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fperez_hacienda_gov_do/Documents/Escritorio/2025/INGRESOS FISCALES PARA INTERNET 2025/"/>
    </mc:Choice>
  </mc:AlternateContent>
  <xr:revisionPtr revIDLastSave="3" documentId="8_{C92130B5-8FFD-4FCE-AB93-497B26606E36}" xr6:coauthVersionLast="47" xr6:coauthVersionMax="47" xr10:uidLastSave="{4D305954-43B3-4D49-B4BF-B71A3327E9A3}"/>
  <bookViews>
    <workbookView xWindow="-120" yWindow="-120" windowWidth="29040" windowHeight="15720" xr2:uid="{10A94245-88FC-43C2-9382-1227E14D9C78}"/>
  </bookViews>
  <sheets>
    <sheet name="P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'[3]Crédito SPNF (fiscal)'!#REF!</definedName>
    <definedName name="__123Graph_AChart1" hidden="1">'[4]Cable 2'!#REF!</definedName>
    <definedName name="__123Graph_AChart2" hidden="1">'[4]Cable 2'!#REF!</definedName>
    <definedName name="__123Graph_AChart3" hidden="1">'[4]Cable 2'!#REF!</definedName>
    <definedName name="__123Graph_AChart4" hidden="1">'[4]Cable 2'!#REF!</definedName>
    <definedName name="__123Graph_AChart5" hidden="1">'[4]Cable 2'!#REF!</definedName>
    <definedName name="__123Graph_AChart6" hidden="1">'[4]Cable 2'!#REF!</definedName>
    <definedName name="__123Graph_AChart7" hidden="1">'[4]Cable 2'!#REF!</definedName>
    <definedName name="__123Graph_ACurrent" hidden="1">'[4]Cable 2'!#REF!</definedName>
    <definedName name="__123Graph_AREER" hidden="1">[5]ER!#REF!</definedName>
    <definedName name="__123Graph_B" hidden="1">[6]FLUJO!$B$7929:$C$7929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[5]ER!#REF!</definedName>
    <definedName name="__123Graph_C" hidden="1">[6]FLUJO!$B$7936:$C$7936</definedName>
    <definedName name="__123Graph_CREER" hidden="1">[5]ER!#REF!</definedName>
    <definedName name="__123Graph_D" hidden="1">[6]FLUJO!$B$7942:$C$7942</definedName>
    <definedName name="__123Graph_E" hidden="1">[7]PFMON!#REF!</definedName>
    <definedName name="__123Graph_F" hidden="1">#N/A</definedName>
    <definedName name="__123Graph_X" hidden="1">[6]FLUJO!$B$7906:$C$7906</definedName>
    <definedName name="__12INT_RESERVES">#REF!</definedName>
    <definedName name="__1r">#REF!</definedName>
    <definedName name="__2Macros_Import_.qbop">[8]!'[Macros Import].qbop'</definedName>
    <definedName name="__3__123Graph_ACPI_ER_LOG" hidden="1">[5]ER!#REF!</definedName>
    <definedName name="__4__123Graph_BCPI_ER_LOG" hidden="1">[5]ER!#REF!</definedName>
    <definedName name="__5__123Graph_BIBA_IBRD" hidden="1">[5]WB!#REF!</definedName>
    <definedName name="__6B.2_B.3">#REF!</definedName>
    <definedName name="__7B.4___5">#REF!</definedName>
    <definedName name="__8CONSOL_B2">#REF!</definedName>
    <definedName name="__9CONSOL_DEPOSITS">'[9]A 11'!#REF!</definedName>
    <definedName name="__AUS1">#N/A</definedName>
    <definedName name="__BOP2">[10]BoP!#REF!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[10]RES!#REF!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">#N/A</definedName>
    <definedName name="_10__123Graph_AWB_ADJ_PRJ" hidden="1">[11]WB!$Q$255:$AK$255</definedName>
    <definedName name="_10FA_L">#REF!</definedName>
    <definedName name="_11__123Graph_BCPI_ER_LOG" hidden="1">[11]ER!#REF!</definedName>
    <definedName name="_11GAZ_LIABS">#REF!</definedName>
    <definedName name="_12__123Graph_BIBA_IBRD" hidden="1">[11]WB!#REF!</definedName>
    <definedName name="_12INT_RESERVES">#REF!</definedName>
    <definedName name="_15Macros_Import_.qbop">[8]!'[Macros Import].qbop'</definedName>
    <definedName name="_16__123Graph_BWB_ADJ_PRJ" hidden="1">[11]WB!$Q$257:$AK$257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[11]ER!#REF!</definedName>
    <definedName name="_20__123Graph_XREALEX_WAGE" hidden="1">[12]PRIVATE!#REF!</definedName>
    <definedName name="_24Macros_Import_.qbop">[13]!'[Macros Import].qbop'</definedName>
    <definedName name="_25__123Graph_ACPI_ER_LOG" hidden="1">[14]ER!#REF!</definedName>
    <definedName name="_26__123Graph_BCPI_ER_LOG" hidden="1">[14]ER!#REF!</definedName>
    <definedName name="_27__123Graph_ACPI_ER_LOG" hidden="1">[5]ER!#REF!</definedName>
    <definedName name="_27__123Graph_BIBA_IBRD" hidden="1">[14]WB!#REF!</definedName>
    <definedName name="_27_0CUADRO_N__4.">[15]monthly!#REF!</definedName>
    <definedName name="_28B.2_B.3">#REF!</definedName>
    <definedName name="_29B.4___5">#REF!</definedName>
    <definedName name="_2IMPRESION">#REF!</definedName>
    <definedName name="_2Macros_Import_.qbop">[16]!'[Macros Import].qbop'</definedName>
    <definedName name="_3">#N/A</definedName>
    <definedName name="_3.__No_club_de_París__Después_del_30_Jun_84">#N/A</definedName>
    <definedName name="_3__123Graph_ACPI_ER_LOG" hidden="1">[5]ER!#REF!</definedName>
    <definedName name="_30CONSOL_B2">#REF!</definedName>
    <definedName name="_31_0GRÁFICO_N_10.2">[15]monthly!#REF!</definedName>
    <definedName name="_31CONSOL_DEPOSITS">'[17]A 11'!#REF!</definedName>
    <definedName name="_32FA_L">#REF!</definedName>
    <definedName name="_33GAZ_LIABS">#REF!</definedName>
    <definedName name="_34INT_RESERVES">#REF!</definedName>
    <definedName name="_39__123Graph_BCPI_ER_LOG" hidden="1">[5]ER!#REF!</definedName>
    <definedName name="_4">#N/A</definedName>
    <definedName name="_4__123Graph_BCPI_ER_LOG" hidden="1">[5]ER!#REF!</definedName>
    <definedName name="_5">#N/A</definedName>
    <definedName name="_5__123Graph_BIBA_IBRD" hidden="1">[5]WB!#REF!</definedName>
    <definedName name="_51__123Graph_BIBA_IBRD" hidden="1">[5]WB!#REF!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[11]WB!$Q$62:$AK$62</definedName>
    <definedName name="_68CONSOL_DEPOSITS">'[9]A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'[18]A 11'!#REF!</definedName>
    <definedName name="_AUS1">#N/A</definedName>
    <definedName name="_BOP2">[19]BoP!#REF!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'[20]shared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[19]RES!#REF!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[21]R7!$A$1:$G$31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'[20]shared data'!$A$1:$G$71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">[22]!'[Macros Import].qbop'</definedName>
    <definedName name="A_impresión_IM">'[23]ponder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'[2]Imp:DSA output'!$C$9:$R$464</definedName>
    <definedName name="AMORTI">#N/A</definedName>
    <definedName name="ANEXO2">[24]BCP!#REF!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0">PP!$B$6:$X$137</definedName>
    <definedName name="_xlnm.Print_Area">'[25]Table 1'!#REF!</definedName>
    <definedName name="AREACONSTRUCCIO">#REF!</definedName>
    <definedName name="ASAU">#N/A</definedName>
    <definedName name="ASAU1">#N/A</definedName>
    <definedName name="asd">'[26]SPNF Acuerdo Incl. Int.'!asd</definedName>
    <definedName name="ASO">#REF!</definedName>
    <definedName name="atrade">[8]!atrade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'[3]Crédito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'[3]Crédito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[27]!BFLD_DF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[24]BCP!#REF!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[28]Q6!$E$26:$AH$26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[24]BCP!#REF!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'[2]in-out'!#REF!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[24]BCP!#REF!</definedName>
    <definedName name="CYEAR2021">[29]Coal!$B$583:$J$583</definedName>
    <definedName name="CYEAR2022">[29]Coal!$K$583:$V$583</definedName>
    <definedName name="CYEAR2023">[29]Coal!$W$583:$AH$583</definedName>
    <definedName name="CYEAR2024">[29]Coal!$AI$583:$AT$583</definedName>
    <definedName name="CYEAR2025">[29]Coal!$AU$583:$AX$583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'[20]shared data'!$S$8:$S$155</definedName>
    <definedName name="DATES_A">'[20]shared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[30]NPV!$B$28</definedName>
    <definedName name="Discount_NC">[30]NPV!#REF!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[24]BCP!#REF!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[31]Main!$AB$25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[24]BCP!#REF!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'[32]Empresas Publicas detalle'!#REF!</definedName>
    <definedName name="GGB_NGDP">#N/A</definedName>
    <definedName name="GL_Z">#REF!</definedName>
    <definedName name="GOB">#N/A</definedName>
    <definedName name="Grace_IDA">[30]NPV!$B$25</definedName>
    <definedName name="Grace_NC">[30]NPV!#REF!</definedName>
    <definedName name="GUIL">#N/A</definedName>
    <definedName name="GUIL1">#N/A</definedName>
    <definedName name="GYEAR2021">[29]Gold!$B$583:$J$583</definedName>
    <definedName name="GYEAR2022">[29]Gold!$K$583:$U$583</definedName>
    <definedName name="HEADING">#REF!</definedName>
    <definedName name="Heading39">'[20]shared data'!$A$1:$G$5</definedName>
    <definedName name="hhh">#N/A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[24]BCP!#REF!</definedName>
    <definedName name="INGRESOS">#REF!</definedName>
    <definedName name="INPUT_2">[10]Input!#REF!</definedName>
    <definedName name="INPUT_4">[10]Input!#REF!</definedName>
    <definedName name="INTERES">#N/A</definedName>
    <definedName name="Interest_IDA">[30]NPV!$B$27</definedName>
    <definedName name="Interest_NC">[30]NPV!#REF!</definedName>
    <definedName name="InterestRate">#REF!</definedName>
    <definedName name="IPC">[33]ipc!#REF!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[30]NPV!$B$26</definedName>
    <definedName name="Maturity_NC">[30]NPV!#REF!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[8]!mflowsa</definedName>
    <definedName name="mflowsq">[8]!mflowsq</definedName>
    <definedName name="MIDDLE">#REF!</definedName>
    <definedName name="MISC4">[10]OUTPUT!#REF!</definedName>
    <definedName name="MN">[24]BCP!#REF!</definedName>
    <definedName name="MNP">[24]BCP!#REF!</definedName>
    <definedName name="MPETROLEO">#REF!</definedName>
    <definedName name="mstocksa">[8]!mstocksa</definedName>
    <definedName name="mstocksq">[8]!mstocksq</definedName>
    <definedName name="n">#REF!</definedName>
    <definedName name="names">'[20]shared data'!$B$7:$O$7</definedName>
    <definedName name="NAMES_A">'[20]shared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[34]QEDS!$11:$11</definedName>
    <definedName name="nmColumnHeader">[34]QEDS!$2:$2</definedName>
    <definedName name="nmData">[34]QEDS!$B$3:$F$9</definedName>
    <definedName name="NMG_RG">#N/A</definedName>
    <definedName name="nmIndexTable">[34]QEDS!$13:$13</definedName>
    <definedName name="nmReportFooter">[34]QEDS!$10:$10</definedName>
    <definedName name="nmReportHeader">[34]QEDS!$1:$1</definedName>
    <definedName name="nmRowHeader">[34]QEDS!$A$3:$A$9</definedName>
    <definedName name="nmScale">[34]QEDS!$12:$12</definedName>
    <definedName name="NNN">#REF!</definedName>
    <definedName name="no" hidden="1">'[3]Crédito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[35]UPLOAD!#REF!</definedName>
    <definedName name="NOTITLES">#REF!</definedName>
    <definedName name="NTDD_RG">[27]!NTDD_RG</definedName>
    <definedName name="NX">#N/A</definedName>
    <definedName name="NX_R">#N/A</definedName>
    <definedName name="NXG_RG">#N/A</definedName>
    <definedName name="NYEAR2021">[29]Nickel!$B$583:$J$583</definedName>
    <definedName name="NYEAR2022">[29]Nickel!$K$583:$V$583</definedName>
    <definedName name="NYEAR2023">[29]Nickel!$W$583:$AH$583</definedName>
    <definedName name="NYEAR2024">[29]Nickel!$AI$583:$AT$583</definedName>
    <definedName name="NYEAR2025">[29]Nickel!$AU$583:$BF$583</definedName>
    <definedName name="OCTUBRE">#N/A</definedName>
    <definedName name="OECD_Table">#REF!</definedName>
    <definedName name="OnShow">'[26]SPNF Acuerdo Incl. Int.'!OnShow</definedName>
    <definedName name="Otr_Inst_Banc_40G">#REF!</definedName>
    <definedName name="Pan_Bancario_50G">#REF!</definedName>
    <definedName name="Pan_Monet_30G">#REF!</definedName>
    <definedName name="Path_Data">'[20]shared data'!$B$8</definedName>
    <definedName name="Path_System">'[20]shared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[31]Links!$A$1:$F$33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[30]FSUOUT!$B$2:$V$32</definedName>
    <definedName name="Prog1998">'[36]2003'!#REF!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'[37]Quarterly Raw Data'!#REF!</definedName>
    <definedName name="qqq" hidden="1">{#N/A,#N/A,FALSE,"EXTRABUDGT"}</definedName>
    <definedName name="QTAB7">'[37]Quarterly MacroFlow'!#REF!</definedName>
    <definedName name="QTAB7A">'[37]Quarterly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[38]Hoja2!$1:$1048576</definedName>
    <definedName name="rngErrorSort">[31]ErrCheck!$A$4</definedName>
    <definedName name="rngLastSave">[31]Main!$G$19</definedName>
    <definedName name="rngLastSent">[31]Main!$G$18</definedName>
    <definedName name="rngLastUpdate">[31]Links!$D$2</definedName>
    <definedName name="rngNeedsUpdate">[31]Links!$E$2</definedName>
    <definedName name="rngQuestChecked">[31]ErrCheck!$A$3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'[26]SPNF Acuerdo Incl. Int.'!spnf</definedName>
    <definedName name="START">#REF!</definedName>
    <definedName name="STFQTAB">#REF!</definedName>
    <definedName name="STOP">#REF!</definedName>
    <definedName name="SUM">[5]BoP!$E$313:$BE$365</definedName>
    <definedName name="SUPLI">#N/A</definedName>
    <definedName name="SUPLIDORES">#N/A</definedName>
    <definedName name="Tab25a">#REF!</definedName>
    <definedName name="Tab25b">#REF!</definedName>
    <definedName name="Table__47">[39]RED47!$A$1:$I$53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'[20]shared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[40]A!$A$1:$T$54</definedName>
    <definedName name="tblChecks">[31]ErrCheck!$A$3:$E$5</definedName>
    <definedName name="tblLinks">[31]Links!$A$4:$F$33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0">PP!$1:$7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[41]BCC!$A$1:$N$821,[41]BCC!$A$822:$N$1624</definedName>
    <definedName name="TOTAL">#N/A</definedName>
    <definedName name="Trade">#REF!</definedName>
    <definedName name="TRADE3">[10]Trade!#REF!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'[26]SPNF Acuerdo Incl. Int.'!will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'[20]shared data'!$A$1:$A$77</definedName>
    <definedName name="xxWRS_2">#REF!</definedName>
    <definedName name="xxWRS_3">#REF!</definedName>
    <definedName name="xxWRS_4">[30]Q5!$A$1:$A$104</definedName>
    <definedName name="xxWRS_5">[30]Q6!$A$1:$A$160</definedName>
    <definedName name="xxWRS_6">[30]Q7!$A$1:$A$59</definedName>
    <definedName name="xxWRS_7">[30]Q5!$A$1:$A$109</definedName>
    <definedName name="xxWRS_8">[30]Q6!$A$1:$A$162</definedName>
    <definedName name="xxWRS_9">[30]Q7!$A$1:$A$61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YY">#N/A</definedName>
    <definedName name="YY1A">#N/A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C10" i="1"/>
  <c r="D10" i="1"/>
  <c r="E10" i="1"/>
  <c r="F10" i="1"/>
  <c r="F9" i="1" s="1"/>
  <c r="G10" i="1"/>
  <c r="G9" i="1" s="1"/>
  <c r="H10" i="1"/>
  <c r="I10" i="1"/>
  <c r="J10" i="1"/>
  <c r="K10" i="1"/>
  <c r="L10" i="1"/>
  <c r="N10" i="1"/>
  <c r="O10" i="1"/>
  <c r="P10" i="1"/>
  <c r="Q10" i="1"/>
  <c r="R10" i="1"/>
  <c r="S10" i="1"/>
  <c r="T10" i="1"/>
  <c r="U10" i="1"/>
  <c r="V10" i="1"/>
  <c r="W10" i="1"/>
  <c r="X10" i="1"/>
  <c r="Y10" i="1" s="1"/>
  <c r="Z10" i="1" s="1"/>
  <c r="X11" i="1"/>
  <c r="Y11" i="1"/>
  <c r="Z11" i="1" s="1"/>
  <c r="M12" i="1"/>
  <c r="M10" i="1" s="1"/>
  <c r="X12" i="1"/>
  <c r="M13" i="1"/>
  <c r="X13" i="1"/>
  <c r="Y13" i="1"/>
  <c r="Z13" i="1"/>
  <c r="M14" i="1"/>
  <c r="X14" i="1"/>
  <c r="Y14" i="1"/>
  <c r="Z14" i="1"/>
  <c r="C15" i="1"/>
  <c r="D15" i="1"/>
  <c r="G15" i="1"/>
  <c r="N15" i="1"/>
  <c r="O15" i="1"/>
  <c r="P15" i="1"/>
  <c r="U15" i="1"/>
  <c r="V15" i="1"/>
  <c r="C16" i="1"/>
  <c r="D16" i="1"/>
  <c r="E16" i="1"/>
  <c r="E15" i="1" s="1"/>
  <c r="F16" i="1"/>
  <c r="F15" i="1" s="1"/>
  <c r="G16" i="1"/>
  <c r="H16" i="1"/>
  <c r="H15" i="1" s="1"/>
  <c r="I16" i="1"/>
  <c r="I15" i="1" s="1"/>
  <c r="J16" i="1"/>
  <c r="J15" i="1" s="1"/>
  <c r="K16" i="1"/>
  <c r="K15" i="1" s="1"/>
  <c r="L16" i="1"/>
  <c r="L15" i="1" s="1"/>
  <c r="N16" i="1"/>
  <c r="O16" i="1"/>
  <c r="P16" i="1"/>
  <c r="Q16" i="1"/>
  <c r="Q15" i="1" s="1"/>
  <c r="R16" i="1"/>
  <c r="R15" i="1" s="1"/>
  <c r="S16" i="1"/>
  <c r="S15" i="1" s="1"/>
  <c r="T16" i="1"/>
  <c r="T15" i="1" s="1"/>
  <c r="U16" i="1"/>
  <c r="V16" i="1"/>
  <c r="W16" i="1"/>
  <c r="W15" i="1" s="1"/>
  <c r="M17" i="1"/>
  <c r="M16" i="1" s="1"/>
  <c r="M15" i="1" s="1"/>
  <c r="X17" i="1"/>
  <c r="M18" i="1"/>
  <c r="X18" i="1"/>
  <c r="Y18" i="1"/>
  <c r="Z18" i="1" s="1"/>
  <c r="M19" i="1"/>
  <c r="X19" i="1"/>
  <c r="Y19" i="1"/>
  <c r="Z19" i="1"/>
  <c r="M20" i="1"/>
  <c r="X20" i="1"/>
  <c r="M21" i="1"/>
  <c r="Y21" i="1" s="1"/>
  <c r="Z21" i="1" s="1"/>
  <c r="X21" i="1"/>
  <c r="M22" i="1"/>
  <c r="X22" i="1"/>
  <c r="Y22" i="1"/>
  <c r="Z22" i="1" s="1"/>
  <c r="M23" i="1"/>
  <c r="X23" i="1"/>
  <c r="Y23" i="1" s="1"/>
  <c r="Z23" i="1" s="1"/>
  <c r="U24" i="1"/>
  <c r="C25" i="1"/>
  <c r="D25" i="1"/>
  <c r="E25" i="1"/>
  <c r="E24" i="1" s="1"/>
  <c r="F25" i="1"/>
  <c r="F24" i="1" s="1"/>
  <c r="G25" i="1"/>
  <c r="G24" i="1" s="1"/>
  <c r="H25" i="1"/>
  <c r="I25" i="1"/>
  <c r="I24" i="1" s="1"/>
  <c r="J25" i="1"/>
  <c r="K25" i="1"/>
  <c r="K24" i="1" s="1"/>
  <c r="L25" i="1"/>
  <c r="N25" i="1"/>
  <c r="O25" i="1"/>
  <c r="P25" i="1"/>
  <c r="P24" i="1" s="1"/>
  <c r="Q25" i="1"/>
  <c r="Q24" i="1" s="1"/>
  <c r="R25" i="1"/>
  <c r="R24" i="1" s="1"/>
  <c r="S25" i="1"/>
  <c r="S24" i="1" s="1"/>
  <c r="T25" i="1"/>
  <c r="U25" i="1"/>
  <c r="V25" i="1"/>
  <c r="W25" i="1"/>
  <c r="X25" i="1"/>
  <c r="M26" i="1"/>
  <c r="M25" i="1" s="1"/>
  <c r="X26" i="1"/>
  <c r="M27" i="1"/>
  <c r="X27" i="1"/>
  <c r="Y27" i="1"/>
  <c r="Z27" i="1"/>
  <c r="C28" i="1"/>
  <c r="D28" i="1"/>
  <c r="E28" i="1"/>
  <c r="F28" i="1"/>
  <c r="G28" i="1"/>
  <c r="H28" i="1"/>
  <c r="I28" i="1"/>
  <c r="J28" i="1"/>
  <c r="K28" i="1"/>
  <c r="L28" i="1"/>
  <c r="N28" i="1"/>
  <c r="O28" i="1"/>
  <c r="P28" i="1"/>
  <c r="Q28" i="1"/>
  <c r="R28" i="1"/>
  <c r="S28" i="1"/>
  <c r="T28" i="1"/>
  <c r="U28" i="1"/>
  <c r="V28" i="1"/>
  <c r="W28" i="1"/>
  <c r="M29" i="1"/>
  <c r="X29" i="1"/>
  <c r="M30" i="1"/>
  <c r="X30" i="1"/>
  <c r="Y30" i="1"/>
  <c r="Z30" i="1" s="1"/>
  <c r="M31" i="1"/>
  <c r="X31" i="1"/>
  <c r="Y31" i="1"/>
  <c r="Z31" i="1"/>
  <c r="M32" i="1"/>
  <c r="X32" i="1"/>
  <c r="M33" i="1"/>
  <c r="Y33" i="1" s="1"/>
  <c r="Z33" i="1" s="1"/>
  <c r="X33" i="1"/>
  <c r="M34" i="1"/>
  <c r="X34" i="1"/>
  <c r="Y34" i="1"/>
  <c r="Z34" i="1" s="1"/>
  <c r="M35" i="1"/>
  <c r="X35" i="1"/>
  <c r="Y35" i="1" s="1"/>
  <c r="Z35" i="1" s="1"/>
  <c r="C36" i="1"/>
  <c r="C24" i="1" s="1"/>
  <c r="E36" i="1"/>
  <c r="F36" i="1"/>
  <c r="K36" i="1"/>
  <c r="L36" i="1"/>
  <c r="O36" i="1"/>
  <c r="O24" i="1" s="1"/>
  <c r="Q36" i="1"/>
  <c r="R36" i="1"/>
  <c r="U36" i="1"/>
  <c r="V36" i="1"/>
  <c r="V24" i="1" s="1"/>
  <c r="W36" i="1"/>
  <c r="W24" i="1" s="1"/>
  <c r="M37" i="1"/>
  <c r="X37" i="1"/>
  <c r="Y37" i="1"/>
  <c r="Z37" i="1"/>
  <c r="M38" i="1"/>
  <c r="X38" i="1"/>
  <c r="Y38" i="1"/>
  <c r="Z38" i="1"/>
  <c r="C39" i="1"/>
  <c r="D39" i="1"/>
  <c r="D36" i="1" s="1"/>
  <c r="D24" i="1" s="1"/>
  <c r="E39" i="1"/>
  <c r="F39" i="1"/>
  <c r="G39" i="1"/>
  <c r="G36" i="1" s="1"/>
  <c r="H39" i="1"/>
  <c r="H36" i="1" s="1"/>
  <c r="I39" i="1"/>
  <c r="I36" i="1" s="1"/>
  <c r="J39" i="1"/>
  <c r="J36" i="1" s="1"/>
  <c r="K39" i="1"/>
  <c r="L39" i="1"/>
  <c r="N39" i="1"/>
  <c r="N36" i="1" s="1"/>
  <c r="O39" i="1"/>
  <c r="P39" i="1"/>
  <c r="P36" i="1" s="1"/>
  <c r="Q39" i="1"/>
  <c r="R39" i="1"/>
  <c r="S39" i="1"/>
  <c r="S36" i="1" s="1"/>
  <c r="T39" i="1"/>
  <c r="T36" i="1" s="1"/>
  <c r="U39" i="1"/>
  <c r="V39" i="1"/>
  <c r="W39" i="1"/>
  <c r="M40" i="1"/>
  <c r="X40" i="1"/>
  <c r="M41" i="1"/>
  <c r="X41" i="1"/>
  <c r="M42" i="1"/>
  <c r="X42" i="1"/>
  <c r="Y42" i="1"/>
  <c r="Z42" i="1"/>
  <c r="M43" i="1"/>
  <c r="X43" i="1"/>
  <c r="Y43" i="1" s="1"/>
  <c r="Z43" i="1" s="1"/>
  <c r="M44" i="1"/>
  <c r="N44" i="1"/>
  <c r="X44" i="1" s="1"/>
  <c r="Y44" i="1"/>
  <c r="M45" i="1"/>
  <c r="X45" i="1"/>
  <c r="Y45" i="1"/>
  <c r="Z45" i="1"/>
  <c r="D46" i="1"/>
  <c r="J46" i="1"/>
  <c r="N46" i="1"/>
  <c r="S46" i="1"/>
  <c r="T46" i="1"/>
  <c r="U46" i="1"/>
  <c r="V46" i="1"/>
  <c r="C47" i="1"/>
  <c r="D47" i="1"/>
  <c r="E47" i="1"/>
  <c r="E46" i="1" s="1"/>
  <c r="F47" i="1"/>
  <c r="F46" i="1" s="1"/>
  <c r="G47" i="1"/>
  <c r="G46" i="1" s="1"/>
  <c r="H47" i="1"/>
  <c r="H46" i="1" s="1"/>
  <c r="I47" i="1"/>
  <c r="J47" i="1"/>
  <c r="K47" i="1"/>
  <c r="K46" i="1" s="1"/>
  <c r="L47" i="1"/>
  <c r="L46" i="1" s="1"/>
  <c r="N47" i="1"/>
  <c r="O47" i="1"/>
  <c r="O46" i="1" s="1"/>
  <c r="P47" i="1"/>
  <c r="Q47" i="1"/>
  <c r="R47" i="1"/>
  <c r="R46" i="1" s="1"/>
  <c r="S47" i="1"/>
  <c r="T47" i="1"/>
  <c r="U47" i="1"/>
  <c r="V47" i="1"/>
  <c r="W47" i="1"/>
  <c r="M48" i="1"/>
  <c r="M47" i="1" s="1"/>
  <c r="X48" i="1"/>
  <c r="C49" i="1"/>
  <c r="C46" i="1" s="1"/>
  <c r="D49" i="1"/>
  <c r="E49" i="1"/>
  <c r="F49" i="1"/>
  <c r="G49" i="1"/>
  <c r="H49" i="1"/>
  <c r="I49" i="1"/>
  <c r="J49" i="1"/>
  <c r="K49" i="1"/>
  <c r="L49" i="1"/>
  <c r="N49" i="1"/>
  <c r="O49" i="1"/>
  <c r="P49" i="1"/>
  <c r="Q49" i="1"/>
  <c r="R49" i="1"/>
  <c r="S49" i="1"/>
  <c r="T49" i="1"/>
  <c r="U49" i="1"/>
  <c r="V49" i="1"/>
  <c r="W49" i="1"/>
  <c r="M50" i="1"/>
  <c r="X50" i="1"/>
  <c r="Y50" i="1"/>
  <c r="Z50" i="1"/>
  <c r="M51" i="1"/>
  <c r="X51" i="1"/>
  <c r="Y51" i="1"/>
  <c r="Z51" i="1"/>
  <c r="M52" i="1"/>
  <c r="X52" i="1"/>
  <c r="M53" i="1"/>
  <c r="X53" i="1"/>
  <c r="M54" i="1"/>
  <c r="X54" i="1"/>
  <c r="Y54" i="1"/>
  <c r="Z54" i="1" s="1"/>
  <c r="M55" i="1"/>
  <c r="X55" i="1"/>
  <c r="Y55" i="1" s="1"/>
  <c r="Z55" i="1" s="1"/>
  <c r="C56" i="1"/>
  <c r="D56" i="1"/>
  <c r="E56" i="1"/>
  <c r="P56" i="1"/>
  <c r="V56" i="1"/>
  <c r="W56" i="1"/>
  <c r="C57" i="1"/>
  <c r="D57" i="1"/>
  <c r="E57" i="1"/>
  <c r="F57" i="1"/>
  <c r="F56" i="1" s="1"/>
  <c r="G57" i="1"/>
  <c r="G56" i="1" s="1"/>
  <c r="H57" i="1"/>
  <c r="H56" i="1" s="1"/>
  <c r="I57" i="1"/>
  <c r="I56" i="1" s="1"/>
  <c r="J57" i="1"/>
  <c r="J56" i="1" s="1"/>
  <c r="K57" i="1"/>
  <c r="K56" i="1" s="1"/>
  <c r="L57" i="1"/>
  <c r="L56" i="1" s="1"/>
  <c r="N57" i="1"/>
  <c r="N56" i="1" s="1"/>
  <c r="O57" i="1"/>
  <c r="O56" i="1" s="1"/>
  <c r="P57" i="1"/>
  <c r="Q57" i="1"/>
  <c r="Q56" i="1" s="1"/>
  <c r="R57" i="1"/>
  <c r="R56" i="1" s="1"/>
  <c r="S57" i="1"/>
  <c r="S56" i="1" s="1"/>
  <c r="T57" i="1"/>
  <c r="T56" i="1" s="1"/>
  <c r="U57" i="1"/>
  <c r="U56" i="1" s="1"/>
  <c r="V57" i="1"/>
  <c r="W57" i="1"/>
  <c r="M58" i="1"/>
  <c r="X58" i="1"/>
  <c r="X57" i="1" s="1"/>
  <c r="X56" i="1" s="1"/>
  <c r="M59" i="1"/>
  <c r="X59" i="1"/>
  <c r="Y59" i="1"/>
  <c r="Z59" i="1"/>
  <c r="M60" i="1"/>
  <c r="X60" i="1"/>
  <c r="M61" i="1"/>
  <c r="X61" i="1"/>
  <c r="Y61" i="1"/>
  <c r="Z61" i="1"/>
  <c r="C62" i="1"/>
  <c r="R62" i="1"/>
  <c r="S62" i="1"/>
  <c r="C63" i="1"/>
  <c r="F63" i="1"/>
  <c r="F62" i="1" s="1"/>
  <c r="G63" i="1"/>
  <c r="G62" i="1" s="1"/>
  <c r="L63" i="1"/>
  <c r="L62" i="1" s="1"/>
  <c r="H64" i="1"/>
  <c r="H63" i="1" s="1"/>
  <c r="H62" i="1" s="1"/>
  <c r="I64" i="1"/>
  <c r="I63" i="1" s="1"/>
  <c r="I62" i="1" s="1"/>
  <c r="N64" i="1"/>
  <c r="N63" i="1" s="1"/>
  <c r="N62" i="1" s="1"/>
  <c r="C65" i="1"/>
  <c r="C64" i="1" s="1"/>
  <c r="D65" i="1"/>
  <c r="D64" i="1" s="1"/>
  <c r="E65" i="1"/>
  <c r="E64" i="1" s="1"/>
  <c r="F65" i="1"/>
  <c r="F64" i="1" s="1"/>
  <c r="G65" i="1"/>
  <c r="G64" i="1" s="1"/>
  <c r="H65" i="1"/>
  <c r="I65" i="1"/>
  <c r="J65" i="1"/>
  <c r="J64" i="1" s="1"/>
  <c r="K65" i="1"/>
  <c r="K64" i="1" s="1"/>
  <c r="L65" i="1"/>
  <c r="L64" i="1" s="1"/>
  <c r="M65" i="1"/>
  <c r="N65" i="1"/>
  <c r="O65" i="1"/>
  <c r="O64" i="1" s="1"/>
  <c r="O63" i="1" s="1"/>
  <c r="O62" i="1" s="1"/>
  <c r="P65" i="1"/>
  <c r="P64" i="1" s="1"/>
  <c r="Q65" i="1"/>
  <c r="Q64" i="1" s="1"/>
  <c r="R65" i="1"/>
  <c r="R64" i="1" s="1"/>
  <c r="R63" i="1" s="1"/>
  <c r="S65" i="1"/>
  <c r="S64" i="1" s="1"/>
  <c r="S63" i="1" s="1"/>
  <c r="T65" i="1"/>
  <c r="T64" i="1" s="1"/>
  <c r="T63" i="1" s="1"/>
  <c r="T62" i="1" s="1"/>
  <c r="U65" i="1"/>
  <c r="U64" i="1" s="1"/>
  <c r="V65" i="1"/>
  <c r="V64" i="1" s="1"/>
  <c r="W65" i="1"/>
  <c r="W64" i="1" s="1"/>
  <c r="M66" i="1"/>
  <c r="X66" i="1"/>
  <c r="M67" i="1"/>
  <c r="X67" i="1"/>
  <c r="Y67" i="1" s="1"/>
  <c r="Z67" i="1" s="1"/>
  <c r="M68" i="1"/>
  <c r="X68" i="1"/>
  <c r="Y68" i="1"/>
  <c r="Z68" i="1"/>
  <c r="M69" i="1"/>
  <c r="X69" i="1"/>
  <c r="C70" i="1"/>
  <c r="D70" i="1"/>
  <c r="E70" i="1"/>
  <c r="F70" i="1"/>
  <c r="G70" i="1"/>
  <c r="H70" i="1"/>
  <c r="I70" i="1"/>
  <c r="J70" i="1"/>
  <c r="K70" i="1"/>
  <c r="L70" i="1"/>
  <c r="N70" i="1"/>
  <c r="O70" i="1"/>
  <c r="P70" i="1"/>
  <c r="Q70" i="1"/>
  <c r="R70" i="1"/>
  <c r="S70" i="1"/>
  <c r="T70" i="1"/>
  <c r="U70" i="1"/>
  <c r="U63" i="1" s="1"/>
  <c r="U62" i="1" s="1"/>
  <c r="V70" i="1"/>
  <c r="W70" i="1"/>
  <c r="M71" i="1"/>
  <c r="M70" i="1" s="1"/>
  <c r="X71" i="1"/>
  <c r="X70" i="1" s="1"/>
  <c r="M72" i="1"/>
  <c r="X72" i="1"/>
  <c r="Y72" i="1"/>
  <c r="Z72" i="1"/>
  <c r="M73" i="1"/>
  <c r="X73" i="1"/>
  <c r="C74" i="1"/>
  <c r="D74" i="1"/>
  <c r="E74" i="1"/>
  <c r="F74" i="1"/>
  <c r="G74" i="1"/>
  <c r="H74" i="1"/>
  <c r="I74" i="1"/>
  <c r="J74" i="1"/>
  <c r="K74" i="1"/>
  <c r="L74" i="1"/>
  <c r="N74" i="1"/>
  <c r="O74" i="1"/>
  <c r="P74" i="1"/>
  <c r="Q74" i="1"/>
  <c r="R74" i="1"/>
  <c r="S74" i="1"/>
  <c r="T74" i="1"/>
  <c r="U74" i="1"/>
  <c r="V74" i="1"/>
  <c r="W74" i="1"/>
  <c r="M75" i="1"/>
  <c r="X75" i="1"/>
  <c r="M76" i="1"/>
  <c r="X76" i="1"/>
  <c r="Y76" i="1" s="1"/>
  <c r="Z76" i="1" s="1"/>
  <c r="M77" i="1"/>
  <c r="X77" i="1"/>
  <c r="C78" i="1"/>
  <c r="D78" i="1"/>
  <c r="E78" i="1"/>
  <c r="F78" i="1"/>
  <c r="G78" i="1"/>
  <c r="H78" i="1"/>
  <c r="I78" i="1"/>
  <c r="J78" i="1"/>
  <c r="K78" i="1"/>
  <c r="L78" i="1"/>
  <c r="N78" i="1"/>
  <c r="O78" i="1"/>
  <c r="P78" i="1"/>
  <c r="Q78" i="1"/>
  <c r="R78" i="1"/>
  <c r="S78" i="1"/>
  <c r="T78" i="1"/>
  <c r="U78" i="1"/>
  <c r="V78" i="1"/>
  <c r="W78" i="1"/>
  <c r="M79" i="1"/>
  <c r="M78" i="1" s="1"/>
  <c r="X79" i="1"/>
  <c r="Y79" i="1"/>
  <c r="Z79" i="1" s="1"/>
  <c r="M80" i="1"/>
  <c r="X80" i="1"/>
  <c r="Y80" i="1"/>
  <c r="Z80" i="1"/>
  <c r="M81" i="1"/>
  <c r="Y81" i="1" s="1"/>
  <c r="X81" i="1"/>
  <c r="F82" i="1"/>
  <c r="U82" i="1"/>
  <c r="V82" i="1"/>
  <c r="C83" i="1"/>
  <c r="D83" i="1"/>
  <c r="D82" i="1" s="1"/>
  <c r="E83" i="1"/>
  <c r="E82" i="1" s="1"/>
  <c r="F83" i="1"/>
  <c r="G83" i="1"/>
  <c r="H83" i="1"/>
  <c r="I83" i="1"/>
  <c r="J83" i="1"/>
  <c r="J82" i="1" s="1"/>
  <c r="K83" i="1"/>
  <c r="K82" i="1" s="1"/>
  <c r="L83" i="1"/>
  <c r="L82" i="1" s="1"/>
  <c r="N83" i="1"/>
  <c r="O83" i="1"/>
  <c r="O82" i="1" s="1"/>
  <c r="P83" i="1"/>
  <c r="Q83" i="1"/>
  <c r="Q82" i="1" s="1"/>
  <c r="R83" i="1"/>
  <c r="R82" i="1" s="1"/>
  <c r="S83" i="1"/>
  <c r="S82" i="1" s="1"/>
  <c r="T83" i="1"/>
  <c r="T82" i="1" s="1"/>
  <c r="U83" i="1"/>
  <c r="V83" i="1"/>
  <c r="W83" i="1"/>
  <c r="W82" i="1" s="1"/>
  <c r="M84" i="1"/>
  <c r="X84" i="1"/>
  <c r="Y84" i="1" s="1"/>
  <c r="M85" i="1"/>
  <c r="X85" i="1"/>
  <c r="Y85" i="1" s="1"/>
  <c r="Z85" i="1"/>
  <c r="M86" i="1"/>
  <c r="X86" i="1"/>
  <c r="M87" i="1"/>
  <c r="X87" i="1"/>
  <c r="X83" i="1" s="1"/>
  <c r="M88" i="1"/>
  <c r="X88" i="1"/>
  <c r="Y88" i="1" s="1"/>
  <c r="Z88" i="1" s="1"/>
  <c r="M89" i="1"/>
  <c r="X89" i="1"/>
  <c r="Y89" i="1"/>
  <c r="Z89" i="1"/>
  <c r="C90" i="1"/>
  <c r="D90" i="1"/>
  <c r="E90" i="1"/>
  <c r="F90" i="1"/>
  <c r="G90" i="1"/>
  <c r="H90" i="1"/>
  <c r="I90" i="1"/>
  <c r="J90" i="1"/>
  <c r="K90" i="1"/>
  <c r="N90" i="1"/>
  <c r="O90" i="1"/>
  <c r="P90" i="1"/>
  <c r="P82" i="1" s="1"/>
  <c r="R90" i="1"/>
  <c r="S90" i="1"/>
  <c r="T90" i="1"/>
  <c r="U90" i="1"/>
  <c r="V90" i="1"/>
  <c r="W90" i="1"/>
  <c r="M91" i="1"/>
  <c r="X91" i="1"/>
  <c r="Y91" i="1" s="1"/>
  <c r="Z91" i="1" s="1"/>
  <c r="M92" i="1"/>
  <c r="X92" i="1"/>
  <c r="Y92" i="1"/>
  <c r="M93" i="1"/>
  <c r="P93" i="1"/>
  <c r="Q93" i="1"/>
  <c r="Q90" i="1" s="1"/>
  <c r="X93" i="1"/>
  <c r="Y93" i="1"/>
  <c r="Z93" i="1"/>
  <c r="C94" i="1"/>
  <c r="F94" i="1"/>
  <c r="G94" i="1"/>
  <c r="H94" i="1"/>
  <c r="I94" i="1"/>
  <c r="S94" i="1"/>
  <c r="U94" i="1"/>
  <c r="V94" i="1"/>
  <c r="C95" i="1"/>
  <c r="D95" i="1"/>
  <c r="D94" i="1" s="1"/>
  <c r="E95" i="1"/>
  <c r="E94" i="1" s="1"/>
  <c r="F95" i="1"/>
  <c r="G95" i="1"/>
  <c r="H95" i="1"/>
  <c r="I95" i="1"/>
  <c r="J95" i="1"/>
  <c r="J94" i="1" s="1"/>
  <c r="K95" i="1"/>
  <c r="K94" i="1" s="1"/>
  <c r="N95" i="1"/>
  <c r="N94" i="1" s="1"/>
  <c r="O95" i="1"/>
  <c r="O94" i="1" s="1"/>
  <c r="P95" i="1"/>
  <c r="P94" i="1" s="1"/>
  <c r="Q95" i="1"/>
  <c r="Q94" i="1" s="1"/>
  <c r="R95" i="1"/>
  <c r="R94" i="1" s="1"/>
  <c r="S95" i="1"/>
  <c r="T95" i="1"/>
  <c r="T94" i="1" s="1"/>
  <c r="U95" i="1"/>
  <c r="V95" i="1"/>
  <c r="W95" i="1"/>
  <c r="W94" i="1" s="1"/>
  <c r="M96" i="1"/>
  <c r="M95" i="1" s="1"/>
  <c r="M94" i="1" s="1"/>
  <c r="X96" i="1"/>
  <c r="M97" i="1"/>
  <c r="X97" i="1"/>
  <c r="Y97" i="1" s="1"/>
  <c r="M98" i="1"/>
  <c r="X98" i="1"/>
  <c r="M100" i="1"/>
  <c r="X100" i="1"/>
  <c r="Y100" i="1" s="1"/>
  <c r="Z100" i="1" s="1"/>
  <c r="C102" i="1"/>
  <c r="D102" i="1"/>
  <c r="E102" i="1"/>
  <c r="F102" i="1"/>
  <c r="G102" i="1"/>
  <c r="H102" i="1"/>
  <c r="I102" i="1"/>
  <c r="J102" i="1"/>
  <c r="K102" i="1"/>
  <c r="L102" i="1"/>
  <c r="N102" i="1"/>
  <c r="O102" i="1"/>
  <c r="P102" i="1"/>
  <c r="Q102" i="1"/>
  <c r="R102" i="1"/>
  <c r="S102" i="1"/>
  <c r="T102" i="1"/>
  <c r="U102" i="1"/>
  <c r="V102" i="1"/>
  <c r="W102" i="1"/>
  <c r="M103" i="1"/>
  <c r="M102" i="1" s="1"/>
  <c r="X103" i="1"/>
  <c r="M104" i="1"/>
  <c r="X104" i="1"/>
  <c r="Y104" i="1"/>
  <c r="Z104" i="1"/>
  <c r="L105" i="1"/>
  <c r="R105" i="1"/>
  <c r="D106" i="1"/>
  <c r="E106" i="1"/>
  <c r="F106" i="1"/>
  <c r="G106" i="1"/>
  <c r="H106" i="1"/>
  <c r="I106" i="1"/>
  <c r="I105" i="1" s="1"/>
  <c r="J106" i="1"/>
  <c r="K106" i="1"/>
  <c r="L106" i="1"/>
  <c r="N106" i="1"/>
  <c r="O106" i="1"/>
  <c r="P106" i="1"/>
  <c r="Q106" i="1"/>
  <c r="R106" i="1"/>
  <c r="S106" i="1"/>
  <c r="S105" i="1" s="1"/>
  <c r="T106" i="1"/>
  <c r="U106" i="1"/>
  <c r="V106" i="1"/>
  <c r="W106" i="1"/>
  <c r="M107" i="1"/>
  <c r="X107" i="1"/>
  <c r="X106" i="1" s="1"/>
  <c r="F108" i="1"/>
  <c r="F105" i="1" s="1"/>
  <c r="I108" i="1"/>
  <c r="Q108" i="1"/>
  <c r="R108" i="1"/>
  <c r="T108" i="1"/>
  <c r="W108" i="1"/>
  <c r="M109" i="1"/>
  <c r="X109" i="1"/>
  <c r="Y109" i="1"/>
  <c r="C110" i="1"/>
  <c r="C108" i="1" s="1"/>
  <c r="C105" i="1" s="1"/>
  <c r="C101" i="1" s="1"/>
  <c r="D110" i="1"/>
  <c r="E110" i="1"/>
  <c r="E108" i="1" s="1"/>
  <c r="F110" i="1"/>
  <c r="G110" i="1"/>
  <c r="H110" i="1"/>
  <c r="H108" i="1" s="1"/>
  <c r="H105" i="1" s="1"/>
  <c r="I110" i="1"/>
  <c r="J110" i="1"/>
  <c r="K110" i="1"/>
  <c r="L110" i="1"/>
  <c r="L108" i="1" s="1"/>
  <c r="N110" i="1"/>
  <c r="O110" i="1"/>
  <c r="O108" i="1" s="1"/>
  <c r="P110" i="1"/>
  <c r="Q110" i="1"/>
  <c r="R110" i="1"/>
  <c r="S110" i="1"/>
  <c r="T110" i="1"/>
  <c r="U110" i="1"/>
  <c r="U108" i="1" s="1"/>
  <c r="V110" i="1"/>
  <c r="W110" i="1"/>
  <c r="M111" i="1"/>
  <c r="M110" i="1" s="1"/>
  <c r="X111" i="1"/>
  <c r="Y111" i="1"/>
  <c r="Z111" i="1" s="1"/>
  <c r="M112" i="1"/>
  <c r="X112" i="1"/>
  <c r="Y112" i="1" s="1"/>
  <c r="C113" i="1"/>
  <c r="D113" i="1"/>
  <c r="E113" i="1"/>
  <c r="F113" i="1"/>
  <c r="G113" i="1"/>
  <c r="G108" i="1" s="1"/>
  <c r="H113" i="1"/>
  <c r="I113" i="1"/>
  <c r="J113" i="1"/>
  <c r="K113" i="1"/>
  <c r="K108" i="1" s="1"/>
  <c r="L113" i="1"/>
  <c r="O113" i="1"/>
  <c r="P113" i="1"/>
  <c r="Q113" i="1"/>
  <c r="R113" i="1"/>
  <c r="S113" i="1"/>
  <c r="S108" i="1" s="1"/>
  <c r="T113" i="1"/>
  <c r="U113" i="1"/>
  <c r="V113" i="1"/>
  <c r="W113" i="1"/>
  <c r="M114" i="1"/>
  <c r="M113" i="1" s="1"/>
  <c r="M108" i="1" s="1"/>
  <c r="M115" i="1"/>
  <c r="X115" i="1"/>
  <c r="Y115" i="1"/>
  <c r="Z115" i="1"/>
  <c r="C116" i="1"/>
  <c r="H116" i="1"/>
  <c r="I116" i="1"/>
  <c r="O116" i="1"/>
  <c r="S116" i="1"/>
  <c r="C117" i="1"/>
  <c r="D117" i="1"/>
  <c r="E117" i="1"/>
  <c r="E116" i="1" s="1"/>
  <c r="F117" i="1"/>
  <c r="G117" i="1"/>
  <c r="H117" i="1"/>
  <c r="I117" i="1"/>
  <c r="J117" i="1"/>
  <c r="K117" i="1"/>
  <c r="K116" i="1" s="1"/>
  <c r="L117" i="1"/>
  <c r="L116" i="1" s="1"/>
  <c r="N117" i="1"/>
  <c r="N116" i="1" s="1"/>
  <c r="O117" i="1"/>
  <c r="P117" i="1"/>
  <c r="Q117" i="1"/>
  <c r="Q116" i="1" s="1"/>
  <c r="R117" i="1"/>
  <c r="R116" i="1" s="1"/>
  <c r="S117" i="1"/>
  <c r="T117" i="1"/>
  <c r="T116" i="1" s="1"/>
  <c r="U117" i="1"/>
  <c r="U116" i="1" s="1"/>
  <c r="V117" i="1"/>
  <c r="W117" i="1"/>
  <c r="W116" i="1" s="1"/>
  <c r="X117" i="1"/>
  <c r="X116" i="1" s="1"/>
  <c r="M118" i="1"/>
  <c r="X118" i="1"/>
  <c r="Y118" i="1"/>
  <c r="Z118" i="1"/>
  <c r="M119" i="1"/>
  <c r="M117" i="1" s="1"/>
  <c r="M116" i="1" s="1"/>
  <c r="X119" i="1"/>
  <c r="C120" i="1"/>
  <c r="D120" i="1"/>
  <c r="E120" i="1"/>
  <c r="F120" i="1"/>
  <c r="G120" i="1"/>
  <c r="H120" i="1"/>
  <c r="I120" i="1"/>
  <c r="J120" i="1"/>
  <c r="K120" i="1"/>
  <c r="L120" i="1"/>
  <c r="N120" i="1"/>
  <c r="O120" i="1"/>
  <c r="P120" i="1"/>
  <c r="Q120" i="1"/>
  <c r="R120" i="1"/>
  <c r="S120" i="1"/>
  <c r="T120" i="1"/>
  <c r="U120" i="1"/>
  <c r="V120" i="1"/>
  <c r="W120" i="1"/>
  <c r="X120" i="1"/>
  <c r="Y120" i="1" s="1"/>
  <c r="Z120" i="1" s="1"/>
  <c r="M121" i="1"/>
  <c r="X121" i="1"/>
  <c r="Y121" i="1"/>
  <c r="Z121" i="1" s="1"/>
  <c r="M122" i="1"/>
  <c r="M120" i="1" s="1"/>
  <c r="X122" i="1"/>
  <c r="M123" i="1"/>
  <c r="X123" i="1"/>
  <c r="Y123" i="1"/>
  <c r="Z123" i="1" s="1"/>
  <c r="C125" i="1"/>
  <c r="D125" i="1"/>
  <c r="E125" i="1"/>
  <c r="F125" i="1"/>
  <c r="G125" i="1"/>
  <c r="H125" i="1"/>
  <c r="I125" i="1"/>
  <c r="J125" i="1"/>
  <c r="K125" i="1"/>
  <c r="L125" i="1"/>
  <c r="N125" i="1"/>
  <c r="X125" i="1" s="1"/>
  <c r="Y125" i="1" s="1"/>
  <c r="Z125" i="1" s="1"/>
  <c r="O125" i="1"/>
  <c r="P125" i="1"/>
  <c r="Q125" i="1"/>
  <c r="R125" i="1"/>
  <c r="S125" i="1"/>
  <c r="T125" i="1"/>
  <c r="U125" i="1"/>
  <c r="V125" i="1"/>
  <c r="W125" i="1"/>
  <c r="M126" i="1"/>
  <c r="M125" i="1" s="1"/>
  <c r="X126" i="1"/>
  <c r="M127" i="1"/>
  <c r="X127" i="1"/>
  <c r="Y127" i="1"/>
  <c r="Z127" i="1" s="1"/>
  <c r="M128" i="1"/>
  <c r="X128" i="1"/>
  <c r="Y128" i="1"/>
  <c r="Z128" i="1" s="1"/>
  <c r="M129" i="1"/>
  <c r="X129" i="1"/>
  <c r="Y129" i="1" s="1"/>
  <c r="Z129" i="1"/>
  <c r="M130" i="1"/>
  <c r="X130" i="1"/>
  <c r="Y130" i="1" s="1"/>
  <c r="Z130" i="1" s="1"/>
  <c r="M131" i="1"/>
  <c r="X131" i="1"/>
  <c r="Y131" i="1"/>
  <c r="M132" i="1"/>
  <c r="X132" i="1"/>
  <c r="Y132" i="1" s="1"/>
  <c r="Z132" i="1" s="1"/>
  <c r="M133" i="1"/>
  <c r="X133" i="1"/>
  <c r="Y133" i="1"/>
  <c r="Z133" i="1"/>
  <c r="M134" i="1"/>
  <c r="X134" i="1"/>
  <c r="Y134" i="1"/>
  <c r="Z134" i="1" s="1"/>
  <c r="M135" i="1"/>
  <c r="X135" i="1"/>
  <c r="Y135" i="1" s="1"/>
  <c r="Z135" i="1" s="1"/>
  <c r="Y116" i="1" l="1"/>
  <c r="Z116" i="1" s="1"/>
  <c r="M106" i="1"/>
  <c r="M105" i="1" s="1"/>
  <c r="M101" i="1" s="1"/>
  <c r="Y107" i="1"/>
  <c r="Y106" i="1" s="1"/>
  <c r="T101" i="1"/>
  <c r="S101" i="1"/>
  <c r="Y56" i="1"/>
  <c r="Z56" i="1" s="1"/>
  <c r="O105" i="1"/>
  <c r="D101" i="1"/>
  <c r="G105" i="1"/>
  <c r="G101" i="1" s="1"/>
  <c r="X110" i="1"/>
  <c r="Y98" i="1"/>
  <c r="Z98" i="1" s="1"/>
  <c r="X94" i="1"/>
  <c r="Y117" i="1"/>
  <c r="Z117" i="1" s="1"/>
  <c r="G116" i="1"/>
  <c r="N114" i="1"/>
  <c r="O99" i="1"/>
  <c r="Y70" i="1"/>
  <c r="Z70" i="1" s="1"/>
  <c r="X65" i="1"/>
  <c r="M46" i="1"/>
  <c r="M28" i="1"/>
  <c r="F116" i="1"/>
  <c r="U105" i="1"/>
  <c r="U101" i="1" s="1"/>
  <c r="U124" i="1" s="1"/>
  <c r="U136" i="1" s="1"/>
  <c r="Y103" i="1"/>
  <c r="O101" i="1"/>
  <c r="I101" i="1"/>
  <c r="X74" i="1"/>
  <c r="Y75" i="1"/>
  <c r="Z75" i="1" s="1"/>
  <c r="Y126" i="1"/>
  <c r="Z126" i="1" s="1"/>
  <c r="V108" i="1"/>
  <c r="V105" i="1" s="1"/>
  <c r="V101" i="1" s="1"/>
  <c r="P108" i="1"/>
  <c r="P105" i="1" s="1"/>
  <c r="T105" i="1"/>
  <c r="H101" i="1"/>
  <c r="X95" i="1"/>
  <c r="Y95" i="1" s="1"/>
  <c r="Z95" i="1" s="1"/>
  <c r="Y96" i="1"/>
  <c r="Z96" i="1" s="1"/>
  <c r="M90" i="1"/>
  <c r="C82" i="1"/>
  <c r="M74" i="1"/>
  <c r="Y58" i="1"/>
  <c r="Z58" i="1" s="1"/>
  <c r="Y40" i="1"/>
  <c r="Z40" i="1" s="1"/>
  <c r="X39" i="1"/>
  <c r="Y39" i="1" s="1"/>
  <c r="Z39" i="1" s="1"/>
  <c r="L24" i="1"/>
  <c r="F8" i="1"/>
  <c r="F99" i="1" s="1"/>
  <c r="Y25" i="1"/>
  <c r="Z25" i="1" s="1"/>
  <c r="Y57" i="1"/>
  <c r="Z57" i="1" s="1"/>
  <c r="M57" i="1"/>
  <c r="M56" i="1" s="1"/>
  <c r="Y119" i="1"/>
  <c r="Y86" i="1"/>
  <c r="Z86" i="1" s="1"/>
  <c r="M83" i="1"/>
  <c r="M82" i="1" s="1"/>
  <c r="Y73" i="1"/>
  <c r="Z73" i="1" s="1"/>
  <c r="Y71" i="1"/>
  <c r="Z71" i="1" s="1"/>
  <c r="Y69" i="1"/>
  <c r="Z69" i="1" s="1"/>
  <c r="M64" i="1"/>
  <c r="M63" i="1" s="1"/>
  <c r="Y52" i="1"/>
  <c r="Z52" i="1" s="1"/>
  <c r="X49" i="1"/>
  <c r="Y49" i="1" s="1"/>
  <c r="Z49" i="1" s="1"/>
  <c r="Y122" i="1"/>
  <c r="J108" i="1"/>
  <c r="J105" i="1" s="1"/>
  <c r="D108" i="1"/>
  <c r="D105" i="1" s="1"/>
  <c r="C99" i="1"/>
  <c r="C124" i="1" s="1"/>
  <c r="C136" i="1" s="1"/>
  <c r="N82" i="1"/>
  <c r="G82" i="1"/>
  <c r="G8" i="1" s="1"/>
  <c r="G99" i="1" s="1"/>
  <c r="P46" i="1"/>
  <c r="I46" i="1"/>
  <c r="Y41" i="1"/>
  <c r="Z41" i="1" s="1"/>
  <c r="X36" i="1"/>
  <c r="Y36" i="1" s="1"/>
  <c r="Z36" i="1" s="1"/>
  <c r="Y26" i="1"/>
  <c r="Z26" i="1" s="1"/>
  <c r="T24" i="1"/>
  <c r="T9" i="1" s="1"/>
  <c r="T8" i="1" s="1"/>
  <c r="T99" i="1" s="1"/>
  <c r="N24" i="1"/>
  <c r="N9" i="1" s="1"/>
  <c r="N8" i="1" s="1"/>
  <c r="N99" i="1" s="1"/>
  <c r="Y32" i="1"/>
  <c r="Z32" i="1" s="1"/>
  <c r="J24" i="1"/>
  <c r="Y20" i="1"/>
  <c r="Z20" i="1" s="1"/>
  <c r="Y12" i="1"/>
  <c r="Z12" i="1" s="1"/>
  <c r="S9" i="1"/>
  <c r="S8" i="1" s="1"/>
  <c r="S99" i="1" s="1"/>
  <c r="L9" i="1"/>
  <c r="L8" i="1" s="1"/>
  <c r="L99" i="1" s="1"/>
  <c r="R9" i="1"/>
  <c r="R8" i="1" s="1"/>
  <c r="R99" i="1" s="1"/>
  <c r="K9" i="1"/>
  <c r="K8" i="1" s="1"/>
  <c r="K99" i="1" s="1"/>
  <c r="E9" i="1"/>
  <c r="X90" i="1"/>
  <c r="Y90" i="1" s="1"/>
  <c r="Z90" i="1" s="1"/>
  <c r="I82" i="1"/>
  <c r="V116" i="1"/>
  <c r="P116" i="1"/>
  <c r="P101" i="1" s="1"/>
  <c r="J116" i="1"/>
  <c r="J101" i="1" s="1"/>
  <c r="D116" i="1"/>
  <c r="W105" i="1"/>
  <c r="W101" i="1" s="1"/>
  <c r="Q105" i="1"/>
  <c r="Q101" i="1" s="1"/>
  <c r="K105" i="1"/>
  <c r="K101" i="1" s="1"/>
  <c r="E105" i="1"/>
  <c r="E101" i="1" s="1"/>
  <c r="X102" i="1"/>
  <c r="R101" i="1"/>
  <c r="L101" i="1"/>
  <c r="L124" i="1" s="1"/>
  <c r="L136" i="1" s="1"/>
  <c r="F101" i="1"/>
  <c r="F124" i="1" s="1"/>
  <c r="F136" i="1" s="1"/>
  <c r="H82" i="1"/>
  <c r="Y53" i="1"/>
  <c r="Z53" i="1" s="1"/>
  <c r="W46" i="1"/>
  <c r="Q46" i="1"/>
  <c r="Q9" i="1" s="1"/>
  <c r="Q8" i="1" s="1"/>
  <c r="Q99" i="1" s="1"/>
  <c r="M39" i="1"/>
  <c r="W9" i="1"/>
  <c r="W8" i="1" s="1"/>
  <c r="W99" i="1" s="1"/>
  <c r="Y48" i="1"/>
  <c r="Z48" i="1" s="1"/>
  <c r="X47" i="1"/>
  <c r="W63" i="1"/>
  <c r="W62" i="1" s="1"/>
  <c r="Q63" i="1"/>
  <c r="Q62" i="1" s="1"/>
  <c r="K63" i="1"/>
  <c r="K62" i="1" s="1"/>
  <c r="E63" i="1"/>
  <c r="E62" i="1" s="1"/>
  <c r="M36" i="1"/>
  <c r="M24" i="1" s="1"/>
  <c r="M9" i="1" s="1"/>
  <c r="V9" i="1"/>
  <c r="P9" i="1"/>
  <c r="J9" i="1"/>
  <c r="J8" i="1" s="1"/>
  <c r="J99" i="1" s="1"/>
  <c r="D9" i="1"/>
  <c r="X78" i="1"/>
  <c r="Y78" i="1" s="1"/>
  <c r="Z78" i="1" s="1"/>
  <c r="Y77" i="1"/>
  <c r="Z77" i="1" s="1"/>
  <c r="Y66" i="1"/>
  <c r="Z66" i="1" s="1"/>
  <c r="V63" i="1"/>
  <c r="V62" i="1" s="1"/>
  <c r="P63" i="1"/>
  <c r="P62" i="1" s="1"/>
  <c r="J63" i="1"/>
  <c r="J62" i="1" s="1"/>
  <c r="D63" i="1"/>
  <c r="D62" i="1" s="1"/>
  <c r="Y60" i="1"/>
  <c r="M49" i="1"/>
  <c r="Y29" i="1"/>
  <c r="Z29" i="1" s="1"/>
  <c r="X28" i="1"/>
  <c r="Y28" i="1" s="1"/>
  <c r="Z28" i="1" s="1"/>
  <c r="H24" i="1"/>
  <c r="H9" i="1" s="1"/>
  <c r="H8" i="1" s="1"/>
  <c r="H99" i="1" s="1"/>
  <c r="Y17" i="1"/>
  <c r="Z17" i="1" s="1"/>
  <c r="X16" i="1"/>
  <c r="U9" i="1"/>
  <c r="U8" i="1" s="1"/>
  <c r="U99" i="1" s="1"/>
  <c r="O9" i="1"/>
  <c r="O8" i="1" s="1"/>
  <c r="I9" i="1"/>
  <c r="I8" i="1" s="1"/>
  <c r="I99" i="1" s="1"/>
  <c r="C9" i="1"/>
  <c r="C8" i="1" s="1"/>
  <c r="W124" i="1" l="1"/>
  <c r="W136" i="1" s="1"/>
  <c r="V124" i="1"/>
  <c r="V136" i="1" s="1"/>
  <c r="J124" i="1"/>
  <c r="J136" i="1" s="1"/>
  <c r="G124" i="1"/>
  <c r="G136" i="1" s="1"/>
  <c r="H124" i="1"/>
  <c r="H136" i="1" s="1"/>
  <c r="P8" i="1"/>
  <c r="P99" i="1" s="1"/>
  <c r="X15" i="1"/>
  <c r="Y16" i="1"/>
  <c r="Z16" i="1" s="1"/>
  <c r="Y102" i="1"/>
  <c r="E8" i="1"/>
  <c r="E99" i="1" s="1"/>
  <c r="I124" i="1"/>
  <c r="I136" i="1" s="1"/>
  <c r="X114" i="1"/>
  <c r="N113" i="1"/>
  <c r="N108" i="1" s="1"/>
  <c r="N105" i="1" s="1"/>
  <c r="N101" i="1" s="1"/>
  <c r="N124" i="1" s="1"/>
  <c r="N136" i="1" s="1"/>
  <c r="E124" i="1"/>
  <c r="E136" i="1" s="1"/>
  <c r="O124" i="1"/>
  <c r="O136" i="1" s="1"/>
  <c r="Y65" i="1"/>
  <c r="Z65" i="1" s="1"/>
  <c r="X64" i="1"/>
  <c r="D8" i="1"/>
  <c r="D99" i="1" s="1"/>
  <c r="K124" i="1"/>
  <c r="K136" i="1" s="1"/>
  <c r="X24" i="1"/>
  <c r="Y24" i="1" s="1"/>
  <c r="Z24" i="1" s="1"/>
  <c r="T124" i="1"/>
  <c r="T136" i="1" s="1"/>
  <c r="Q124" i="1"/>
  <c r="Q136" i="1" s="1"/>
  <c r="M99" i="1"/>
  <c r="M124" i="1" s="1"/>
  <c r="M136" i="1" s="1"/>
  <c r="Y94" i="1"/>
  <c r="Z94" i="1" s="1"/>
  <c r="X82" i="1"/>
  <c r="Y82" i="1" s="1"/>
  <c r="Z82" i="1" s="1"/>
  <c r="V8" i="1"/>
  <c r="V99" i="1" s="1"/>
  <c r="X46" i="1"/>
  <c r="Y46" i="1" s="1"/>
  <c r="Z46" i="1" s="1"/>
  <c r="Y47" i="1"/>
  <c r="Z47" i="1" s="1"/>
  <c r="R124" i="1"/>
  <c r="R136" i="1" s="1"/>
  <c r="M62" i="1"/>
  <c r="M8" i="1" s="1"/>
  <c r="Y74" i="1"/>
  <c r="Z74" i="1" s="1"/>
  <c r="Y110" i="1"/>
  <c r="Z110" i="1" s="1"/>
  <c r="Y83" i="1"/>
  <c r="Z83" i="1" s="1"/>
  <c r="S124" i="1"/>
  <c r="S136" i="1" s="1"/>
  <c r="Y64" i="1" l="1"/>
  <c r="Z64" i="1" s="1"/>
  <c r="X63" i="1"/>
  <c r="D124" i="1"/>
  <c r="D136" i="1" s="1"/>
  <c r="X113" i="1"/>
  <c r="Y114" i="1"/>
  <c r="Y15" i="1"/>
  <c r="Z15" i="1" s="1"/>
  <c r="X9" i="1"/>
  <c r="P124" i="1"/>
  <c r="P136" i="1" s="1"/>
  <c r="X136" i="1" s="1"/>
  <c r="Y136" i="1" l="1"/>
  <c r="Z136" i="1" s="1"/>
  <c r="X62" i="1"/>
  <c r="Y62" i="1" s="1"/>
  <c r="Z62" i="1" s="1"/>
  <c r="Y63" i="1"/>
  <c r="Z63" i="1" s="1"/>
  <c r="Y113" i="1"/>
  <c r="Z113" i="1" s="1"/>
  <c r="X108" i="1"/>
  <c r="Y9" i="1"/>
  <c r="Z9" i="1" s="1"/>
  <c r="Y108" i="1" l="1"/>
  <c r="Z108" i="1" s="1"/>
  <c r="X105" i="1"/>
  <c r="X8" i="1"/>
  <c r="Y8" i="1" l="1"/>
  <c r="Z8" i="1" s="1"/>
  <c r="X99" i="1"/>
  <c r="Y105" i="1"/>
  <c r="Z105" i="1" s="1"/>
  <c r="X101" i="1"/>
  <c r="Y101" i="1" l="1"/>
  <c r="Z101" i="1" s="1"/>
  <c r="X124" i="1"/>
  <c r="Y124" i="1" s="1"/>
  <c r="Z124" i="1" s="1"/>
  <c r="Y99" i="1"/>
  <c r="Z99" i="1" s="1"/>
  <c r="V137" i="1" l="1"/>
  <c r="J137" i="1" l="1"/>
  <c r="U137" i="1" l="1"/>
  <c r="I137" i="1" l="1"/>
  <c r="T137" i="1" l="1"/>
  <c r="K137" i="1" l="1"/>
  <c r="W137" i="1" l="1"/>
  <c r="R137" i="1" l="1"/>
  <c r="G137" i="1" l="1"/>
  <c r="F137" i="1" l="1"/>
  <c r="Q137" i="1" l="1"/>
  <c r="E137" i="1" l="1"/>
  <c r="P137" i="1" l="1"/>
  <c r="D137" i="1" l="1"/>
  <c r="O137" i="1"/>
  <c r="H137" i="1" l="1"/>
  <c r="S137" i="1"/>
  <c r="C137" i="1" l="1"/>
  <c r="L137" i="1" l="1"/>
  <c r="X137" i="1" l="1"/>
  <c r="N137" i="1" l="1"/>
  <c r="M137" i="1"/>
  <c r="Y137" i="1" s="1"/>
  <c r="Z137" i="1" s="1"/>
</calcChain>
</file>

<file path=xl/sharedStrings.xml><?xml version="1.0" encoding="utf-8"?>
<sst xmlns="http://schemas.openxmlformats.org/spreadsheetml/2006/main" count="167" uniqueCount="148">
  <si>
    <t xml:space="preserve"> Las informaciones presentadas difieren de las presentadas en  Portal de Transparencia Fiscal,  ya que solo incluyen los ingresos presupuestarios.</t>
  </si>
  <si>
    <t xml:space="preserve">     Excluye los Depósitos a Cargo del Estado, Fondos Especiales y de Terceros, ingresos de las instituciones centralizadas en la CUT no presupuestaria y los depósitos en exceso de las recaudadoras.  </t>
  </si>
  <si>
    <t xml:space="preserve">(1) Cifras sujetas a rectificación.  Incluye los dólares convertidos a la tasa oficial. </t>
  </si>
  <si>
    <t xml:space="preserve">NOTAS: </t>
  </si>
  <si>
    <t>FUENTE: Elaborado por la Direción General de Política y Legislación Tributaria (DGPLT) del Ministerio de Hacienda, con los datos del Sistema Integrado de Gestión Financiera (SIGEF)</t>
  </si>
  <si>
    <t>Ingresos de las Inst. Centralizadas en la CUT Presupuestaria</t>
  </si>
  <si>
    <t>TOTAL DE INGRESOS REPORTADOS EN EL SIGEF</t>
  </si>
  <si>
    <t>Ingresos de las Inst. Centralizadas en la CUT No Presupuestaria</t>
  </si>
  <si>
    <t>Patrimonio público recuperado</t>
  </si>
  <si>
    <t>Fondo de contribución especial para la gestión integral de residuos</t>
  </si>
  <si>
    <t>Venta de Sellos Especiales para el Colegio de Abogados</t>
  </si>
  <si>
    <t>Devolución impuesto selectivo al consumo de combustibles</t>
  </si>
  <si>
    <t>Devolución de Recursos a empleados por Retenciones Excesivas por TSS.</t>
  </si>
  <si>
    <t xml:space="preserve">Fondo para Registro y Devolución de los Depósitos en excesos en la Cuenta Única del Tesoro </t>
  </si>
  <si>
    <t xml:space="preserve">Fianzas Judiciales y depósitos en consignación </t>
  </si>
  <si>
    <t>Plan de construcciones (Ley 6-86) -Fondo Pensiones Trabajadores de la Construcción</t>
  </si>
  <si>
    <t xml:space="preserve">INFOTEP </t>
  </si>
  <si>
    <t>Otros Ingresos:</t>
  </si>
  <si>
    <t>TOTAL</t>
  </si>
  <si>
    <t xml:space="preserve"> Incremento de disponibilidades (Reintegros de cheques de periodos anteriores y devolución de recursos a la CUT años anteriores)</t>
  </si>
  <si>
    <t>- títulos externos</t>
  </si>
  <si>
    <t xml:space="preserve">- títulos internos </t>
  </si>
  <si>
    <t>Intereses corridos internos y externos de largo plazo</t>
  </si>
  <si>
    <t>-  valores externos</t>
  </si>
  <si>
    <t>- valores internos</t>
  </si>
  <si>
    <t>Primas por colocación de títulos valores internos y externos de largo plazo</t>
  </si>
  <si>
    <t>Importes a devengar por primas en colocaciones de títulos valores</t>
  </si>
  <si>
    <t>- De la Deuda Pública Externa a Largo Plazo</t>
  </si>
  <si>
    <t>- De la Deuda Pública Interna a Largo Plazo</t>
  </si>
  <si>
    <t>Obtención de Préstamos de la Deuda Pública a Largo Plazo</t>
  </si>
  <si>
    <t>- De la Deuda Pública Externa  a Largo Plazo</t>
  </si>
  <si>
    <t>- De la Deuda Pública Interna  a Largo Plazo</t>
  </si>
  <si>
    <t>Colocación de Títulos, Valores de la Deuda Pública a Largo Plazo</t>
  </si>
  <si>
    <t>-</t>
  </si>
  <si>
    <t>Incremento de cuentas por pagar Externas de largo plazo</t>
  </si>
  <si>
    <t>Incremento de Pasivos No Corrientes</t>
  </si>
  <si>
    <t xml:space="preserve">- Obtención de Préstamos Internos a Corto Plazo </t>
  </si>
  <si>
    <t>Incremento de Pasivos Corrientes</t>
  </si>
  <si>
    <t>Incremento de Pasivos Financieros</t>
  </si>
  <si>
    <t>- Recuperación de Prestamos Internos</t>
  </si>
  <si>
    <t xml:space="preserve"> -Disminución de documentos por cobrar de largo plazo</t>
  </si>
  <si>
    <t>Disminución de Activos Financieros</t>
  </si>
  <si>
    <t>FUENTES FINANCIERAS</t>
  </si>
  <si>
    <t>DONACIONES</t>
  </si>
  <si>
    <t>- Transferencias Capital</t>
  </si>
  <si>
    <t>- Ventas de Activos Intangibles</t>
  </si>
  <si>
    <t>- Venta de  Activos Fijos</t>
  </si>
  <si>
    <t>- Ventas de Activos No Financieros</t>
  </si>
  <si>
    <t>B)  INGRESOS DE CAPITAL</t>
  </si>
  <si>
    <t xml:space="preserve">- Otros ingresos </t>
  </si>
  <si>
    <t>- Ingresos TSS</t>
  </si>
  <si>
    <t>- Ingresos por diferencial del gas licuado de petróleo</t>
  </si>
  <si>
    <t>- Ingresos Diversos</t>
  </si>
  <si>
    <t xml:space="preserve">     - Recursos de Captación Directa de la Procuradoria General de la República ( multas de tránsito)</t>
  </si>
  <si>
    <t>- Multas y Sanciones</t>
  </si>
  <si>
    <t>- Otros</t>
  </si>
  <si>
    <t>- Arriendo de Activos Tangibles No Producidos</t>
  </si>
  <si>
    <t>- Intereses por Colocación de Inversiones Financieras</t>
  </si>
  <si>
    <t>- Dividendos por Inversiones Empresariales</t>
  </si>
  <si>
    <t>- Rentas de la Propiedad</t>
  </si>
  <si>
    <t>V) OTROS INGRESOS</t>
  </si>
  <si>
    <t>- Otros ingresos de las Inst. Centralizadas en Servicios en la CUT</t>
  </si>
  <si>
    <t xml:space="preserve"> - Recursos de Captación Directa para el Fomento y Desarrollo del Gas Natural en el Parque vehicular</t>
  </si>
  <si>
    <t>- Derechos Administrativos</t>
  </si>
  <si>
    <t>- Expedición y Renovación de Pasaportes</t>
  </si>
  <si>
    <t>- Tarjetas de Turismo</t>
  </si>
  <si>
    <t>- Tasas</t>
  </si>
  <si>
    <t>- Ingresos de las Inst. Centralizadas en Servicios en la CUT</t>
  </si>
  <si>
    <t>- Otras Ventas de Servicios del Gobierno Central</t>
  </si>
  <si>
    <t>- Ventas de Servicios del Estado</t>
  </si>
  <si>
    <t>- Otras Ventas</t>
  </si>
  <si>
    <t>- Ingresos de las Inst. Centralizadas en mercancías en la CUT</t>
  </si>
  <si>
    <t>- Recursos de captación directa del programa PROMESE CAL ( D. No. 308-97)</t>
  </si>
  <si>
    <t>- Fondo General</t>
  </si>
  <si>
    <t>- PROMESE</t>
  </si>
  <si>
    <t>- Ventas de Mercancías del Estado</t>
  </si>
  <si>
    <t>- Ventas de Bienes y Servicios</t>
  </si>
  <si>
    <t>IV) INGRESOS POR CONTRAPRESTACION</t>
  </si>
  <si>
    <t>- De Instituciones de la Seguridad Social</t>
  </si>
  <si>
    <t xml:space="preserve">- De Instituciones  Públicas Descentralizadas o Autónomas </t>
  </si>
  <si>
    <t xml:space="preserve"> -Del Sector Privado Interno</t>
  </si>
  <si>
    <t>- Transferencias Corrientes</t>
  </si>
  <si>
    <t xml:space="preserve">III) TRANSFERENCIAS </t>
  </si>
  <si>
    <t>II) CONTRIBUCIONES SOCIALES</t>
  </si>
  <si>
    <t>6)  IMPUESTOS DIVERSOS</t>
  </si>
  <si>
    <t>5) IMPUESTOS ECOLOGICOS</t>
  </si>
  <si>
    <t>- Derechos Consulares</t>
  </si>
  <si>
    <t>- Impuesto a la Salida de Pasajeros al Exterior por Aeropuertos y Puertos</t>
  </si>
  <si>
    <t>Otros Impuestos sobre el Comercio Exterior</t>
  </si>
  <si>
    <t>- Arancel</t>
  </si>
  <si>
    <t>Sobre las Importaciones</t>
  </si>
  <si>
    <t>4) IMPUESTOS SOBRE EL COMERCIO Y LAS TRANSACCIONES/COMERCIO EXTERIOR</t>
  </si>
  <si>
    <t>- Accesorios sobre Impuestos Internos a  Mercancías y  Servicios</t>
  </si>
  <si>
    <t>- Imp. específico Bancas de Apuestas  deportivas</t>
  </si>
  <si>
    <t xml:space="preserve">- Imp. específico Bancas de Apuestas de Lotería  </t>
  </si>
  <si>
    <t xml:space="preserve">Recursos de Captación Directa del Ministerio de Interior y Policia </t>
  </si>
  <si>
    <t>Fondo General</t>
  </si>
  <si>
    <t>- Licencias para Portar Armas de Fuego</t>
  </si>
  <si>
    <t>- Derecho de Circulación Vehículos de Motor</t>
  </si>
  <si>
    <t>- 17% Registro de Propiedad de vehículo</t>
  </si>
  <si>
    <t>- Impuestos Sobre el Uso de Bienes y Licencias</t>
  </si>
  <si>
    <t>- Impuestos Selectivo a los Seguros</t>
  </si>
  <si>
    <t>- Impuestos Selectivo a las Telecomunicaciones</t>
  </si>
  <si>
    <t>- Impuesto Selectivo al Tabaco y los Cigarrillos</t>
  </si>
  <si>
    <t>- Impuestos Selectivos a Bebidas Alcohólicas</t>
  </si>
  <si>
    <t>- Impuesto selectivo Ad Valorem sobre hidrocarburos</t>
  </si>
  <si>
    <t>- Impuesto específico sobre los hidrocarburos</t>
  </si>
  <si>
    <t>- Impuestos Adicionales y Selectivos sobre Bienes y Servicios</t>
  </si>
  <si>
    <t>- ITBIS Externo</t>
  </si>
  <si>
    <t>- ITBIS Interno</t>
  </si>
  <si>
    <t>- Impuestos sobre los Bienes y Servicios</t>
  </si>
  <si>
    <t>3) IMPUESTOS INTERNOS SOBRE MERCANCIAS Y SERVICIOS</t>
  </si>
  <si>
    <t>-  Accesorios sobre la Propiedad</t>
  </si>
  <si>
    <t>- Impuesto sobre Cheques</t>
  </si>
  <si>
    <t>- Impuestos sobre Transferencias de Bienes Muebles</t>
  </si>
  <si>
    <t>- Impuesto sobre Operaciones Inmobiliarias</t>
  </si>
  <si>
    <t>- Impuestos sobre Activos</t>
  </si>
  <si>
    <t>- Impuesto a la Propiedad Inmobiliaria (IPI)</t>
  </si>
  <si>
    <t>- Impuestos sobre la Propiedad y Transacciones Financieras y de Capital</t>
  </si>
  <si>
    <t>2)  IMPUESTOS SOBRE LA PROPIEDAD</t>
  </si>
  <si>
    <t>- Accesorios sobre los Impuestos a  los Ingresos</t>
  </si>
  <si>
    <t xml:space="preserve">- Impuestos sobre los Ingresos Aplicados sin Distinción de Persona </t>
  </si>
  <si>
    <t>- Impuestos sobre Los Ingresos de las Empresas y Otras Corporaciones</t>
  </si>
  <si>
    <t>- Impuestos sobre la Renta de Personas Físicas</t>
  </si>
  <si>
    <t>1) IMPUESTOS SOBRE LOS INGRESOS</t>
  </si>
  <si>
    <t>I) IMPUESTOS</t>
  </si>
  <si>
    <t>A) INGRESOS CORRIENTES</t>
  </si>
  <si>
    <t>%</t>
  </si>
  <si>
    <t>Abs.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</si>
  <si>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</si>
  <si>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</si>
  <si>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</si>
  <si>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</si>
  <si>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</si>
  <si>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</si>
  <si>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</si>
  <si>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</si>
  <si>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</si>
  <si>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</si>
  <si>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VARIACION</t>
  </si>
  <si>
    <t>2025</t>
  </si>
  <si>
    <t>2024</t>
  </si>
  <si>
    <t>PARTIDAS</t>
  </si>
  <si>
    <t>I</t>
  </si>
  <si>
    <r>
      <t>(En millones RD$)</t>
    </r>
    <r>
      <rPr>
        <i/>
        <vertAlign val="superscript"/>
        <sz val="11"/>
        <color indexed="8"/>
        <rFont val="Gotham"/>
      </rPr>
      <t xml:space="preserve"> </t>
    </r>
  </si>
  <si>
    <t>ENERO-OCTUBRE  2025/2024</t>
  </si>
  <si>
    <t>INGRESOS FISCALES COMPARADOS, SEGÚN PRINCIPALES PARTIDAS</t>
  </si>
  <si>
    <t>CUADRO No.1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</si>
</sst>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#,##0.000_);\(#,##0.000\)"/>
    <numFmt numFmtId="167" formatCode="0.0%"/>
  </numFmts>
  <fonts count="24" x14ac:knownFonts="1">
    <font>
      <sz val="10"/>
      <name val="Arial"/>
    </font>
    <font>
      <sz val="8"/>
      <name val="Gotham"/>
    </font>
    <font>
      <sz val="87"/>
      <name val="Gotham"/>
    </font>
    <font>
      <sz val="10"/>
      <name val="Arial"/>
      <family val="2"/>
    </font>
    <font>
      <sz val="8"/>
      <name val="Arial"/>
      <family val="2"/>
    </font>
    <font>
      <b/>
      <sz val="10"/>
      <name val="Gotham"/>
    </font>
    <font>
      <sz val="9"/>
      <color indexed="8"/>
      <name val="Gotham"/>
    </font>
    <font>
      <sz val="10"/>
      <color indexed="8"/>
      <name val="Gotham"/>
    </font>
    <font>
      <sz val="8"/>
      <color indexed="8"/>
      <name val="Gotham"/>
    </font>
    <font>
      <sz val="11"/>
      <name val="Arial"/>
      <family val="2"/>
    </font>
    <font>
      <b/>
      <sz val="9"/>
      <color indexed="8"/>
      <name val="Gotham"/>
    </font>
    <font>
      <b/>
      <sz val="9"/>
      <name val="Gotham"/>
    </font>
    <font>
      <b/>
      <sz val="10"/>
      <color theme="0"/>
      <name val="Gotham"/>
    </font>
    <font>
      <sz val="10"/>
      <name val="Gotham"/>
    </font>
    <font>
      <sz val="10"/>
      <color indexed="8"/>
      <name val="Segoe UI"/>
      <family val="2"/>
    </font>
    <font>
      <b/>
      <sz val="10"/>
      <color indexed="8"/>
      <name val="Gotham"/>
    </font>
    <font>
      <b/>
      <u/>
      <sz val="10"/>
      <color indexed="8"/>
      <name val="Gotham"/>
    </font>
    <font>
      <u/>
      <sz val="10"/>
      <color indexed="8"/>
      <name val="Gotham"/>
    </font>
    <font>
      <sz val="10"/>
      <color rgb="FFFF0000"/>
      <name val="Arial"/>
      <family val="2"/>
    </font>
    <font>
      <b/>
      <sz val="10"/>
      <name val="Arial"/>
      <family val="2"/>
    </font>
    <font>
      <i/>
      <sz val="11"/>
      <color indexed="8"/>
      <name val="Gotham"/>
    </font>
    <font>
      <i/>
      <vertAlign val="superscript"/>
      <sz val="11"/>
      <color indexed="8"/>
      <name val="Gotham"/>
    </font>
    <font>
      <b/>
      <sz val="12"/>
      <color indexed="8"/>
      <name val="Gotham"/>
    </font>
    <font>
      <b/>
      <i/>
      <sz val="12"/>
      <color indexed="8"/>
      <name val="Gotham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87">
    <xf numFmtId="0" fontId="0" fillId="0" borderId="0" xfId="0"/>
    <xf numFmtId="164" fontId="0" fillId="0" borderId="0" xfId="0" applyNumberFormat="1"/>
    <xf numFmtId="164" fontId="1" fillId="2" borderId="0" xfId="0" applyNumberFormat="1" applyFont="1" applyFill="1" applyAlignment="1">
      <alignment vertical="center"/>
    </xf>
    <xf numFmtId="0" fontId="0" fillId="2" borderId="0" xfId="0" applyFill="1"/>
    <xf numFmtId="164" fontId="2" fillId="2" borderId="0" xfId="0" applyNumberFormat="1" applyFont="1" applyFill="1" applyAlignment="1">
      <alignment vertical="center"/>
    </xf>
    <xf numFmtId="164" fontId="4" fillId="2" borderId="0" xfId="1" applyNumberFormat="1" applyFont="1" applyFill="1"/>
    <xf numFmtId="165" fontId="4" fillId="2" borderId="0" xfId="1" applyNumberFormat="1" applyFont="1" applyFill="1"/>
    <xf numFmtId="164" fontId="1" fillId="2" borderId="0" xfId="1" applyNumberFormat="1" applyFont="1" applyFill="1" applyAlignment="1">
      <alignment vertical="center"/>
    </xf>
    <xf numFmtId="0" fontId="4" fillId="2" borderId="0" xfId="0" applyFont="1" applyFill="1"/>
    <xf numFmtId="165" fontId="1" fillId="2" borderId="0" xfId="1" applyNumberFormat="1" applyFont="1" applyFill="1" applyAlignment="1">
      <alignment vertical="center"/>
    </xf>
    <xf numFmtId="164" fontId="0" fillId="2" borderId="0" xfId="1" applyNumberFormat="1" applyFont="1" applyFill="1"/>
    <xf numFmtId="165" fontId="0" fillId="2" borderId="0" xfId="1" applyNumberFormat="1" applyFont="1" applyFill="1"/>
    <xf numFmtId="164" fontId="1" fillId="2" borderId="0" xfId="0" applyNumberFormat="1" applyFont="1" applyFill="1"/>
    <xf numFmtId="0" fontId="4" fillId="0" borderId="0" xfId="0" applyFont="1"/>
    <xf numFmtId="166" fontId="4" fillId="2" borderId="0" xfId="0" applyNumberFormat="1" applyFont="1" applyFill="1"/>
    <xf numFmtId="164" fontId="1" fillId="0" borderId="0" xfId="0" applyNumberFormat="1" applyFont="1"/>
    <xf numFmtId="0" fontId="1" fillId="0" borderId="0" xfId="0" applyFont="1"/>
    <xf numFmtId="164" fontId="5" fillId="2" borderId="0" xfId="1" applyNumberFormat="1" applyFont="1" applyFill="1"/>
    <xf numFmtId="0" fontId="6" fillId="0" borderId="0" xfId="0" applyFont="1"/>
    <xf numFmtId="164" fontId="1" fillId="0" borderId="0" xfId="1" applyNumberFormat="1" applyFont="1" applyFill="1" applyBorder="1" applyAlignment="1" applyProtection="1">
      <alignment vertical="center"/>
    </xf>
    <xf numFmtId="164" fontId="7" fillId="0" borderId="0" xfId="2" applyNumberFormat="1" applyFont="1"/>
    <xf numFmtId="0" fontId="8" fillId="0" borderId="0" xfId="0" applyFont="1" applyAlignment="1">
      <alignment horizontal="left" indent="1"/>
    </xf>
    <xf numFmtId="0" fontId="9" fillId="0" borderId="0" xfId="0" applyFont="1"/>
    <xf numFmtId="0" fontId="8" fillId="0" borderId="0" xfId="0" applyFont="1"/>
    <xf numFmtId="49" fontId="10" fillId="0" borderId="0" xfId="0" applyNumberFormat="1" applyFont="1"/>
    <xf numFmtId="164" fontId="7" fillId="0" borderId="0" xfId="0" applyNumberFormat="1" applyFont="1" applyAlignment="1">
      <alignment vertical="center"/>
    </xf>
    <xf numFmtId="43" fontId="7" fillId="0" borderId="0" xfId="1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2" borderId="0" xfId="0" applyNumberFormat="1" applyFont="1" applyFill="1" applyAlignment="1">
      <alignment vertical="center"/>
    </xf>
    <xf numFmtId="164" fontId="11" fillId="0" borderId="0" xfId="0" applyNumberFormat="1" applyFont="1"/>
    <xf numFmtId="164" fontId="5" fillId="3" borderId="1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horizontal="left" vertical="center"/>
    </xf>
    <xf numFmtId="164" fontId="12" fillId="4" borderId="3" xfId="0" applyNumberFormat="1" applyFont="1" applyFill="1" applyBorder="1" applyAlignment="1">
      <alignment vertical="center"/>
    </xf>
    <xf numFmtId="164" fontId="12" fillId="4" borderId="4" xfId="0" applyNumberFormat="1" applyFont="1" applyFill="1" applyBorder="1" applyAlignment="1">
      <alignment vertical="center"/>
    </xf>
    <xf numFmtId="165" fontId="12" fillId="4" borderId="3" xfId="1" applyNumberFormat="1" applyFont="1" applyFill="1" applyBorder="1" applyAlignment="1">
      <alignment vertical="center"/>
    </xf>
    <xf numFmtId="165" fontId="12" fillId="4" borderId="3" xfId="0" applyNumberFormat="1" applyFont="1" applyFill="1" applyBorder="1" applyAlignment="1">
      <alignment vertical="center"/>
    </xf>
    <xf numFmtId="164" fontId="12" fillId="4" borderId="3" xfId="1" applyNumberFormat="1" applyFont="1" applyFill="1" applyBorder="1" applyAlignment="1">
      <alignment vertical="center"/>
    </xf>
    <xf numFmtId="49" fontId="12" fillId="4" borderId="5" xfId="0" applyNumberFormat="1" applyFont="1" applyFill="1" applyBorder="1" applyAlignment="1">
      <alignment horizontal="left" vertical="center"/>
    </xf>
    <xf numFmtId="164" fontId="7" fillId="0" borderId="6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165" fontId="7" fillId="0" borderId="9" xfId="0" applyNumberFormat="1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164" fontId="7" fillId="0" borderId="9" xfId="0" applyNumberFormat="1" applyFont="1" applyBorder="1" applyAlignment="1">
      <alignment vertical="center"/>
    </xf>
    <xf numFmtId="49" fontId="7" fillId="0" borderId="7" xfId="0" applyNumberFormat="1" applyFont="1" applyBorder="1" applyAlignment="1">
      <alignment horizontal="left"/>
    </xf>
    <xf numFmtId="164" fontId="7" fillId="0" borderId="9" xfId="3" applyNumberFormat="1" applyFont="1" applyBorder="1"/>
    <xf numFmtId="165" fontId="7" fillId="0" borderId="9" xfId="1" applyNumberFormat="1" applyFont="1" applyFill="1" applyBorder="1" applyAlignment="1" applyProtection="1">
      <alignment vertical="center"/>
    </xf>
    <xf numFmtId="49" fontId="7" fillId="0" borderId="8" xfId="0" applyNumberFormat="1" applyFont="1" applyBorder="1" applyAlignment="1">
      <alignment horizontal="left"/>
    </xf>
    <xf numFmtId="43" fontId="7" fillId="0" borderId="9" xfId="1" applyFont="1" applyFill="1" applyBorder="1" applyAlignment="1">
      <alignment vertical="center"/>
    </xf>
    <xf numFmtId="165" fontId="7" fillId="0" borderId="8" xfId="1" applyNumberFormat="1" applyFont="1" applyFill="1" applyBorder="1" applyAlignment="1">
      <alignment vertical="center"/>
    </xf>
    <xf numFmtId="164" fontId="13" fillId="0" borderId="9" xfId="2" applyNumberFormat="1" applyFont="1" applyBorder="1"/>
    <xf numFmtId="165" fontId="7" fillId="0" borderId="8" xfId="1" applyNumberFormat="1" applyFont="1" applyBorder="1" applyAlignment="1">
      <alignment vertical="center"/>
    </xf>
    <xf numFmtId="164" fontId="7" fillId="2" borderId="9" xfId="0" applyNumberFormat="1" applyFont="1" applyFill="1" applyBorder="1" applyAlignment="1">
      <alignment vertical="center"/>
    </xf>
    <xf numFmtId="43" fontId="0" fillId="0" borderId="0" xfId="1" applyFont="1"/>
    <xf numFmtId="165" fontId="0" fillId="0" borderId="0" xfId="1" applyNumberFormat="1" applyFont="1"/>
    <xf numFmtId="164" fontId="14" fillId="0" borderId="8" xfId="2" applyNumberFormat="1" applyFont="1" applyBorder="1"/>
    <xf numFmtId="164" fontId="15" fillId="0" borderId="9" xfId="0" applyNumberFormat="1" applyFont="1" applyBorder="1" applyAlignment="1">
      <alignment vertical="center"/>
    </xf>
    <xf numFmtId="164" fontId="15" fillId="0" borderId="8" xfId="0" applyNumberFormat="1" applyFont="1" applyBorder="1" applyAlignment="1">
      <alignment vertical="center"/>
    </xf>
    <xf numFmtId="164" fontId="15" fillId="0" borderId="3" xfId="0" applyNumberFormat="1" applyFont="1" applyBorder="1"/>
    <xf numFmtId="49" fontId="15" fillId="0" borderId="4" xfId="0" applyNumberFormat="1" applyFont="1" applyBorder="1" applyAlignment="1">
      <alignment horizontal="left"/>
    </xf>
    <xf numFmtId="165" fontId="12" fillId="4" borderId="10" xfId="0" applyNumberFormat="1" applyFont="1" applyFill="1" applyBorder="1" applyAlignment="1">
      <alignment vertical="center"/>
    </xf>
    <xf numFmtId="165" fontId="12" fillId="4" borderId="11" xfId="0" applyNumberFormat="1" applyFont="1" applyFill="1" applyBorder="1" applyAlignment="1">
      <alignment vertical="center"/>
    </xf>
    <xf numFmtId="164" fontId="12" fillId="4" borderId="10" xfId="0" applyNumberFormat="1" applyFont="1" applyFill="1" applyBorder="1" applyAlignment="1">
      <alignment vertical="center"/>
    </xf>
    <xf numFmtId="165" fontId="12" fillId="4" borderId="12" xfId="0" applyNumberFormat="1" applyFont="1" applyFill="1" applyBorder="1" applyAlignment="1">
      <alignment horizontal="left" vertical="center"/>
    </xf>
    <xf numFmtId="164" fontId="15" fillId="0" borderId="9" xfId="3" applyNumberFormat="1" applyFont="1" applyBorder="1" applyAlignment="1">
      <alignment vertical="center"/>
    </xf>
    <xf numFmtId="164" fontId="15" fillId="2" borderId="9" xfId="0" applyNumberFormat="1" applyFont="1" applyFill="1" applyBorder="1" applyAlignment="1">
      <alignment vertical="center"/>
    </xf>
    <xf numFmtId="49" fontId="15" fillId="0" borderId="8" xfId="0" applyNumberFormat="1" applyFont="1" applyBorder="1" applyAlignment="1">
      <alignment horizontal="left" wrapText="1"/>
    </xf>
    <xf numFmtId="43" fontId="7" fillId="0" borderId="9" xfId="1" applyFont="1" applyBorder="1"/>
    <xf numFmtId="164" fontId="7" fillId="0" borderId="8" xfId="3" applyNumberFormat="1" applyFont="1" applyBorder="1"/>
    <xf numFmtId="164" fontId="7" fillId="0" borderId="9" xfId="0" applyNumberFormat="1" applyFont="1" applyBorder="1"/>
    <xf numFmtId="49" fontId="7" fillId="0" borderId="8" xfId="0" applyNumberFormat="1" applyFont="1" applyBorder="1" applyAlignment="1" applyProtection="1">
      <alignment horizontal="left" indent="4"/>
      <protection locked="0"/>
    </xf>
    <xf numFmtId="164" fontId="15" fillId="0" borderId="9" xfId="3" applyNumberFormat="1" applyFont="1" applyBorder="1"/>
    <xf numFmtId="164" fontId="15" fillId="0" borderId="8" xfId="3" applyNumberFormat="1" applyFont="1" applyBorder="1"/>
    <xf numFmtId="164" fontId="15" fillId="0" borderId="9" xfId="0" applyNumberFormat="1" applyFont="1" applyBorder="1"/>
    <xf numFmtId="49" fontId="15" fillId="0" borderId="8" xfId="0" applyNumberFormat="1" applyFont="1" applyBorder="1" applyAlignment="1" applyProtection="1">
      <alignment horizontal="left" indent="2"/>
      <protection locked="0"/>
    </xf>
    <xf numFmtId="165" fontId="7" fillId="0" borderId="8" xfId="1" applyNumberFormat="1" applyFont="1" applyFill="1" applyBorder="1" applyProtection="1"/>
    <xf numFmtId="164" fontId="13" fillId="0" borderId="9" xfId="0" applyNumberFormat="1" applyFont="1" applyBorder="1"/>
    <xf numFmtId="164" fontId="13" fillId="0" borderId="8" xfId="0" applyNumberFormat="1" applyFont="1" applyBorder="1"/>
    <xf numFmtId="49" fontId="16" fillId="0" borderId="8" xfId="0" applyNumberFormat="1" applyFont="1" applyBorder="1" applyAlignment="1">
      <alignment horizontal="left"/>
    </xf>
    <xf numFmtId="164" fontId="7" fillId="0" borderId="8" xfId="0" applyNumberFormat="1" applyFont="1" applyBorder="1"/>
    <xf numFmtId="164" fontId="7" fillId="2" borderId="8" xfId="0" applyNumberFormat="1" applyFont="1" applyFill="1" applyBorder="1"/>
    <xf numFmtId="49" fontId="7" fillId="0" borderId="8" xfId="0" applyNumberFormat="1" applyFont="1" applyBorder="1" applyAlignment="1" applyProtection="1">
      <alignment horizontal="left" indent="2"/>
      <protection locked="0"/>
    </xf>
    <xf numFmtId="43" fontId="7" fillId="0" borderId="9" xfId="1" applyFont="1" applyFill="1" applyBorder="1" applyProtection="1"/>
    <xf numFmtId="43" fontId="7" fillId="0" borderId="8" xfId="1" applyFont="1" applyBorder="1"/>
    <xf numFmtId="164" fontId="15" fillId="0" borderId="8" xfId="0" applyNumberFormat="1" applyFont="1" applyBorder="1"/>
    <xf numFmtId="43" fontId="15" fillId="0" borderId="9" xfId="1" applyFont="1" applyFill="1" applyBorder="1" applyAlignment="1" applyProtection="1">
      <alignment horizontal="center"/>
    </xf>
    <xf numFmtId="165" fontId="15" fillId="0" borderId="8" xfId="1" applyNumberFormat="1" applyFont="1" applyFill="1" applyBorder="1" applyProtection="1"/>
    <xf numFmtId="164" fontId="17" fillId="0" borderId="9" xfId="3" applyNumberFormat="1" applyFont="1" applyBorder="1"/>
    <xf numFmtId="164" fontId="17" fillId="0" borderId="8" xfId="3" applyNumberFormat="1" applyFont="1" applyBorder="1"/>
    <xf numFmtId="164" fontId="17" fillId="0" borderId="8" xfId="0" applyNumberFormat="1" applyFont="1" applyBorder="1"/>
    <xf numFmtId="49" fontId="17" fillId="0" borderId="8" xfId="0" applyNumberFormat="1" applyFont="1" applyBorder="1" applyAlignment="1">
      <alignment horizontal="left" indent="1"/>
    </xf>
    <xf numFmtId="43" fontId="7" fillId="0" borderId="8" xfId="1" applyFont="1" applyFill="1" applyBorder="1" applyProtection="1"/>
    <xf numFmtId="49" fontId="7" fillId="0" borderId="8" xfId="0" applyNumberFormat="1" applyFont="1" applyBorder="1" applyAlignment="1">
      <alignment horizontal="left" indent="2"/>
    </xf>
    <xf numFmtId="164" fontId="17" fillId="0" borderId="9" xfId="0" applyNumberFormat="1" applyFont="1" applyBorder="1"/>
    <xf numFmtId="164" fontId="16" fillId="0" borderId="9" xfId="0" applyNumberFormat="1" applyFont="1" applyBorder="1"/>
    <xf numFmtId="164" fontId="16" fillId="0" borderId="8" xfId="0" applyNumberFormat="1" applyFont="1" applyBorder="1"/>
    <xf numFmtId="49" fontId="7" fillId="0" borderId="8" xfId="0" applyNumberFormat="1" applyFont="1" applyBorder="1" applyAlignment="1">
      <alignment horizontal="left" indent="1"/>
    </xf>
    <xf numFmtId="43" fontId="16" fillId="0" borderId="9" xfId="1" applyFont="1" applyBorder="1"/>
    <xf numFmtId="165" fontId="0" fillId="0" borderId="0" xfId="0" applyNumberFormat="1"/>
    <xf numFmtId="49" fontId="15" fillId="0" borderId="8" xfId="0" applyNumberFormat="1" applyFont="1" applyBorder="1"/>
    <xf numFmtId="165" fontId="15" fillId="0" borderId="9" xfId="1" applyNumberFormat="1" applyFont="1" applyFill="1" applyBorder="1" applyProtection="1"/>
    <xf numFmtId="164" fontId="15" fillId="0" borderId="8" xfId="2" applyNumberFormat="1" applyFont="1" applyBorder="1"/>
    <xf numFmtId="164" fontId="15" fillId="0" borderId="9" xfId="2" applyNumberFormat="1" applyFont="1" applyBorder="1"/>
    <xf numFmtId="49" fontId="15" fillId="0" borderId="8" xfId="2" applyNumberFormat="1" applyFont="1" applyBorder="1" applyAlignment="1">
      <alignment horizontal="left"/>
    </xf>
    <xf numFmtId="167" fontId="0" fillId="0" borderId="0" xfId="0" applyNumberFormat="1"/>
    <xf numFmtId="165" fontId="12" fillId="4" borderId="1" xfId="1" applyNumberFormat="1" applyFont="1" applyFill="1" applyBorder="1" applyAlignment="1">
      <alignment vertical="center"/>
    </xf>
    <xf numFmtId="165" fontId="12" fillId="4" borderId="13" xfId="1" applyNumberFormat="1" applyFont="1" applyFill="1" applyBorder="1" applyAlignment="1">
      <alignment vertical="center"/>
    </xf>
    <xf numFmtId="164" fontId="12" fillId="4" borderId="1" xfId="2" applyNumberFormat="1" applyFont="1" applyFill="1" applyBorder="1" applyAlignment="1">
      <alignment vertical="center"/>
    </xf>
    <xf numFmtId="49" fontId="12" fillId="4" borderId="11" xfId="2" applyNumberFormat="1" applyFont="1" applyFill="1" applyBorder="1" applyAlignment="1">
      <alignment horizontal="left" vertical="center"/>
    </xf>
    <xf numFmtId="164" fontId="7" fillId="0" borderId="8" xfId="2" applyNumberFormat="1" applyFont="1" applyBorder="1"/>
    <xf numFmtId="164" fontId="7" fillId="0" borderId="9" xfId="1" applyNumberFormat="1" applyFont="1" applyBorder="1"/>
    <xf numFmtId="164" fontId="7" fillId="0" borderId="9" xfId="2" applyNumberFormat="1" applyFont="1" applyBorder="1"/>
    <xf numFmtId="49" fontId="7" fillId="0" borderId="8" xfId="2" applyNumberFormat="1" applyFont="1" applyBorder="1" applyAlignment="1">
      <alignment horizontal="left" indent="1"/>
    </xf>
    <xf numFmtId="49" fontId="7" fillId="0" borderId="8" xfId="2" applyNumberFormat="1" applyFont="1" applyBorder="1" applyAlignment="1">
      <alignment horizontal="left" indent="2"/>
    </xf>
    <xf numFmtId="164" fontId="17" fillId="0" borderId="8" xfId="2" applyNumberFormat="1" applyFont="1" applyBorder="1"/>
    <xf numFmtId="164" fontId="17" fillId="0" borderId="9" xfId="2" applyNumberFormat="1" applyFont="1" applyBorder="1"/>
    <xf numFmtId="49" fontId="17" fillId="0" borderId="8" xfId="2" applyNumberFormat="1" applyFont="1" applyBorder="1" applyAlignment="1">
      <alignment horizontal="left" indent="1"/>
    </xf>
    <xf numFmtId="164" fontId="15" fillId="0" borderId="9" xfId="1" applyNumberFormat="1" applyFont="1" applyBorder="1"/>
    <xf numFmtId="49" fontId="15" fillId="0" borderId="8" xfId="2" applyNumberFormat="1" applyFont="1" applyBorder="1"/>
    <xf numFmtId="0" fontId="18" fillId="0" borderId="0" xfId="0" applyFont="1"/>
    <xf numFmtId="164" fontId="13" fillId="0" borderId="9" xfId="1" applyNumberFormat="1" applyFont="1" applyBorder="1"/>
    <xf numFmtId="43" fontId="13" fillId="0" borderId="9" xfId="1" applyFont="1" applyBorder="1"/>
    <xf numFmtId="164" fontId="13" fillId="0" borderId="8" xfId="2" applyNumberFormat="1" applyFont="1" applyBorder="1"/>
    <xf numFmtId="49" fontId="13" fillId="0" borderId="8" xfId="2" applyNumberFormat="1" applyFont="1" applyBorder="1" applyAlignment="1">
      <alignment horizontal="left" indent="2"/>
    </xf>
    <xf numFmtId="49" fontId="15" fillId="0" borderId="8" xfId="2" applyNumberFormat="1" applyFont="1" applyBorder="1" applyAlignment="1">
      <alignment horizontal="left" indent="1"/>
    </xf>
    <xf numFmtId="164" fontId="7" fillId="5" borderId="8" xfId="2" applyNumberFormat="1" applyFont="1" applyFill="1" applyBorder="1"/>
    <xf numFmtId="164" fontId="7" fillId="5" borderId="9" xfId="1" applyNumberFormat="1" applyFont="1" applyFill="1" applyBorder="1"/>
    <xf numFmtId="164" fontId="7" fillId="5" borderId="9" xfId="2" applyNumberFormat="1" applyFont="1" applyFill="1" applyBorder="1"/>
    <xf numFmtId="49" fontId="7" fillId="5" borderId="8" xfId="2" applyNumberFormat="1" applyFont="1" applyFill="1" applyBorder="1" applyAlignment="1">
      <alignment horizontal="left"/>
    </xf>
    <xf numFmtId="164" fontId="7" fillId="2" borderId="9" xfId="2" applyNumberFormat="1" applyFont="1" applyFill="1" applyBorder="1"/>
    <xf numFmtId="165" fontId="7" fillId="0" borderId="8" xfId="1" applyNumberFormat="1" applyFont="1" applyFill="1" applyBorder="1"/>
    <xf numFmtId="164" fontId="15" fillId="2" borderId="9" xfId="2" applyNumberFormat="1" applyFont="1" applyFill="1" applyBorder="1"/>
    <xf numFmtId="43" fontId="7" fillId="0" borderId="9" xfId="1" applyFont="1" applyFill="1" applyBorder="1"/>
    <xf numFmtId="164" fontId="7" fillId="0" borderId="9" xfId="1" applyNumberFormat="1" applyFont="1" applyFill="1" applyBorder="1"/>
    <xf numFmtId="49" fontId="7" fillId="0" borderId="8" xfId="3" applyNumberFormat="1" applyFont="1" applyBorder="1" applyAlignment="1">
      <alignment horizontal="left" indent="2"/>
    </xf>
    <xf numFmtId="49" fontId="7" fillId="5" borderId="8" xfId="2" applyNumberFormat="1" applyFont="1" applyFill="1" applyBorder="1" applyAlignment="1">
      <alignment horizontal="left" indent="2"/>
    </xf>
    <xf numFmtId="49" fontId="7" fillId="0" borderId="8" xfId="3" applyNumberFormat="1" applyFont="1" applyBorder="1" applyAlignment="1">
      <alignment horizontal="left" indent="3"/>
    </xf>
    <xf numFmtId="164" fontId="7" fillId="5" borderId="8" xfId="0" applyNumberFormat="1" applyFont="1" applyFill="1" applyBorder="1" applyAlignment="1">
      <alignment vertical="center"/>
    </xf>
    <xf numFmtId="49" fontId="7" fillId="5" borderId="8" xfId="3" applyNumberFormat="1" applyFont="1" applyFill="1" applyBorder="1" applyAlignment="1">
      <alignment horizontal="left" indent="3"/>
    </xf>
    <xf numFmtId="49" fontId="15" fillId="0" borderId="8" xfId="2" applyNumberFormat="1" applyFont="1" applyBorder="1" applyAlignment="1">
      <alignment horizontal="left" indent="2"/>
    </xf>
    <xf numFmtId="49" fontId="7" fillId="0" borderId="8" xfId="2" applyNumberFormat="1" applyFont="1" applyBorder="1" applyAlignment="1">
      <alignment horizontal="left" indent="3"/>
    </xf>
    <xf numFmtId="49" fontId="7" fillId="5" borderId="8" xfId="3" applyNumberFormat="1" applyFont="1" applyFill="1" applyBorder="1" applyAlignment="1">
      <alignment horizontal="left" indent="4"/>
    </xf>
    <xf numFmtId="49" fontId="7" fillId="0" borderId="8" xfId="2" applyNumberFormat="1" applyFont="1" applyBorder="1" applyAlignment="1">
      <alignment horizontal="left" indent="4"/>
    </xf>
    <xf numFmtId="49" fontId="15" fillId="0" borderId="8" xfId="2" applyNumberFormat="1" applyFont="1" applyBorder="1" applyAlignment="1">
      <alignment horizontal="left" indent="3"/>
    </xf>
    <xf numFmtId="0" fontId="3" fillId="2" borderId="0" xfId="0" applyFont="1" applyFill="1"/>
    <xf numFmtId="164" fontId="7" fillId="2" borderId="8" xfId="2" applyNumberFormat="1" applyFont="1" applyFill="1" applyBorder="1"/>
    <xf numFmtId="164" fontId="7" fillId="2" borderId="9" xfId="1" applyNumberFormat="1" applyFont="1" applyFill="1" applyBorder="1"/>
    <xf numFmtId="49" fontId="7" fillId="2" borderId="8" xfId="3" applyNumberFormat="1" applyFont="1" applyFill="1" applyBorder="1" applyAlignment="1">
      <alignment horizontal="left" indent="2"/>
    </xf>
    <xf numFmtId="165" fontId="7" fillId="2" borderId="8" xfId="1" applyNumberFormat="1" applyFont="1" applyFill="1" applyBorder="1"/>
    <xf numFmtId="49" fontId="7" fillId="2" borderId="8" xfId="4" applyNumberFormat="1" applyFont="1" applyFill="1" applyBorder="1" applyAlignment="1">
      <alignment horizontal="left" indent="2"/>
    </xf>
    <xf numFmtId="0" fontId="3" fillId="0" borderId="0" xfId="0" applyFont="1"/>
    <xf numFmtId="49" fontId="17" fillId="0" borderId="8" xfId="2" applyNumberFormat="1" applyFont="1" applyBorder="1" applyAlignment="1">
      <alignment horizontal="left" indent="2"/>
    </xf>
    <xf numFmtId="164" fontId="16" fillId="0" borderId="8" xfId="2" applyNumberFormat="1" applyFont="1" applyBorder="1"/>
    <xf numFmtId="164" fontId="16" fillId="0" borderId="9" xfId="2" applyNumberFormat="1" applyFont="1" applyBorder="1"/>
    <xf numFmtId="164" fontId="7" fillId="0" borderId="8" xfId="2" applyNumberFormat="1" applyFont="1" applyBorder="1" applyAlignment="1">
      <alignment horizontal="left" indent="3"/>
    </xf>
    <xf numFmtId="164" fontId="7" fillId="0" borderId="8" xfId="2" applyNumberFormat="1" applyFont="1" applyBorder="1" applyAlignment="1">
      <alignment horizontal="left" indent="5"/>
    </xf>
    <xf numFmtId="43" fontId="0" fillId="2" borderId="0" xfId="1" applyFont="1" applyFill="1"/>
    <xf numFmtId="165" fontId="7" fillId="2" borderId="9" xfId="2" applyNumberFormat="1" applyFont="1" applyFill="1" applyBorder="1"/>
    <xf numFmtId="49" fontId="7" fillId="2" borderId="8" xfId="2" applyNumberFormat="1" applyFont="1" applyFill="1" applyBorder="1" applyAlignment="1">
      <alignment horizontal="left" indent="3"/>
    </xf>
    <xf numFmtId="165" fontId="7" fillId="0" borderId="9" xfId="2" applyNumberFormat="1" applyFont="1" applyBorder="1"/>
    <xf numFmtId="165" fontId="13" fillId="2" borderId="9" xfId="2" applyNumberFormat="1" applyFont="1" applyFill="1" applyBorder="1"/>
    <xf numFmtId="165" fontId="13" fillId="0" borderId="9" xfId="2" applyNumberFormat="1" applyFont="1" applyBorder="1"/>
    <xf numFmtId="49" fontId="13" fillId="0" borderId="8" xfId="2" applyNumberFormat="1" applyFont="1" applyBorder="1" applyAlignment="1">
      <alignment horizontal="left" indent="3"/>
    </xf>
    <xf numFmtId="0" fontId="15" fillId="0" borderId="8" xfId="3" applyFont="1" applyBorder="1" applyAlignment="1">
      <alignment horizontal="left" indent="2"/>
    </xf>
    <xf numFmtId="49" fontId="15" fillId="0" borderId="8" xfId="3" applyNumberFormat="1" applyFont="1" applyBorder="1" applyAlignment="1">
      <alignment horizontal="left" indent="1"/>
    </xf>
    <xf numFmtId="164" fontId="7" fillId="2" borderId="9" xfId="3" applyNumberFormat="1" applyFont="1" applyFill="1" applyBorder="1"/>
    <xf numFmtId="164" fontId="15" fillId="0" borderId="9" xfId="4" applyNumberFormat="1" applyFont="1" applyBorder="1"/>
    <xf numFmtId="0" fontId="15" fillId="0" borderId="8" xfId="3" applyFont="1" applyBorder="1"/>
    <xf numFmtId="164" fontId="19" fillId="0" borderId="0" xfId="0" applyNumberFormat="1" applyFont="1"/>
    <xf numFmtId="0" fontId="15" fillId="0" borderId="4" xfId="0" applyFont="1" applyBorder="1" applyAlignment="1">
      <alignment horizontal="left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49" fontId="12" fillId="4" borderId="7" xfId="0" applyNumberFormat="1" applyFont="1" applyFill="1" applyBorder="1" applyAlignment="1">
      <alignment horizontal="center" vertical="center"/>
    </xf>
    <xf numFmtId="164" fontId="12" fillId="4" borderId="1" xfId="5" applyNumberFormat="1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49" fontId="12" fillId="4" borderId="16" xfId="0" applyNumberFormat="1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</cellXfs>
  <cellStyles count="6">
    <cellStyle name="Millares" xfId="1" builtinId="3"/>
    <cellStyle name="Normal" xfId="0" builtinId="0"/>
    <cellStyle name="Normal 10 11" xfId="5" xr:uid="{C298FDB0-A5AA-40C4-9A26-7038C826D2DB}"/>
    <cellStyle name="Normal 2 2 2 2" xfId="2" xr:uid="{B122EC32-A5E0-4304-A045-73E8062D6F24}"/>
    <cellStyle name="Normal_COMPARACION 2002-2001" xfId="3" xr:uid="{DF3B0617-2153-450F-959D-94EEAEBC907C}"/>
    <cellStyle name="Normal_COMPARACION 2002-2001 2" xfId="4" xr:uid="{8C8AA363-53D9-46D6-A6CF-A8F8343705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cienda365-my.sharepoint.com/personal/fperez_hacienda_gov_do/Documents/Documentos/My%20Documents%20Raulina%20Perez/INGRESOS%20FISCALES%20ACUMULADOS%202025/Ingresos%20Enero-Octubre%202025.xlsx" TargetMode="External"/><Relationship Id="rId1" Type="http://schemas.openxmlformats.org/officeDocument/2006/relationships/externalLinkPath" Target="/personal/fperez_hacienda_gov_do/Documents/Documentos/My%20Documents%20Raulina%20Perez/INGRESOS%20FISCALES%20ACUMULADOS%202025/Ingresos%20Enero-Octubre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perez\Desktop\2022\PRESUPUESTO%202023\SEPTIEMBRE\Copia%20de%20Proyeccion%20Ingresos%20CUT%202023%20-%202026%20Envio%20a%20Presupuesto%20AL%2012%20Agosto%20202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o 2024-2025"/>
      <sheetName val="FINANCIERO (2025 Est. 2025)"/>
      <sheetName val="PP (2)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5 (REC)"/>
      <sheetName val="2025 (RESUMEN)"/>
      <sheetName val="2025 REC- EST "/>
      <sheetName val="2025 REC-EST 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1">
          <cell r="C31">
            <v>3412.1</v>
          </cell>
          <cell r="D31">
            <v>2945</v>
          </cell>
          <cell r="E31">
            <v>2090.6999999999998</v>
          </cell>
          <cell r="F31">
            <v>2773.3999999999996</v>
          </cell>
          <cell r="G31">
            <v>2620.9</v>
          </cell>
          <cell r="H31">
            <v>1901.4999999999998</v>
          </cell>
          <cell r="I31">
            <v>2534.1999999999998</v>
          </cell>
          <cell r="J31">
            <v>3442.1000000000004</v>
          </cell>
          <cell r="L31">
            <v>2566.5000000000005</v>
          </cell>
          <cell r="M31">
            <v>26752.2</v>
          </cell>
          <cell r="N31">
            <v>2405.4</v>
          </cell>
          <cell r="O31">
            <v>2341.2000000000003</v>
          </cell>
          <cell r="P31">
            <v>2385.4000000000005</v>
          </cell>
          <cell r="Q31">
            <v>2425.1</v>
          </cell>
          <cell r="R31">
            <v>2935.2000000000007</v>
          </cell>
          <cell r="S31">
            <v>2739.3</v>
          </cell>
          <cell r="T31">
            <v>3035.2</v>
          </cell>
          <cell r="U31">
            <v>3622.9</v>
          </cell>
          <cell r="V31">
            <v>2781.3999999999996</v>
          </cell>
          <cell r="W31">
            <v>2776.0000000000005</v>
          </cell>
          <cell r="X31">
            <v>27447.1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_18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6"/>
      <sheetName val="[MFLOW96.XLS]_WIN_TEMP_MFLOW9_7"/>
      <sheetName val="[MFLOW96.XLS]_WIN_TEMP_MFLOW9_9"/>
      <sheetName val="[MFLOW96.XLS]_WIN_TEMP_MFLOW9_8"/>
      <sheetName val="[MFLOW96.XLS]_WIN_TEMP_MFLOW_10"/>
      <sheetName val="[MFLOW96.XLS]_WIN_TEMP_MFLOW_11"/>
      <sheetName val="[MFLOW96.XLS]_WIN_TEMP_MFLOW_14"/>
      <sheetName val="[MFLOW96.XLS]_WIN_TEMP_MFLOW_13"/>
      <sheetName val="[MFLOW96.XLS]_WIN_TEMP_MFLOW_12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A78">
            <v>78</v>
          </cell>
          <cell r="B78" t="str">
            <v>Exports of goods and services</v>
          </cell>
          <cell r="S78">
            <v>5315.9</v>
          </cell>
        </row>
        <row r="79">
          <cell r="A79">
            <v>79</v>
          </cell>
          <cell r="B79" t="str">
            <v xml:space="preserve">   Goods</v>
          </cell>
          <cell r="S79">
            <v>3452.5</v>
          </cell>
        </row>
        <row r="80">
          <cell r="A80">
            <v>80</v>
          </cell>
          <cell r="B80" t="str">
            <v>Domestic</v>
          </cell>
          <cell r="S80">
            <v>736.39999999999986</v>
          </cell>
        </row>
        <row r="81">
          <cell r="A81">
            <v>81</v>
          </cell>
          <cell r="B81" t="str">
            <v>Free trade zones</v>
          </cell>
          <cell r="S81">
            <v>2716.1000000000004</v>
          </cell>
        </row>
        <row r="82">
          <cell r="A82">
            <v>82</v>
          </cell>
          <cell r="B82" t="str">
            <v xml:space="preserve">   Services</v>
          </cell>
          <cell r="S82">
            <v>1863.4</v>
          </cell>
        </row>
        <row r="83">
          <cell r="A83">
            <v>83</v>
          </cell>
          <cell r="B83" t="str">
            <v xml:space="preserve">      Tourism receipts</v>
          </cell>
          <cell r="S83">
            <v>1428.8</v>
          </cell>
        </row>
        <row r="84">
          <cell r="A84">
            <v>84</v>
          </cell>
          <cell r="B84" t="str">
            <v>Total exports of goods</v>
          </cell>
          <cell r="S84">
            <v>0</v>
          </cell>
        </row>
        <row r="85">
          <cell r="A85">
            <v>85</v>
          </cell>
          <cell r="B85" t="str">
            <v>Imports of goods and services</v>
          </cell>
          <cell r="S85">
            <v>5899.8</v>
          </cell>
        </row>
        <row r="86">
          <cell r="A86">
            <v>86</v>
          </cell>
          <cell r="B86" t="str">
            <v xml:space="preserve">   Goods (including free trade zones)</v>
          </cell>
          <cell r="S86">
            <v>4903.2</v>
          </cell>
        </row>
        <row r="87">
          <cell r="A87">
            <v>87</v>
          </cell>
          <cell r="B87" t="str">
            <v xml:space="preserve">      Consumer Goods</v>
          </cell>
          <cell r="S87">
            <v>1092.5999999999999</v>
          </cell>
        </row>
        <row r="88">
          <cell r="A88">
            <v>88</v>
          </cell>
          <cell r="B88" t="str">
            <v xml:space="preserve">         Durable</v>
          </cell>
          <cell r="S88">
            <v>517.9</v>
          </cell>
        </row>
        <row r="89">
          <cell r="A89">
            <v>89</v>
          </cell>
          <cell r="B89" t="str">
            <v xml:space="preserve">         Non durable</v>
          </cell>
          <cell r="S89">
            <v>574.69999999999993</v>
          </cell>
        </row>
        <row r="90">
          <cell r="A90">
            <v>90</v>
          </cell>
          <cell r="B90" t="str">
            <v xml:space="preserve">      Primary/Intermediate goods</v>
          </cell>
          <cell r="S90">
            <v>1284.8999999999999</v>
          </cell>
        </row>
        <row r="91">
          <cell r="A91">
            <v>91</v>
          </cell>
          <cell r="B91" t="str">
            <v xml:space="preserve">         of which: Petroleum products</v>
          </cell>
          <cell r="S91">
            <v>521.6</v>
          </cell>
        </row>
        <row r="92">
          <cell r="A92">
            <v>92</v>
          </cell>
          <cell r="B92" t="str">
            <v xml:space="preserve">      Capital goods</v>
          </cell>
          <cell r="S92">
            <v>614.19999999999993</v>
          </cell>
        </row>
        <row r="93">
          <cell r="A93">
            <v>93</v>
          </cell>
          <cell r="B93" t="str">
            <v xml:space="preserve">         of which: Related to privatization</v>
          </cell>
          <cell r="S93">
            <v>0</v>
          </cell>
        </row>
        <row r="94">
          <cell r="A94">
            <v>94</v>
          </cell>
          <cell r="B94" t="str">
            <v xml:space="preserve">   Services</v>
          </cell>
          <cell r="S94">
            <v>996.60000000000014</v>
          </cell>
        </row>
        <row r="95">
          <cell r="A95">
            <v>95</v>
          </cell>
          <cell r="B95" t="str">
            <v>Total imports of goods</v>
          </cell>
          <cell r="S95">
            <v>0</v>
          </cell>
        </row>
        <row r="96">
          <cell r="A96">
            <v>96</v>
          </cell>
          <cell r="B96" t="str">
            <v>Foreign direct investment (net)</v>
          </cell>
          <cell r="S96">
            <v>206.8</v>
          </cell>
        </row>
        <row r="97">
          <cell r="A97">
            <v>97</v>
          </cell>
          <cell r="B97" t="str">
            <v xml:space="preserve">   of which: Related to privatization</v>
          </cell>
          <cell r="S97">
            <v>0</v>
          </cell>
        </row>
        <row r="98">
          <cell r="A98">
            <v>98</v>
          </cell>
          <cell r="B98" t="str">
            <v>Imports net of FTZ imports</v>
          </cell>
        </row>
        <row r="99">
          <cell r="A99">
            <v>99</v>
          </cell>
          <cell r="B99" t="str">
            <v>Commercial banks (net capital flow)</v>
          </cell>
          <cell r="S99">
            <v>18</v>
          </cell>
        </row>
        <row r="100">
          <cell r="A100">
            <v>100</v>
          </cell>
        </row>
        <row r="101">
          <cell r="A101">
            <v>101</v>
          </cell>
          <cell r="B101" t="str">
            <v>Net official international reserves (increase +)</v>
          </cell>
          <cell r="S101">
            <v>-469.60264180264187</v>
          </cell>
        </row>
        <row r="102">
          <cell r="A102">
            <v>102</v>
          </cell>
          <cell r="B102" t="str">
            <v xml:space="preserve">   Gross reserves (increase +)</v>
          </cell>
          <cell r="S102">
            <v>-386.6</v>
          </cell>
        </row>
        <row r="103">
          <cell r="A103">
            <v>103</v>
          </cell>
          <cell r="B103" t="str">
            <v xml:space="preserve">   Liabilities (increase -)</v>
          </cell>
          <cell r="S103">
            <v>-83.002641802641847</v>
          </cell>
        </row>
        <row r="104">
          <cell r="A104">
            <v>104</v>
          </cell>
          <cell r="B104" t="str">
            <v xml:space="preserve">      of which: Use of Fund credits (increase -)</v>
          </cell>
          <cell r="S104">
            <v>8.1999999999999993</v>
          </cell>
        </row>
        <row r="105">
          <cell r="A105">
            <v>105</v>
          </cell>
        </row>
        <row r="106">
          <cell r="A106">
            <v>106</v>
          </cell>
          <cell r="B106" t="str">
            <v>Valuation adjustment</v>
          </cell>
          <cell r="S106">
            <v>0</v>
          </cell>
        </row>
        <row r="107">
          <cell r="A107">
            <v>107</v>
          </cell>
          <cell r="B107" t="str">
            <v>Domestic imports</v>
          </cell>
          <cell r="S107">
            <v>2991.7</v>
          </cell>
        </row>
        <row r="108">
          <cell r="A108">
            <v>108</v>
          </cell>
          <cell r="B108" t="str">
            <v>External public sector debt</v>
          </cell>
          <cell r="S108">
            <v>3946.42</v>
          </cell>
        </row>
        <row r="109">
          <cell r="A109">
            <v>109</v>
          </cell>
        </row>
        <row r="110">
          <cell r="A110">
            <v>110</v>
          </cell>
          <cell r="B110" t="str">
            <v>Interest due</v>
          </cell>
        </row>
        <row r="111">
          <cell r="A111">
            <v>111</v>
          </cell>
          <cell r="B111" t="str">
            <v xml:space="preserve">   Nonfinancial public sector</v>
          </cell>
        </row>
        <row r="112">
          <cell r="A112">
            <v>112</v>
          </cell>
          <cell r="B112" t="str">
            <v xml:space="preserve">      Government</v>
          </cell>
        </row>
        <row r="113">
          <cell r="A113">
            <v>113</v>
          </cell>
          <cell r="B113" t="str">
            <v xml:space="preserve">      Public enterprises</v>
          </cell>
        </row>
        <row r="114">
          <cell r="A114">
            <v>114</v>
          </cell>
          <cell r="B114" t="str">
            <v xml:space="preserve">   Financial public sector</v>
          </cell>
        </row>
        <row r="115">
          <cell r="A115">
            <v>115</v>
          </cell>
          <cell r="B115" t="str">
            <v xml:space="preserve">      BCRD (on nonreserve liabilities)</v>
          </cell>
        </row>
        <row r="116">
          <cell r="A116">
            <v>116</v>
          </cell>
          <cell r="B116" t="str">
            <v xml:space="preserve">      BCRD (on reserve liabilities)</v>
          </cell>
        </row>
        <row r="117">
          <cell r="A117">
            <v>117</v>
          </cell>
          <cell r="B117" t="str">
            <v xml:space="preserve">      Other (eg, Banco de Reservas)</v>
          </cell>
        </row>
        <row r="118">
          <cell r="A118">
            <v>118</v>
          </cell>
          <cell r="B118" t="str">
            <v xml:space="preserve">   Interest on arrears</v>
          </cell>
        </row>
        <row r="119">
          <cell r="A119">
            <v>119</v>
          </cell>
          <cell r="B119" t="str">
            <v xml:space="preserve">      Of which: on reserve liabilities</v>
          </cell>
        </row>
        <row r="120">
          <cell r="A120">
            <v>120</v>
          </cell>
        </row>
        <row r="121">
          <cell r="A121">
            <v>121</v>
          </cell>
          <cell r="B121" t="str">
            <v>Reprogramed or forgiven interest</v>
          </cell>
        </row>
        <row r="122">
          <cell r="A122">
            <v>122</v>
          </cell>
          <cell r="B122" t="str">
            <v>New arrears on interest due</v>
          </cell>
        </row>
        <row r="123">
          <cell r="A123">
            <v>123</v>
          </cell>
        </row>
        <row r="124">
          <cell r="A124">
            <v>124</v>
          </cell>
          <cell r="B124" t="str">
            <v>Net use of Fund credit</v>
          </cell>
        </row>
        <row r="125">
          <cell r="A125">
            <v>125</v>
          </cell>
          <cell r="B125" t="str">
            <v xml:space="preserve">   Purchase</v>
          </cell>
        </row>
        <row r="126">
          <cell r="A126">
            <v>126</v>
          </cell>
          <cell r="B126" t="str">
            <v xml:space="preserve">   Repurchase</v>
          </cell>
        </row>
        <row r="127">
          <cell r="A127">
            <v>127</v>
          </cell>
        </row>
        <row r="128">
          <cell r="A128">
            <v>128</v>
          </cell>
          <cell r="B128" t="str">
            <v>Disbursements (medium/long-term debt)</v>
          </cell>
        </row>
        <row r="129">
          <cell r="A129">
            <v>129</v>
          </cell>
          <cell r="B129" t="str">
            <v xml:space="preserve">   Nonfinancial public sector</v>
          </cell>
        </row>
        <row r="130">
          <cell r="A130">
            <v>130</v>
          </cell>
          <cell r="B130" t="str">
            <v xml:space="preserve">      Government</v>
          </cell>
        </row>
        <row r="131">
          <cell r="A131">
            <v>131</v>
          </cell>
          <cell r="B131" t="str">
            <v xml:space="preserve">      Public enterprises</v>
          </cell>
        </row>
        <row r="132">
          <cell r="A132">
            <v>132</v>
          </cell>
          <cell r="B132" t="str">
            <v xml:space="preserve">   Financial public sector</v>
          </cell>
        </row>
        <row r="133">
          <cell r="A133">
            <v>133</v>
          </cell>
          <cell r="B133" t="str">
            <v xml:space="preserve">      BCRD</v>
          </cell>
        </row>
        <row r="134">
          <cell r="A134">
            <v>134</v>
          </cell>
          <cell r="B134" t="str">
            <v xml:space="preserve">      Other (eg, Banco de Reservas)</v>
          </cell>
        </row>
        <row r="135">
          <cell r="A135">
            <v>135</v>
          </cell>
        </row>
        <row r="136">
          <cell r="A136">
            <v>136</v>
          </cell>
          <cell r="B136" t="str">
            <v>Amortization due (medium/long-term debt)</v>
          </cell>
        </row>
        <row r="137">
          <cell r="A137">
            <v>137</v>
          </cell>
          <cell r="B137" t="str">
            <v xml:space="preserve">   Nonfinancial public sector</v>
          </cell>
        </row>
        <row r="138">
          <cell r="A138">
            <v>138</v>
          </cell>
          <cell r="B138" t="str">
            <v xml:space="preserve">      Government</v>
          </cell>
        </row>
        <row r="139">
          <cell r="A139">
            <v>139</v>
          </cell>
          <cell r="B139" t="str">
            <v xml:space="preserve">      Public enterprises</v>
          </cell>
        </row>
        <row r="140">
          <cell r="A140">
            <v>140</v>
          </cell>
          <cell r="B140" t="str">
            <v xml:space="preserve">   Financial public sector</v>
          </cell>
        </row>
        <row r="141">
          <cell r="A141">
            <v>141</v>
          </cell>
          <cell r="B141" t="str">
            <v xml:space="preserve">      BCRD</v>
          </cell>
        </row>
        <row r="142">
          <cell r="A142">
            <v>142</v>
          </cell>
          <cell r="B142" t="str">
            <v xml:space="preserve">      Other (eg, Banco de Reservas)</v>
          </cell>
        </row>
        <row r="143">
          <cell r="A143">
            <v>143</v>
          </cell>
        </row>
        <row r="144">
          <cell r="A144">
            <v>144</v>
          </cell>
          <cell r="B144" t="str">
            <v>Debt rescheduled (medium/long-term debt)</v>
          </cell>
        </row>
        <row r="145">
          <cell r="A145">
            <v>145</v>
          </cell>
          <cell r="B145" t="str">
            <v>Debt forgiven (medium/long-term debt)</v>
          </cell>
        </row>
        <row r="146">
          <cell r="A146">
            <v>146</v>
          </cell>
          <cell r="B146" t="str">
            <v>New arrears (amortization on med/long-term debt)</v>
          </cell>
        </row>
        <row r="147">
          <cell r="A147">
            <v>147</v>
          </cell>
          <cell r="B147" t="str">
            <v>Reduction in outstanding arrears</v>
          </cell>
        </row>
        <row r="148">
          <cell r="A148">
            <v>148</v>
          </cell>
        </row>
        <row r="149">
          <cell r="A149">
            <v>149</v>
          </cell>
          <cell r="B149" t="str">
            <v>From fiscal sector</v>
          </cell>
        </row>
        <row r="150">
          <cell r="A150">
            <v>150</v>
          </cell>
          <cell r="B150">
            <v>36262.378366666664</v>
          </cell>
        </row>
        <row r="151">
          <cell r="A151">
            <v>151</v>
          </cell>
        </row>
        <row r="152">
          <cell r="A152">
            <v>152</v>
          </cell>
          <cell r="B152" t="str">
            <v>Public sector consumption (from 1995: GG)</v>
          </cell>
          <cell r="S152">
            <v>6692.02</v>
          </cell>
        </row>
        <row r="153">
          <cell r="A153">
            <v>153</v>
          </cell>
          <cell r="B153" t="str">
            <v xml:space="preserve">Public sector investment </v>
          </cell>
          <cell r="S153">
            <v>13490</v>
          </cell>
        </row>
        <row r="154">
          <cell r="A154">
            <v>154</v>
          </cell>
          <cell r="B154" t="str">
            <v>Public saving</v>
          </cell>
          <cell r="S154">
            <v>8600.9861474592726</v>
          </cell>
        </row>
        <row r="155">
          <cell r="A155">
            <v>155</v>
          </cell>
          <cell r="B155" t="str">
            <v>PS current account balance</v>
          </cell>
          <cell r="S155">
            <v>8934.586147459273</v>
          </cell>
        </row>
        <row r="156">
          <cell r="A156">
            <v>156</v>
          </cell>
          <cell r="B156" t="str">
            <v>Quasi-fiscal operations</v>
          </cell>
        </row>
        <row r="157">
          <cell r="A157">
            <v>157</v>
          </cell>
          <cell r="B157" t="str">
            <v>Grants</v>
          </cell>
        </row>
        <row r="158">
          <cell r="A158">
            <v>158</v>
          </cell>
        </row>
        <row r="159">
          <cell r="A159">
            <v>159</v>
          </cell>
          <cell r="B159" t="str">
            <v>Overall balance of the consolidated public sector</v>
          </cell>
        </row>
        <row r="160">
          <cell r="A160">
            <v>160</v>
          </cell>
          <cell r="B160" t="str">
            <v>Residual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  <cell r="B165" t="str">
            <v>From monetary sector (stocks)</v>
          </cell>
        </row>
        <row r="166">
          <cell r="A166">
            <v>166</v>
          </cell>
          <cell r="B166">
            <v>36283.028455092594</v>
          </cell>
        </row>
        <row r="167">
          <cell r="A167">
            <v>167</v>
          </cell>
          <cell r="B167" t="str">
            <v>Net international assets/liabilities</v>
          </cell>
        </row>
        <row r="168">
          <cell r="A168">
            <v>168</v>
          </cell>
        </row>
        <row r="169">
          <cell r="A169">
            <v>169</v>
          </cell>
          <cell r="B169" t="str">
            <v>BCRD</v>
          </cell>
        </row>
        <row r="170">
          <cell r="A170">
            <v>170</v>
          </cell>
          <cell r="B170" t="str">
            <v>Official net international reserves</v>
          </cell>
        </row>
        <row r="171">
          <cell r="A171">
            <v>171</v>
          </cell>
          <cell r="B171" t="str">
            <v xml:space="preserve">   Assets</v>
          </cell>
        </row>
        <row r="172">
          <cell r="A172">
            <v>172</v>
          </cell>
          <cell r="B172" t="str">
            <v xml:space="preserve">   Liabilities</v>
          </cell>
        </row>
        <row r="173">
          <cell r="A173">
            <v>173</v>
          </cell>
        </row>
        <row r="174">
          <cell r="A174">
            <v>174</v>
          </cell>
          <cell r="B174" t="str">
            <v>Medium&amp;long-term liabilities</v>
          </cell>
        </row>
        <row r="175">
          <cell r="A175">
            <v>175</v>
          </cell>
          <cell r="B175" t="str">
            <v>Restructured commercial bank debt</v>
          </cell>
        </row>
        <row r="176">
          <cell r="A176">
            <v>176</v>
          </cell>
          <cell r="B176" t="str">
            <v xml:space="preserve">   less collateral bonds</v>
          </cell>
        </row>
        <row r="177">
          <cell r="A177">
            <v>177</v>
          </cell>
          <cell r="B177" t="str">
            <v>Other</v>
          </cell>
        </row>
        <row r="178">
          <cell r="A178">
            <v>178</v>
          </cell>
        </row>
        <row r="179">
          <cell r="A179">
            <v>179</v>
          </cell>
          <cell r="B179" t="str">
            <v>Commercial banks</v>
          </cell>
        </row>
        <row r="180">
          <cell r="A180">
            <v>180</v>
          </cell>
          <cell r="B180" t="str">
            <v>Net foreign assets</v>
          </cell>
        </row>
        <row r="181">
          <cell r="A181">
            <v>181</v>
          </cell>
          <cell r="B181" t="str">
            <v xml:space="preserve">   Assets</v>
          </cell>
        </row>
        <row r="182">
          <cell r="A182">
            <v>182</v>
          </cell>
          <cell r="B182" t="str">
            <v xml:space="preserve">   Liabilities</v>
          </cell>
        </row>
        <row r="183">
          <cell r="A183">
            <v>183</v>
          </cell>
        </row>
        <row r="184">
          <cell r="A184">
            <v>184</v>
          </cell>
          <cell r="B184" t="str">
            <v>Banco de Reservas</v>
          </cell>
        </row>
        <row r="185">
          <cell r="A185">
            <v>185</v>
          </cell>
          <cell r="B185" t="str">
            <v>Net foreign assets</v>
          </cell>
        </row>
        <row r="186">
          <cell r="A186">
            <v>186</v>
          </cell>
          <cell r="B186" t="str">
            <v xml:space="preserve">   Assets</v>
          </cell>
        </row>
        <row r="187">
          <cell r="A187">
            <v>187</v>
          </cell>
          <cell r="B187" t="str">
            <v xml:space="preserve">   Liabilities</v>
          </cell>
        </row>
        <row r="188">
          <cell r="A188">
            <v>188</v>
          </cell>
        </row>
        <row r="189">
          <cell r="A189">
            <v>189</v>
          </cell>
          <cell r="B189" t="str">
            <v>Private commercial banks</v>
          </cell>
        </row>
        <row r="190">
          <cell r="A190">
            <v>190</v>
          </cell>
          <cell r="B190" t="str">
            <v>Net foreign assets</v>
          </cell>
        </row>
        <row r="191">
          <cell r="A191">
            <v>191</v>
          </cell>
          <cell r="B191" t="str">
            <v xml:space="preserve">   Assets</v>
          </cell>
        </row>
        <row r="192">
          <cell r="A192">
            <v>192</v>
          </cell>
          <cell r="B192" t="str">
            <v xml:space="preserve">   Liabilities</v>
          </cell>
        </row>
        <row r="193">
          <cell r="A193">
            <v>193</v>
          </cell>
        </row>
        <row r="194">
          <cell r="A194">
            <v>194</v>
          </cell>
          <cell r="B194" t="str">
            <v>Net credit to the nonfinancial public sector</v>
          </cell>
        </row>
        <row r="195">
          <cell r="A195">
            <v>195</v>
          </cell>
          <cell r="B195" t="str">
            <v xml:space="preserve">   Central government (direct)</v>
          </cell>
        </row>
        <row r="196">
          <cell r="A196">
            <v>196</v>
          </cell>
          <cell r="B196" t="str">
            <v xml:space="preserve">   Rest of NFPS</v>
          </cell>
        </row>
        <row r="197">
          <cell r="A197">
            <v>197</v>
          </cell>
        </row>
        <row r="198">
          <cell r="A198">
            <v>198</v>
          </cell>
          <cell r="B198" t="str">
            <v>BCRD</v>
          </cell>
        </row>
        <row r="199">
          <cell r="A199">
            <v>199</v>
          </cell>
          <cell r="B199" t="str">
            <v>Central government (direct)</v>
          </cell>
        </row>
        <row r="200">
          <cell r="A200">
            <v>200</v>
          </cell>
          <cell r="B200" t="str">
            <v>Losses, interest less forex commision</v>
          </cell>
        </row>
        <row r="201">
          <cell r="A201">
            <v>201</v>
          </cell>
          <cell r="B201" t="str">
            <v>Rest of Public sector</v>
          </cell>
        </row>
        <row r="202">
          <cell r="A202">
            <v>202</v>
          </cell>
          <cell r="B202" t="str">
            <v>Credit to public enterprises</v>
          </cell>
        </row>
        <row r="203">
          <cell r="A203">
            <v>203</v>
          </cell>
          <cell r="B203" t="str">
            <v>Banco de Reservas</v>
          </cell>
        </row>
        <row r="204">
          <cell r="A204">
            <v>204</v>
          </cell>
          <cell r="B204" t="str">
            <v>Central government</v>
          </cell>
        </row>
        <row r="205">
          <cell r="A205">
            <v>205</v>
          </cell>
          <cell r="B205" t="str">
            <v>Municipalities &amp; other government</v>
          </cell>
        </row>
        <row r="206">
          <cell r="A206">
            <v>206</v>
          </cell>
          <cell r="B206" t="str">
            <v>Rest of NFPS</v>
          </cell>
        </row>
        <row r="207">
          <cell r="A207">
            <v>207</v>
          </cell>
          <cell r="B207" t="str">
            <v>Credit to public enterprises</v>
          </cell>
        </row>
        <row r="208">
          <cell r="A208">
            <v>208</v>
          </cell>
          <cell r="B208" t="str">
            <v>Private commercial banks</v>
          </cell>
        </row>
        <row r="209">
          <cell r="A209">
            <v>209</v>
          </cell>
          <cell r="B209" t="str">
            <v>Central government</v>
          </cell>
        </row>
        <row r="210">
          <cell r="A210">
            <v>210</v>
          </cell>
          <cell r="B210" t="str">
            <v>Municipalities &amp; other government</v>
          </cell>
        </row>
        <row r="211">
          <cell r="A211">
            <v>211</v>
          </cell>
          <cell r="B211" t="str">
            <v>Rest of NFPS</v>
          </cell>
        </row>
        <row r="212">
          <cell r="A212">
            <v>212</v>
          </cell>
          <cell r="B212" t="str">
            <v>Credit to public enterprises</v>
          </cell>
        </row>
        <row r="213">
          <cell r="A213">
            <v>213</v>
          </cell>
          <cell r="B213" t="str">
            <v>Monetary aggregates (Banking system)</v>
          </cell>
        </row>
        <row r="214">
          <cell r="A214">
            <v>214</v>
          </cell>
          <cell r="B214" t="str">
            <v>Currency in circulation</v>
          </cell>
        </row>
        <row r="215">
          <cell r="A215">
            <v>215</v>
          </cell>
          <cell r="B215" t="str">
            <v>Base money (M0)</v>
          </cell>
        </row>
        <row r="216">
          <cell r="A216">
            <v>216</v>
          </cell>
          <cell r="B216" t="str">
            <v>M1</v>
          </cell>
        </row>
        <row r="217">
          <cell r="A217">
            <v>217</v>
          </cell>
          <cell r="B217" t="str">
            <v>M2</v>
          </cell>
        </row>
        <row r="218">
          <cell r="A218">
            <v>218</v>
          </cell>
          <cell r="B218" t="str">
            <v>Liabilities to the private sector</v>
          </cell>
        </row>
        <row r="219">
          <cell r="A219">
            <v>219</v>
          </cell>
        </row>
        <row r="220">
          <cell r="A220">
            <v>220</v>
          </cell>
          <cell r="B220" t="str">
            <v>Monetary aggregates (Financial system)</v>
          </cell>
        </row>
        <row r="221">
          <cell r="A221">
            <v>221</v>
          </cell>
          <cell r="B221" t="str">
            <v>Currency in circulation</v>
          </cell>
        </row>
        <row r="222">
          <cell r="A222">
            <v>222</v>
          </cell>
          <cell r="B222" t="str">
            <v>M1</v>
          </cell>
        </row>
        <row r="223">
          <cell r="A223">
            <v>223</v>
          </cell>
          <cell r="B223" t="str">
            <v>M2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asd" sheetId="0"/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B6220-FEA5-4E05-9C46-B35824CDE2A8}">
  <dimension ref="A1:AG196"/>
  <sheetViews>
    <sheetView showGridLines="0" tabSelected="1" topLeftCell="O127" zoomScale="120" zoomScaleNormal="120" workbookViewId="0">
      <selection activeCell="AA99" sqref="AA99:AB107"/>
    </sheetView>
  </sheetViews>
  <sheetFormatPr baseColWidth="10" defaultColWidth="11.42578125" defaultRowHeight="12.75" x14ac:dyDescent="0.2"/>
  <cols>
    <col min="1" max="1" width="1.5703125" customWidth="1"/>
    <col min="2" max="2" width="57.7109375" customWidth="1"/>
    <col min="3" max="7" width="12.85546875" customWidth="1"/>
    <col min="8" max="8" width="11.140625" bestFit="1" customWidth="1"/>
    <col min="9" max="9" width="12.7109375" bestFit="1" customWidth="1"/>
    <col min="10" max="10" width="13.7109375" bestFit="1" customWidth="1"/>
    <col min="11" max="11" width="13.7109375" customWidth="1"/>
    <col min="12" max="12" width="13.7109375" bestFit="1" customWidth="1"/>
    <col min="13" max="13" width="14.140625" style="1" customWidth="1"/>
    <col min="14" max="14" width="14.28515625" bestFit="1" customWidth="1"/>
    <col min="15" max="15" width="12.7109375" customWidth="1"/>
    <col min="16" max="16" width="12.85546875" customWidth="1"/>
    <col min="17" max="17" width="13.28515625" customWidth="1"/>
    <col min="18" max="21" width="13.42578125" customWidth="1"/>
    <col min="22" max="22" width="14" customWidth="1"/>
    <col min="23" max="23" width="14.28515625" bestFit="1" customWidth="1"/>
    <col min="24" max="24" width="15.140625" style="1" customWidth="1"/>
    <col min="25" max="25" width="13.85546875" customWidth="1"/>
    <col min="26" max="26" width="9.42578125" customWidth="1"/>
    <col min="27" max="28" width="17.7109375" bestFit="1" customWidth="1"/>
    <col min="29" max="31" width="18.7109375" bestFit="1" customWidth="1"/>
  </cols>
  <sheetData>
    <row r="1" spans="1:31" ht="18.75" customHeight="1" x14ac:dyDescent="0.25">
      <c r="B1" s="186" t="s">
        <v>147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</row>
    <row r="2" spans="1:31" ht="15" customHeight="1" x14ac:dyDescent="0.25"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5"/>
      <c r="Y2" s="184"/>
      <c r="Z2" s="184"/>
    </row>
    <row r="3" spans="1:31" ht="18" customHeight="1" x14ac:dyDescent="0.2">
      <c r="B3" s="183" t="s">
        <v>146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</row>
    <row r="4" spans="1:31" ht="17.25" customHeight="1" x14ac:dyDescent="0.2">
      <c r="B4" s="182" t="s">
        <v>145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</row>
    <row r="5" spans="1:31" ht="17.25" customHeight="1" x14ac:dyDescent="0.2">
      <c r="B5" s="182" t="s">
        <v>144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</row>
    <row r="6" spans="1:31" ht="23.25" customHeight="1" x14ac:dyDescent="0.2">
      <c r="A6" t="s">
        <v>143</v>
      </c>
      <c r="B6" s="181" t="s">
        <v>142</v>
      </c>
      <c r="C6" s="177">
        <v>2024</v>
      </c>
      <c r="D6" s="180"/>
      <c r="E6" s="180"/>
      <c r="F6" s="180"/>
      <c r="G6" s="180"/>
      <c r="H6" s="180"/>
      <c r="I6" s="179"/>
      <c r="J6" s="179"/>
      <c r="K6" s="179"/>
      <c r="L6" s="179"/>
      <c r="M6" s="178" t="s">
        <v>141</v>
      </c>
      <c r="N6" s="177">
        <v>2025</v>
      </c>
      <c r="O6" s="180"/>
      <c r="P6" s="180"/>
      <c r="Q6" s="180"/>
      <c r="R6" s="180"/>
      <c r="S6" s="180"/>
      <c r="T6" s="179"/>
      <c r="U6" s="179"/>
      <c r="V6" s="179"/>
      <c r="W6" s="179"/>
      <c r="X6" s="178" t="s">
        <v>140</v>
      </c>
      <c r="Y6" s="177" t="s">
        <v>139</v>
      </c>
      <c r="Z6" s="176"/>
    </row>
    <row r="7" spans="1:31" ht="29.25" customHeight="1" thickBot="1" x14ac:dyDescent="0.25">
      <c r="B7" s="175"/>
      <c r="C7" s="172" t="s">
        <v>138</v>
      </c>
      <c r="D7" s="172" t="s">
        <v>137</v>
      </c>
      <c r="E7" s="172" t="s">
        <v>136</v>
      </c>
      <c r="F7" s="172" t="s">
        <v>135</v>
      </c>
      <c r="G7" s="172" t="s">
        <v>134</v>
      </c>
      <c r="H7" s="172" t="s">
        <v>133</v>
      </c>
      <c r="I7" s="172" t="s">
        <v>132</v>
      </c>
      <c r="J7" s="174" t="s">
        <v>131</v>
      </c>
      <c r="K7" s="174" t="s">
        <v>130</v>
      </c>
      <c r="L7" s="174" t="s">
        <v>129</v>
      </c>
      <c r="M7" s="173"/>
      <c r="N7" s="171" t="s">
        <v>138</v>
      </c>
      <c r="O7" s="172" t="s">
        <v>137</v>
      </c>
      <c r="P7" s="172" t="s">
        <v>136</v>
      </c>
      <c r="Q7" s="172" t="s">
        <v>135</v>
      </c>
      <c r="R7" s="172" t="s">
        <v>134</v>
      </c>
      <c r="S7" s="172" t="s">
        <v>133</v>
      </c>
      <c r="T7" s="172" t="s">
        <v>132</v>
      </c>
      <c r="U7" s="174" t="s">
        <v>131</v>
      </c>
      <c r="V7" s="174" t="s">
        <v>130</v>
      </c>
      <c r="W7" s="174" t="s">
        <v>129</v>
      </c>
      <c r="X7" s="173"/>
      <c r="Y7" s="172" t="s">
        <v>128</v>
      </c>
      <c r="Z7" s="171" t="s">
        <v>127</v>
      </c>
    </row>
    <row r="8" spans="1:31" ht="15.95" customHeight="1" thickTop="1" x14ac:dyDescent="0.2">
      <c r="B8" s="170" t="s">
        <v>126</v>
      </c>
      <c r="C8" s="103">
        <f>+C9+C55+C56+C62+C82</f>
        <v>116142.8</v>
      </c>
      <c r="D8" s="103">
        <f>+D9+D55+D56+D62+D82</f>
        <v>87317.2</v>
      </c>
      <c r="E8" s="103">
        <f>+E9+E55+E56+E62+E82</f>
        <v>86599.4</v>
      </c>
      <c r="F8" s="103">
        <f>+F9+F55+F56+F62+F82</f>
        <v>119528.50000000001</v>
      </c>
      <c r="G8" s="103">
        <f>+G9+G55+G56+G62+G82</f>
        <v>92843.6</v>
      </c>
      <c r="H8" s="103">
        <f>+H9+H55+H56+H62+H82</f>
        <v>85726.8</v>
      </c>
      <c r="I8" s="103">
        <f>+I9+I55+I56+I62+I82</f>
        <v>123423.70000000001</v>
      </c>
      <c r="J8" s="103">
        <f>+J9+J55+J56+J62+J82</f>
        <v>103893.8</v>
      </c>
      <c r="K8" s="103">
        <f>+K9+K55+K56+K62+K82</f>
        <v>93309.4</v>
      </c>
      <c r="L8" s="103">
        <f>+L9+L55+L56+L62+L82</f>
        <v>104068.6</v>
      </c>
      <c r="M8" s="103">
        <f>+M9+M55+M56+M62+M82</f>
        <v>1012853.7999999999</v>
      </c>
      <c r="N8" s="103">
        <f>+N9+N55+N56+N62+N82</f>
        <v>108446.90000000001</v>
      </c>
      <c r="O8" s="103">
        <f>+O9+O55+O56+O62+O82</f>
        <v>88561.8</v>
      </c>
      <c r="P8" s="103">
        <f>+P9+P55+P56+P62+P82</f>
        <v>92926.2</v>
      </c>
      <c r="Q8" s="103">
        <f>+Q9+Q55+Q56+Q62+Q82</f>
        <v>128071.8</v>
      </c>
      <c r="R8" s="103">
        <f>+R9+R55+R56+R62+R82</f>
        <v>105864.09999999999</v>
      </c>
      <c r="S8" s="103">
        <f>+S9+S55+S56+S62+S82</f>
        <v>95757.099999999991</v>
      </c>
      <c r="T8" s="103">
        <f>+T9+T55+T56+T62+T82</f>
        <v>113356.59999999998</v>
      </c>
      <c r="U8" s="103">
        <f>+U9+U55+U56+U62+U82</f>
        <v>96885.400000000009</v>
      </c>
      <c r="V8" s="103">
        <f>+V9+V55+V56+V62+V82</f>
        <v>95303.4</v>
      </c>
      <c r="W8" s="103">
        <f>+W9+W55+W56+W62+W82</f>
        <v>108105.79999999999</v>
      </c>
      <c r="X8" s="103">
        <f>+X9+X55+X56+X62+X82</f>
        <v>1033279.1000000002</v>
      </c>
      <c r="Y8" s="102">
        <f>+X8-M8</f>
        <v>20425.300000000279</v>
      </c>
      <c r="Z8" s="103">
        <f>+Y8/M8*100</f>
        <v>2.0166089123623054</v>
      </c>
      <c r="AA8" s="1"/>
      <c r="AB8" s="54"/>
      <c r="AC8" s="54"/>
      <c r="AD8" s="54"/>
      <c r="AE8" s="54"/>
    </row>
    <row r="9" spans="1:31" ht="15.95" customHeight="1" x14ac:dyDescent="0.2">
      <c r="B9" s="168" t="s">
        <v>125</v>
      </c>
      <c r="C9" s="103">
        <f>+C10+C15+C24+C46+C53+C54</f>
        <v>93437.8</v>
      </c>
      <c r="D9" s="103">
        <f>+D10+D15+D24+D46+D53+D54</f>
        <v>81940.5</v>
      </c>
      <c r="E9" s="103">
        <f>+E10+E15+E24+E46+E53+E54</f>
        <v>81804.399999999994</v>
      </c>
      <c r="F9" s="103">
        <f>+F10+F15+F24+F46+F53+F54</f>
        <v>113770.00000000001</v>
      </c>
      <c r="G9" s="103">
        <f>+G10+G15+G24+G46+G53+G54</f>
        <v>87610.3</v>
      </c>
      <c r="H9" s="103">
        <f>+H10+H15+H24+H46+H53+H54</f>
        <v>80860.400000000009</v>
      </c>
      <c r="I9" s="103">
        <f>+I10+I15+I24+I46+I53+I54</f>
        <v>90407.900000000009</v>
      </c>
      <c r="J9" s="103">
        <f>+J10+J15+J24+J46+J53+J54</f>
        <v>87665.500000000015</v>
      </c>
      <c r="K9" s="103">
        <f>+K10+K15+K24+K46+K53+K54</f>
        <v>85017.2</v>
      </c>
      <c r="L9" s="103">
        <f>+L10+L15+L24+L46+L53+L54</f>
        <v>96513</v>
      </c>
      <c r="M9" s="103">
        <f>+M10+M15+M24+M46+M53+M54</f>
        <v>899027</v>
      </c>
      <c r="N9" s="103">
        <f>+N10+N15+N24+N46+N53+N54</f>
        <v>103063.00000000001</v>
      </c>
      <c r="O9" s="103">
        <f>+O10+O15+O24+O46+O53+O54</f>
        <v>83878.5</v>
      </c>
      <c r="P9" s="103">
        <f>+P10+P15+P24+P46+P53+P54</f>
        <v>87345</v>
      </c>
      <c r="Q9" s="103">
        <f>+Q10+Q15+Q24+Q46+Q53+Q54</f>
        <v>122634.3</v>
      </c>
      <c r="R9" s="103">
        <f>+R10+R15+R24+R46+R53+R54</f>
        <v>99880.599999999991</v>
      </c>
      <c r="S9" s="103">
        <f>+S10+S15+S24+S46+S53+S54</f>
        <v>89438.299999999988</v>
      </c>
      <c r="T9" s="103">
        <f>+T10+T15+T24+T46+T53+T54</f>
        <v>97678.89999999998</v>
      </c>
      <c r="U9" s="103">
        <f>+U10+U15+U24+U46+U53+U54</f>
        <v>90832</v>
      </c>
      <c r="V9" s="103">
        <f>+V10+V15+V24+V46+V53+V54</f>
        <v>89380</v>
      </c>
      <c r="W9" s="103">
        <f>+W10+W15+W24+W46+W53+W54</f>
        <v>101591.7</v>
      </c>
      <c r="X9" s="103">
        <f>+X10+X15+X24+X46+X53+X54</f>
        <v>965722.3</v>
      </c>
      <c r="Y9" s="102">
        <f>+X9-M9</f>
        <v>66695.300000000047</v>
      </c>
      <c r="Z9" s="103">
        <f>+Y9/M9*100</f>
        <v>7.418609229756175</v>
      </c>
      <c r="AA9" s="1"/>
      <c r="AB9" s="54"/>
      <c r="AC9" s="54"/>
      <c r="AD9" s="54"/>
      <c r="AE9" s="54"/>
    </row>
    <row r="10" spans="1:31" ht="15.95" customHeight="1" x14ac:dyDescent="0.2">
      <c r="B10" s="104" t="s">
        <v>124</v>
      </c>
      <c r="C10" s="103">
        <f>SUM(C11:C14)</f>
        <v>33787.200000000004</v>
      </c>
      <c r="D10" s="103">
        <f>SUM(D11:D14)</f>
        <v>28997.600000000002</v>
      </c>
      <c r="E10" s="103">
        <f>SUM(E11:E14)</f>
        <v>26235.5</v>
      </c>
      <c r="F10" s="103">
        <f>SUM(F11:F14)</f>
        <v>52144.800000000003</v>
      </c>
      <c r="G10" s="103">
        <f>SUM(G11:G14)</f>
        <v>28995.4</v>
      </c>
      <c r="H10" s="103">
        <f>SUM(H11:H14)</f>
        <v>26678.799999999999</v>
      </c>
      <c r="I10" s="103">
        <f>SUM(I11:I14)</f>
        <v>31649.1</v>
      </c>
      <c r="J10" s="103">
        <f>SUM(J11:J14)</f>
        <v>28727.4</v>
      </c>
      <c r="K10" s="103">
        <f>SUM(K11:K14)</f>
        <v>26084.499999999996</v>
      </c>
      <c r="L10" s="103">
        <f>SUM(L11:L14)</f>
        <v>34098.5</v>
      </c>
      <c r="M10" s="103">
        <f>SUM(M11:M14)</f>
        <v>317398.8</v>
      </c>
      <c r="N10" s="103">
        <f>SUM(N11:N14)</f>
        <v>39449.800000000003</v>
      </c>
      <c r="O10" s="103">
        <f>SUM(O11:O14)</f>
        <v>27934.600000000002</v>
      </c>
      <c r="P10" s="103">
        <f>SUM(P11:P14)</f>
        <v>27960.5</v>
      </c>
      <c r="Q10" s="103">
        <f>SUM(Q11:Q14)</f>
        <v>59551</v>
      </c>
      <c r="R10" s="103">
        <f>SUM(R11:R14)</f>
        <v>41173.199999999997</v>
      </c>
      <c r="S10" s="103">
        <f>SUM(S11:S14)</f>
        <v>32751.199999999997</v>
      </c>
      <c r="T10" s="103">
        <f>SUM(T11:T14)</f>
        <v>36115.299999999996</v>
      </c>
      <c r="U10" s="103">
        <f>SUM(U11:U14)</f>
        <v>31391.000000000004</v>
      </c>
      <c r="V10" s="103">
        <f>SUM(V11:V14)</f>
        <v>27862.6</v>
      </c>
      <c r="W10" s="103">
        <f>SUM(W11:W14)</f>
        <v>37300.5</v>
      </c>
      <c r="X10" s="118">
        <f>SUM(X11:X14)</f>
        <v>361489.7</v>
      </c>
      <c r="Y10" s="102">
        <f>+X10-M10</f>
        <v>44090.900000000023</v>
      </c>
      <c r="Z10" s="103">
        <f>+Y10/M10*100</f>
        <v>13.891325361028468</v>
      </c>
      <c r="AA10" s="169"/>
      <c r="AB10" s="1"/>
      <c r="AC10" s="1"/>
      <c r="AD10" s="1"/>
      <c r="AE10" s="1"/>
    </row>
    <row r="11" spans="1:31" ht="15.95" customHeight="1" x14ac:dyDescent="0.2">
      <c r="B11" s="113" t="s">
        <v>123</v>
      </c>
      <c r="C11" s="130">
        <v>11648</v>
      </c>
      <c r="D11" s="130">
        <v>10213.799999999999</v>
      </c>
      <c r="E11" s="130">
        <v>9585.4</v>
      </c>
      <c r="F11" s="130">
        <v>10858.6</v>
      </c>
      <c r="G11" s="130">
        <v>10904.2</v>
      </c>
      <c r="H11" s="130">
        <v>9130.1</v>
      </c>
      <c r="I11" s="130">
        <v>8562.7000000000007</v>
      </c>
      <c r="J11" s="130">
        <v>8963.7000000000007</v>
      </c>
      <c r="K11" s="130">
        <v>9138.6</v>
      </c>
      <c r="L11" s="130">
        <v>9173.7000000000007</v>
      </c>
      <c r="M11" s="112">
        <f>SUM(C11:L11)</f>
        <v>98178.8</v>
      </c>
      <c r="N11" s="130">
        <v>12908.9</v>
      </c>
      <c r="O11" s="130">
        <v>11313.6</v>
      </c>
      <c r="P11" s="130">
        <v>11933.5</v>
      </c>
      <c r="Q11" s="130">
        <v>11986.6</v>
      </c>
      <c r="R11" s="130">
        <v>12744.3</v>
      </c>
      <c r="S11" s="130">
        <v>10631.9</v>
      </c>
      <c r="T11" s="130">
        <v>9242</v>
      </c>
      <c r="U11" s="130">
        <v>10913.3</v>
      </c>
      <c r="V11" s="130">
        <v>10144.9</v>
      </c>
      <c r="W11" s="130">
        <v>9931.7999999999993</v>
      </c>
      <c r="X11" s="147">
        <f>SUM(N11:W11)</f>
        <v>111750.79999999999</v>
      </c>
      <c r="Y11" s="146">
        <f>+X11-M11</f>
        <v>13571.999999999985</v>
      </c>
      <c r="Z11" s="130">
        <f>+Y11/M11*100</f>
        <v>13.823758285902848</v>
      </c>
      <c r="AA11" s="1"/>
      <c r="AB11" s="1"/>
      <c r="AC11" s="1"/>
      <c r="AD11" s="1"/>
      <c r="AE11" s="1"/>
    </row>
    <row r="12" spans="1:31" ht="15.95" customHeight="1" x14ac:dyDescent="0.2">
      <c r="B12" s="113" t="s">
        <v>122</v>
      </c>
      <c r="C12" s="130">
        <v>12491.3</v>
      </c>
      <c r="D12" s="130">
        <v>14806.1</v>
      </c>
      <c r="E12" s="130">
        <v>11688.1</v>
      </c>
      <c r="F12" s="130">
        <v>35827.4</v>
      </c>
      <c r="G12" s="130">
        <v>11062.1</v>
      </c>
      <c r="H12" s="130">
        <v>11699.5</v>
      </c>
      <c r="I12" s="130">
        <v>16789.099999999999</v>
      </c>
      <c r="J12" s="130">
        <v>11811.5</v>
      </c>
      <c r="K12" s="130">
        <v>11808.5</v>
      </c>
      <c r="L12" s="130">
        <v>19174.5</v>
      </c>
      <c r="M12" s="112">
        <f>SUM(C12:L12)</f>
        <v>157158.1</v>
      </c>
      <c r="N12" s="130">
        <v>17302</v>
      </c>
      <c r="O12" s="130">
        <v>12300.8</v>
      </c>
      <c r="P12" s="130">
        <v>11863.2</v>
      </c>
      <c r="Q12" s="130">
        <v>40824.800000000003</v>
      </c>
      <c r="R12" s="130">
        <v>21556.2</v>
      </c>
      <c r="S12" s="130">
        <v>13687.3</v>
      </c>
      <c r="T12" s="130">
        <v>21721.8</v>
      </c>
      <c r="U12" s="130">
        <v>15323.6</v>
      </c>
      <c r="V12" s="130">
        <v>12940.4</v>
      </c>
      <c r="W12" s="130">
        <v>22153</v>
      </c>
      <c r="X12" s="147">
        <f>SUM(N12:W12)</f>
        <v>189673.1</v>
      </c>
      <c r="Y12" s="146">
        <f>+X12-M12</f>
        <v>32515</v>
      </c>
      <c r="Z12" s="130">
        <f>+Y12/M12*100</f>
        <v>20.689356768757065</v>
      </c>
      <c r="AA12" s="1"/>
    </row>
    <row r="13" spans="1:31" ht="15.95" customHeight="1" x14ac:dyDescent="0.2">
      <c r="B13" s="113" t="s">
        <v>121</v>
      </c>
      <c r="C13" s="130">
        <v>9395.6</v>
      </c>
      <c r="D13" s="130">
        <v>3826.2</v>
      </c>
      <c r="E13" s="130">
        <v>4821.7</v>
      </c>
      <c r="F13" s="130">
        <v>5219.8</v>
      </c>
      <c r="G13" s="130">
        <v>6756</v>
      </c>
      <c r="H13" s="130">
        <v>5569.2</v>
      </c>
      <c r="I13" s="130">
        <v>6058.4</v>
      </c>
      <c r="J13" s="130">
        <v>7760.5</v>
      </c>
      <c r="K13" s="130">
        <v>4915.1000000000004</v>
      </c>
      <c r="L13" s="130">
        <v>5517.6</v>
      </c>
      <c r="M13" s="112">
        <f>SUM(C13:L13)</f>
        <v>59840.1</v>
      </c>
      <c r="N13" s="130">
        <v>9006.4</v>
      </c>
      <c r="O13" s="130">
        <v>4037.7</v>
      </c>
      <c r="P13" s="130">
        <v>3901.8</v>
      </c>
      <c r="Q13" s="130">
        <v>6448.2</v>
      </c>
      <c r="R13" s="130">
        <v>6465.6</v>
      </c>
      <c r="S13" s="130">
        <v>8149.9</v>
      </c>
      <c r="T13" s="130">
        <v>4848.8</v>
      </c>
      <c r="U13" s="130">
        <v>4835.8999999999996</v>
      </c>
      <c r="V13" s="130">
        <v>4477.8999999999996</v>
      </c>
      <c r="W13" s="130">
        <v>4917.8</v>
      </c>
      <c r="X13" s="147">
        <f>SUM(N13:W13)</f>
        <v>57090.000000000007</v>
      </c>
      <c r="Y13" s="146">
        <f>+X13-M13</f>
        <v>-2750.0999999999913</v>
      </c>
      <c r="Z13" s="130">
        <f>+Y13/M13*100</f>
        <v>-4.5957476675339635</v>
      </c>
      <c r="AA13" s="1"/>
    </row>
    <row r="14" spans="1:31" ht="15.95" customHeight="1" x14ac:dyDescent="0.2">
      <c r="B14" s="113" t="s">
        <v>120</v>
      </c>
      <c r="C14" s="130">
        <v>252.3</v>
      </c>
      <c r="D14" s="130">
        <v>151.5</v>
      </c>
      <c r="E14" s="130">
        <v>140.30000000000001</v>
      </c>
      <c r="F14" s="130">
        <v>239</v>
      </c>
      <c r="G14" s="130">
        <v>273.10000000000002</v>
      </c>
      <c r="H14" s="130">
        <v>280</v>
      </c>
      <c r="I14" s="130">
        <v>238.9</v>
      </c>
      <c r="J14" s="130">
        <v>191.7</v>
      </c>
      <c r="K14" s="130">
        <v>222.3</v>
      </c>
      <c r="L14" s="130">
        <v>232.7</v>
      </c>
      <c r="M14" s="112">
        <f>SUM(C14:L14)</f>
        <v>2221.8000000000002</v>
      </c>
      <c r="N14" s="130">
        <v>232.5</v>
      </c>
      <c r="O14" s="130">
        <v>282.5</v>
      </c>
      <c r="P14" s="130">
        <v>262</v>
      </c>
      <c r="Q14" s="130">
        <v>291.39999999999998</v>
      </c>
      <c r="R14" s="130">
        <v>407.1</v>
      </c>
      <c r="S14" s="130">
        <v>282.10000000000002</v>
      </c>
      <c r="T14" s="130">
        <v>302.7</v>
      </c>
      <c r="U14" s="130">
        <v>318.2</v>
      </c>
      <c r="V14" s="130">
        <v>299.39999999999998</v>
      </c>
      <c r="W14" s="130">
        <v>297.89999999999998</v>
      </c>
      <c r="X14" s="147">
        <f>SUM(N14:W14)</f>
        <v>2975.7999999999997</v>
      </c>
      <c r="Y14" s="146">
        <f>+X14-M14</f>
        <v>753.99999999999955</v>
      </c>
      <c r="Z14" s="130">
        <f>+Y14/M14*100</f>
        <v>33.936447925105746</v>
      </c>
      <c r="AA14" s="1"/>
    </row>
    <row r="15" spans="1:31" ht="15.95" customHeight="1" x14ac:dyDescent="0.2">
      <c r="B15" s="168" t="s">
        <v>119</v>
      </c>
      <c r="C15" s="167">
        <f>+C16+C23</f>
        <v>3217.7000000000003</v>
      </c>
      <c r="D15" s="72">
        <f>+D16+D23</f>
        <v>3868.4999999999995</v>
      </c>
      <c r="E15" s="72">
        <f>+E16+E23</f>
        <v>4933.1999999999989</v>
      </c>
      <c r="F15" s="72">
        <f>+F16+F23</f>
        <v>7803.7999999999993</v>
      </c>
      <c r="G15" s="72">
        <f>+G16+G23</f>
        <v>4123.8</v>
      </c>
      <c r="H15" s="72">
        <f>+H16+H23</f>
        <v>3534.3</v>
      </c>
      <c r="I15" s="72">
        <f>+I16+I23</f>
        <v>3690.7</v>
      </c>
      <c r="J15" s="72">
        <f>+J16+J23</f>
        <v>4258.7</v>
      </c>
      <c r="K15" s="72">
        <f>+K16+K23</f>
        <v>4804.3</v>
      </c>
      <c r="L15" s="72">
        <f>+L16+L23</f>
        <v>6949.2</v>
      </c>
      <c r="M15" s="72">
        <f>+M16+M23</f>
        <v>47184.2</v>
      </c>
      <c r="N15" s="167">
        <f>+N16+N23</f>
        <v>3853.7</v>
      </c>
      <c r="O15" s="72">
        <f>+O16+O23</f>
        <v>3770.2000000000003</v>
      </c>
      <c r="P15" s="72">
        <f>+P16+P23</f>
        <v>6252.2000000000007</v>
      </c>
      <c r="Q15" s="72">
        <f>+Q16+Q23</f>
        <v>8025.0999999999995</v>
      </c>
      <c r="R15" s="72">
        <f>+R16+R23</f>
        <v>4554.6000000000004</v>
      </c>
      <c r="S15" s="72">
        <f>+S16+S23</f>
        <v>4043.5</v>
      </c>
      <c r="T15" s="72">
        <f>+T16+T23</f>
        <v>3979.3</v>
      </c>
      <c r="U15" s="72">
        <f>+U16+U23</f>
        <v>4519</v>
      </c>
      <c r="V15" s="72">
        <f>+V16+V23</f>
        <v>5813.9</v>
      </c>
      <c r="W15" s="72">
        <f>+W16+W23</f>
        <v>8326.4</v>
      </c>
      <c r="X15" s="118">
        <f>+X16+X23</f>
        <v>53137.9</v>
      </c>
      <c r="Y15" s="73">
        <f>+X15-M15</f>
        <v>5953.7000000000044</v>
      </c>
      <c r="Z15" s="72">
        <f>+Y15/M15*100</f>
        <v>12.617995006803135</v>
      </c>
      <c r="AA15" s="1"/>
    </row>
    <row r="16" spans="1:31" ht="15.95" customHeight="1" x14ac:dyDescent="0.2">
      <c r="B16" s="165" t="s">
        <v>118</v>
      </c>
      <c r="C16" s="167">
        <f>SUM(C17:C22)</f>
        <v>3070.3</v>
      </c>
      <c r="D16" s="72">
        <f>SUM(D17:D22)</f>
        <v>3690.3999999999996</v>
      </c>
      <c r="E16" s="72">
        <f>SUM(E17:E22)</f>
        <v>4726.2999999999993</v>
      </c>
      <c r="F16" s="72">
        <f>SUM(F17:F22)</f>
        <v>7588.9</v>
      </c>
      <c r="G16" s="72">
        <f>SUM(G17:G22)</f>
        <v>3913.7</v>
      </c>
      <c r="H16" s="72">
        <f>SUM(H17:H22)</f>
        <v>3330.8</v>
      </c>
      <c r="I16" s="72">
        <f>SUM(I17:I22)</f>
        <v>3487.7999999999997</v>
      </c>
      <c r="J16" s="72">
        <f>SUM(J17:J22)</f>
        <v>4051.8999999999996</v>
      </c>
      <c r="K16" s="72">
        <f>SUM(K17:K22)</f>
        <v>4588.1000000000004</v>
      </c>
      <c r="L16" s="72">
        <f>SUM(L17:L22)</f>
        <v>6725.4</v>
      </c>
      <c r="M16" s="72">
        <f>SUM(M17:M22)</f>
        <v>45173.599999999999</v>
      </c>
      <c r="N16" s="167">
        <f>SUM(N17:N22)</f>
        <v>3657.7999999999997</v>
      </c>
      <c r="O16" s="72">
        <f>SUM(O17:O22)</f>
        <v>3543.9</v>
      </c>
      <c r="P16" s="72">
        <f>SUM(P17:P22)</f>
        <v>5918.6</v>
      </c>
      <c r="Q16" s="72">
        <f>SUM(Q17:Q22)</f>
        <v>7773.2999999999993</v>
      </c>
      <c r="R16" s="72">
        <f>SUM(R17:R22)</f>
        <v>4253.7000000000007</v>
      </c>
      <c r="S16" s="72">
        <f>SUM(S17:S22)</f>
        <v>3746.1</v>
      </c>
      <c r="T16" s="72">
        <f>SUM(T17:T22)</f>
        <v>3719.8</v>
      </c>
      <c r="U16" s="72">
        <f>SUM(U17:U22)</f>
        <v>4206.5</v>
      </c>
      <c r="V16" s="72">
        <f>SUM(V17:V22)</f>
        <v>5449.2</v>
      </c>
      <c r="W16" s="72">
        <f>SUM(W17:W22)</f>
        <v>7983.2999999999993</v>
      </c>
      <c r="X16" s="118">
        <f>SUM(X17:X22)</f>
        <v>50252.200000000004</v>
      </c>
      <c r="Y16" s="73">
        <f>+X16-M16</f>
        <v>5078.6000000000058</v>
      </c>
      <c r="Z16" s="72">
        <f>+Y16/M16*100</f>
        <v>11.242407069615895</v>
      </c>
      <c r="AA16" s="1"/>
    </row>
    <row r="17" spans="2:33" ht="15.95" customHeight="1" x14ac:dyDescent="0.2">
      <c r="B17" s="135" t="s">
        <v>117</v>
      </c>
      <c r="C17" s="166">
        <v>163.69999999999999</v>
      </c>
      <c r="D17" s="166">
        <v>486.5</v>
      </c>
      <c r="E17" s="166">
        <v>1757.6</v>
      </c>
      <c r="F17" s="166">
        <v>271.39999999999998</v>
      </c>
      <c r="G17" s="166">
        <v>200.3</v>
      </c>
      <c r="H17" s="166">
        <v>140.1</v>
      </c>
      <c r="I17" s="166">
        <v>156.9</v>
      </c>
      <c r="J17" s="166">
        <v>313</v>
      </c>
      <c r="K17" s="166">
        <v>1478.9</v>
      </c>
      <c r="L17" s="166">
        <v>175.3</v>
      </c>
      <c r="M17" s="112">
        <f>SUM(C17:L17)</f>
        <v>5143.7000000000007</v>
      </c>
      <c r="N17" s="166">
        <v>133.5</v>
      </c>
      <c r="O17" s="166">
        <v>511.2</v>
      </c>
      <c r="P17" s="166">
        <v>2130.3000000000002</v>
      </c>
      <c r="Q17" s="166">
        <v>232.5</v>
      </c>
      <c r="R17" s="166">
        <v>199.3</v>
      </c>
      <c r="S17" s="166">
        <v>162.6</v>
      </c>
      <c r="T17" s="130">
        <v>150.6</v>
      </c>
      <c r="U17" s="130">
        <v>328.8</v>
      </c>
      <c r="V17" s="130">
        <v>1761.1</v>
      </c>
      <c r="W17" s="130">
        <v>198.5</v>
      </c>
      <c r="X17" s="147">
        <f>SUM(N17:W17)</f>
        <v>5808.4</v>
      </c>
      <c r="Y17" s="146">
        <f>+X17-M17</f>
        <v>664.69999999999891</v>
      </c>
      <c r="Z17" s="130">
        <f>+Y17/M17*100</f>
        <v>12.92260435095357</v>
      </c>
      <c r="AA17" s="1"/>
    </row>
    <row r="18" spans="2:33" ht="15.95" customHeight="1" x14ac:dyDescent="0.2">
      <c r="B18" s="135" t="s">
        <v>116</v>
      </c>
      <c r="C18" s="166">
        <v>330</v>
      </c>
      <c r="D18" s="166">
        <v>207.4</v>
      </c>
      <c r="E18" s="166">
        <v>184.7</v>
      </c>
      <c r="F18" s="166">
        <v>4032.4</v>
      </c>
      <c r="G18" s="166">
        <v>384.1</v>
      </c>
      <c r="H18" s="166">
        <v>286</v>
      </c>
      <c r="I18" s="166">
        <v>330.5</v>
      </c>
      <c r="J18" s="166">
        <v>144.5</v>
      </c>
      <c r="K18" s="166">
        <v>223.9</v>
      </c>
      <c r="L18" s="166">
        <v>3417.9</v>
      </c>
      <c r="M18" s="112">
        <f>SUM(C18:L18)</f>
        <v>9541.4</v>
      </c>
      <c r="N18" s="166">
        <v>280.8</v>
      </c>
      <c r="O18" s="166">
        <v>144.80000000000001</v>
      </c>
      <c r="P18" s="166">
        <v>363.7</v>
      </c>
      <c r="Q18" s="166">
        <v>4321.7</v>
      </c>
      <c r="R18" s="166">
        <v>361.2</v>
      </c>
      <c r="S18" s="166">
        <v>273.5</v>
      </c>
      <c r="T18" s="130">
        <v>332</v>
      </c>
      <c r="U18" s="130">
        <v>311.7</v>
      </c>
      <c r="V18" s="130">
        <v>259.8</v>
      </c>
      <c r="W18" s="130">
        <v>3713.5</v>
      </c>
      <c r="X18" s="147">
        <f>SUM(N18:W18)</f>
        <v>10362.700000000001</v>
      </c>
      <c r="Y18" s="146">
        <f>+X18-M18</f>
        <v>821.30000000000109</v>
      </c>
      <c r="Z18" s="130">
        <f>+Y18/M18*100</f>
        <v>8.6077514830108903</v>
      </c>
      <c r="AA18" s="1"/>
    </row>
    <row r="19" spans="2:33" ht="15.95" customHeight="1" x14ac:dyDescent="0.2">
      <c r="B19" s="135" t="s">
        <v>115</v>
      </c>
      <c r="C19" s="166">
        <v>960</v>
      </c>
      <c r="D19" s="166">
        <v>1157.3</v>
      </c>
      <c r="E19" s="166">
        <v>1093.0999999999999</v>
      </c>
      <c r="F19" s="166">
        <v>1127</v>
      </c>
      <c r="G19" s="166">
        <v>1220</v>
      </c>
      <c r="H19" s="166">
        <v>1165.4000000000001</v>
      </c>
      <c r="I19" s="166">
        <v>1269.3</v>
      </c>
      <c r="J19" s="166">
        <v>1190.0999999999999</v>
      </c>
      <c r="K19" s="166">
        <v>1164.5</v>
      </c>
      <c r="L19" s="166">
        <v>1318.8</v>
      </c>
      <c r="M19" s="112">
        <f>SUM(C19:L19)</f>
        <v>11665.499999999998</v>
      </c>
      <c r="N19" s="166">
        <v>1004.4</v>
      </c>
      <c r="O19" s="166">
        <v>1046.7</v>
      </c>
      <c r="P19" s="166">
        <v>1394.8</v>
      </c>
      <c r="Q19" s="166">
        <v>1366.7</v>
      </c>
      <c r="R19" s="166">
        <v>1356.7</v>
      </c>
      <c r="S19" s="166">
        <v>1420.5</v>
      </c>
      <c r="T19" s="130">
        <v>1286.7</v>
      </c>
      <c r="U19" s="130">
        <v>1249.5999999999999</v>
      </c>
      <c r="V19" s="130">
        <v>1465.7</v>
      </c>
      <c r="W19" s="130">
        <v>1650.9</v>
      </c>
      <c r="X19" s="147">
        <f>SUM(N19:W19)</f>
        <v>13242.7</v>
      </c>
      <c r="Y19" s="146">
        <f>+X19-M19</f>
        <v>1577.2000000000025</v>
      </c>
      <c r="Z19" s="130">
        <f>+Y19/M19*100</f>
        <v>13.520209163773544</v>
      </c>
      <c r="AA19" s="1"/>
    </row>
    <row r="20" spans="2:33" ht="15.95" customHeight="1" x14ac:dyDescent="0.2">
      <c r="B20" s="93" t="s">
        <v>114</v>
      </c>
      <c r="C20" s="166">
        <v>215.2</v>
      </c>
      <c r="D20" s="166">
        <v>203.6</v>
      </c>
      <c r="E20" s="166">
        <v>203.9</v>
      </c>
      <c r="F20" s="166">
        <v>200.9</v>
      </c>
      <c r="G20" s="166">
        <v>203.5</v>
      </c>
      <c r="H20" s="166">
        <v>189.4</v>
      </c>
      <c r="I20" s="166">
        <v>209.1</v>
      </c>
      <c r="J20" s="166">
        <v>196.8</v>
      </c>
      <c r="K20" s="166">
        <v>184.5</v>
      </c>
      <c r="L20" s="166">
        <v>217.9</v>
      </c>
      <c r="M20" s="112">
        <f>SUM(C20:L20)</f>
        <v>2024.8</v>
      </c>
      <c r="N20" s="166">
        <v>222.1</v>
      </c>
      <c r="O20" s="166">
        <v>216.7</v>
      </c>
      <c r="P20" s="166">
        <v>220.1</v>
      </c>
      <c r="Q20" s="166">
        <v>205</v>
      </c>
      <c r="R20" s="166">
        <v>213.7</v>
      </c>
      <c r="S20" s="166">
        <v>201.8</v>
      </c>
      <c r="T20" s="130">
        <v>232.9</v>
      </c>
      <c r="U20" s="130">
        <v>216.1</v>
      </c>
      <c r="V20" s="130">
        <v>209.1</v>
      </c>
      <c r="W20" s="130">
        <v>219.4</v>
      </c>
      <c r="X20" s="147">
        <f>SUM(N20:W20)</f>
        <v>2156.8999999999996</v>
      </c>
      <c r="Y20" s="146">
        <f>+X20-M20</f>
        <v>132.09999999999968</v>
      </c>
      <c r="Z20" s="130">
        <f>+Y20/M20*100</f>
        <v>6.5241011457921623</v>
      </c>
      <c r="AA20" s="1"/>
    </row>
    <row r="21" spans="2:33" ht="15.95" customHeight="1" x14ac:dyDescent="0.2">
      <c r="B21" s="135" t="s">
        <v>113</v>
      </c>
      <c r="C21" s="166">
        <v>1257.9000000000001</v>
      </c>
      <c r="D21" s="166">
        <v>1418.1</v>
      </c>
      <c r="E21" s="166">
        <v>1202.8</v>
      </c>
      <c r="F21" s="166">
        <v>1667.6</v>
      </c>
      <c r="G21" s="166">
        <v>1679.8</v>
      </c>
      <c r="H21" s="166">
        <v>1365.9</v>
      </c>
      <c r="I21" s="166">
        <v>1348.4</v>
      </c>
      <c r="J21" s="166">
        <v>1711.5</v>
      </c>
      <c r="K21" s="166">
        <v>1381</v>
      </c>
      <c r="L21" s="166">
        <v>1458.9</v>
      </c>
      <c r="M21" s="112">
        <f>SUM(C21:L21)</f>
        <v>14491.9</v>
      </c>
      <c r="N21" s="166">
        <v>1792.6</v>
      </c>
      <c r="O21" s="166">
        <v>1470.6</v>
      </c>
      <c r="P21" s="166">
        <v>1504</v>
      </c>
      <c r="Q21" s="166">
        <v>1449.4</v>
      </c>
      <c r="R21" s="166">
        <v>1903.7</v>
      </c>
      <c r="S21" s="166">
        <v>1471</v>
      </c>
      <c r="T21" s="130">
        <v>1550.9</v>
      </c>
      <c r="U21" s="130">
        <v>1948.5</v>
      </c>
      <c r="V21" s="130">
        <v>1514</v>
      </c>
      <c r="W21" s="130">
        <v>1915</v>
      </c>
      <c r="X21" s="147">
        <f>SUM(N21:W21)</f>
        <v>16519.699999999997</v>
      </c>
      <c r="Y21" s="146">
        <f>+X21-M21</f>
        <v>2027.7999999999975</v>
      </c>
      <c r="Z21" s="130">
        <f>+Y21/M21*100</f>
        <v>13.992644166741403</v>
      </c>
      <c r="AA21" s="1"/>
    </row>
    <row r="22" spans="2:33" ht="15.95" customHeight="1" x14ac:dyDescent="0.2">
      <c r="B22" s="93" t="s">
        <v>55</v>
      </c>
      <c r="C22" s="166">
        <v>143.5</v>
      </c>
      <c r="D22" s="166">
        <v>217.5</v>
      </c>
      <c r="E22" s="166">
        <v>284.2</v>
      </c>
      <c r="F22" s="166">
        <v>289.60000000000002</v>
      </c>
      <c r="G22" s="166">
        <v>226</v>
      </c>
      <c r="H22" s="166">
        <v>184</v>
      </c>
      <c r="I22" s="166">
        <v>173.6</v>
      </c>
      <c r="J22" s="166">
        <v>496</v>
      </c>
      <c r="K22" s="166">
        <v>155.30000000000001</v>
      </c>
      <c r="L22" s="166">
        <v>136.6</v>
      </c>
      <c r="M22" s="112">
        <f>SUM(C22:L22)</f>
        <v>2306.3000000000002</v>
      </c>
      <c r="N22" s="166">
        <v>224.4</v>
      </c>
      <c r="O22" s="166">
        <v>153.9</v>
      </c>
      <c r="P22" s="166">
        <v>305.7</v>
      </c>
      <c r="Q22" s="166">
        <v>198</v>
      </c>
      <c r="R22" s="166">
        <v>219.1</v>
      </c>
      <c r="S22" s="166">
        <v>216.7</v>
      </c>
      <c r="T22" s="166">
        <v>166.7</v>
      </c>
      <c r="U22" s="166">
        <v>151.80000000000001</v>
      </c>
      <c r="V22" s="166">
        <v>239.5</v>
      </c>
      <c r="W22" s="166">
        <v>286</v>
      </c>
      <c r="X22" s="147">
        <f>SUM(N22:W22)</f>
        <v>2161.8000000000002</v>
      </c>
      <c r="Y22" s="146">
        <f>+X22-M22</f>
        <v>-144.5</v>
      </c>
      <c r="Z22" s="130">
        <f>+Y22/M22*100</f>
        <v>-6.2654468195811468</v>
      </c>
      <c r="AA22" s="1"/>
    </row>
    <row r="23" spans="2:33" ht="15.95" customHeight="1" x14ac:dyDescent="0.2">
      <c r="B23" s="165" t="s">
        <v>112</v>
      </c>
      <c r="C23" s="72">
        <v>147.4</v>
      </c>
      <c r="D23" s="72">
        <v>178.1</v>
      </c>
      <c r="E23" s="72">
        <v>206.9</v>
      </c>
      <c r="F23" s="72">
        <v>214.9</v>
      </c>
      <c r="G23" s="72">
        <v>210.1</v>
      </c>
      <c r="H23" s="72">
        <v>203.5</v>
      </c>
      <c r="I23" s="72">
        <v>202.9</v>
      </c>
      <c r="J23" s="72">
        <v>206.8</v>
      </c>
      <c r="K23" s="72">
        <v>216.2</v>
      </c>
      <c r="L23" s="72">
        <v>223.8</v>
      </c>
      <c r="M23" s="103">
        <f>SUM(C23:L23)</f>
        <v>2010.6000000000001</v>
      </c>
      <c r="N23" s="103">
        <v>195.9</v>
      </c>
      <c r="O23" s="72">
        <v>226.3</v>
      </c>
      <c r="P23" s="72">
        <v>333.6</v>
      </c>
      <c r="Q23" s="72">
        <v>251.8</v>
      </c>
      <c r="R23" s="72">
        <v>300.89999999999998</v>
      </c>
      <c r="S23" s="72">
        <v>297.39999999999998</v>
      </c>
      <c r="T23" s="132">
        <v>259.5</v>
      </c>
      <c r="U23" s="132">
        <v>312.5</v>
      </c>
      <c r="V23" s="132">
        <v>364.7</v>
      </c>
      <c r="W23" s="132">
        <v>343.1</v>
      </c>
      <c r="X23" s="72">
        <f>SUM(N23:W23)</f>
        <v>2885.7</v>
      </c>
      <c r="Y23" s="102">
        <f>+X23-M23</f>
        <v>875.09999999999968</v>
      </c>
      <c r="Z23" s="103">
        <f>+Y23/M23*100</f>
        <v>43.524321098179627</v>
      </c>
      <c r="AA23" s="1"/>
    </row>
    <row r="24" spans="2:33" ht="15.95" customHeight="1" x14ac:dyDescent="0.2">
      <c r="B24" s="104" t="s">
        <v>111</v>
      </c>
      <c r="C24" s="103">
        <f>+C25+C28+C36+C45</f>
        <v>50937.7</v>
      </c>
      <c r="D24" s="103">
        <f>+D25+D28+D36+D45</f>
        <v>44112.5</v>
      </c>
      <c r="E24" s="103">
        <f>+E25+E28+E36+E45</f>
        <v>45288.5</v>
      </c>
      <c r="F24" s="103">
        <f>+F25+F28+F36+F45</f>
        <v>47967.3</v>
      </c>
      <c r="G24" s="103">
        <f>+G25+G28+G36+G45</f>
        <v>48631.1</v>
      </c>
      <c r="H24" s="103">
        <f>+H25+H28+H36+H45</f>
        <v>44876.899999999994</v>
      </c>
      <c r="I24" s="103">
        <f>+I25+I28+I36+I45</f>
        <v>48529.200000000004</v>
      </c>
      <c r="J24" s="103">
        <f>+J25+J28+J36+J45</f>
        <v>48411.000000000007</v>
      </c>
      <c r="K24" s="103">
        <f>+K25+K28+K36+K45</f>
        <v>47528.6</v>
      </c>
      <c r="L24" s="103">
        <f>+L25+L28+L36+L45</f>
        <v>48819.5</v>
      </c>
      <c r="M24" s="103">
        <f>+M25+M28+M36+M45</f>
        <v>475102.29999999993</v>
      </c>
      <c r="N24" s="103">
        <f>+N25+N28+N36+N45</f>
        <v>54063.999999999993</v>
      </c>
      <c r="O24" s="103">
        <f>+O25+O28+O36+O45</f>
        <v>46509.799999999996</v>
      </c>
      <c r="P24" s="103">
        <f>+P25+P28+P36+P45</f>
        <v>47004.399999999994</v>
      </c>
      <c r="Q24" s="103">
        <f>+Q25+Q28+Q36+Q45</f>
        <v>48937</v>
      </c>
      <c r="R24" s="103">
        <f>+R25+R28+R36+R45</f>
        <v>48285.799999999996</v>
      </c>
      <c r="S24" s="103">
        <f>+S25+S28+S36+S45</f>
        <v>46966.2</v>
      </c>
      <c r="T24" s="103">
        <f>+T25+T28+T36+T45</f>
        <v>50877.799999999996</v>
      </c>
      <c r="U24" s="103">
        <f>+U25+U28+U36+U45</f>
        <v>48348.4</v>
      </c>
      <c r="V24" s="103">
        <f>+V25+V28+V36+V45</f>
        <v>48838.8</v>
      </c>
      <c r="W24" s="103">
        <f>+W25+W28+W36+W45</f>
        <v>49393</v>
      </c>
      <c r="X24" s="118">
        <f>+X25+X28+X36+X45</f>
        <v>489225.19999999995</v>
      </c>
      <c r="Y24" s="102">
        <f>+X24-M24</f>
        <v>14122.900000000023</v>
      </c>
      <c r="Z24" s="103">
        <f>+Y24/M24*100</f>
        <v>2.9726019006853948</v>
      </c>
      <c r="AA24" s="1"/>
    </row>
    <row r="25" spans="2:33" ht="15.95" customHeight="1" x14ac:dyDescent="0.2">
      <c r="B25" s="140" t="s">
        <v>110</v>
      </c>
      <c r="C25" s="103">
        <f>+C26+C27</f>
        <v>33941.599999999999</v>
      </c>
      <c r="D25" s="103">
        <f>+D26+D27</f>
        <v>28728</v>
      </c>
      <c r="E25" s="103">
        <f>+E26+E27</f>
        <v>29083.1</v>
      </c>
      <c r="F25" s="103">
        <f>+F26+F27</f>
        <v>31906.6</v>
      </c>
      <c r="G25" s="103">
        <f>+G26+G27</f>
        <v>31106.9</v>
      </c>
      <c r="H25" s="103">
        <f>+H26+H27</f>
        <v>29879.3</v>
      </c>
      <c r="I25" s="103">
        <f>+I26+I27</f>
        <v>31707.3</v>
      </c>
      <c r="J25" s="103">
        <f>+J26+J27</f>
        <v>31833.800000000003</v>
      </c>
      <c r="K25" s="103">
        <f>+K26+K27</f>
        <v>31904.799999999999</v>
      </c>
      <c r="L25" s="103">
        <f>+L26+L27</f>
        <v>31287</v>
      </c>
      <c r="M25" s="103">
        <f>+M26+M27</f>
        <v>311378.40000000002</v>
      </c>
      <c r="N25" s="103">
        <f>+N26+N27</f>
        <v>35186.199999999997</v>
      </c>
      <c r="O25" s="103">
        <f>+O26+O27</f>
        <v>30643.199999999997</v>
      </c>
      <c r="P25" s="103">
        <f>+P26+P27</f>
        <v>31695.4</v>
      </c>
      <c r="Q25" s="103">
        <f>+Q26+Q27</f>
        <v>32862.199999999997</v>
      </c>
      <c r="R25" s="103">
        <f>+R26+R27</f>
        <v>31137</v>
      </c>
      <c r="S25" s="103">
        <f>+S26+S27</f>
        <v>31139.199999999997</v>
      </c>
      <c r="T25" s="103">
        <f>+T26+T27</f>
        <v>32363</v>
      </c>
      <c r="U25" s="103">
        <f>+U26+U27</f>
        <v>33331.5</v>
      </c>
      <c r="V25" s="103">
        <f>+V26+V27</f>
        <v>32531.1</v>
      </c>
      <c r="W25" s="103">
        <f>+W26+W27</f>
        <v>32046.3</v>
      </c>
      <c r="X25" s="118">
        <f>+X26+X27</f>
        <v>322935.09999999998</v>
      </c>
      <c r="Y25" s="102">
        <f>+X25-M25</f>
        <v>11556.699999999953</v>
      </c>
      <c r="Z25" s="103">
        <f>+Y25/M25*100</f>
        <v>3.7114648928763052</v>
      </c>
      <c r="AA25" s="1"/>
      <c r="AB25" s="1"/>
      <c r="AC25" s="1"/>
      <c r="AD25" s="1"/>
      <c r="AE25" s="1"/>
      <c r="AF25" s="1"/>
      <c r="AG25" s="1"/>
    </row>
    <row r="26" spans="2:33" ht="15.95" customHeight="1" x14ac:dyDescent="0.2">
      <c r="B26" s="141" t="s">
        <v>109</v>
      </c>
      <c r="C26" s="130">
        <v>21797.8</v>
      </c>
      <c r="D26" s="130">
        <v>17100.7</v>
      </c>
      <c r="E26" s="130">
        <v>16961.599999999999</v>
      </c>
      <c r="F26" s="130">
        <v>18373.099999999999</v>
      </c>
      <c r="G26" s="130">
        <v>16997.3</v>
      </c>
      <c r="H26" s="130">
        <v>16427</v>
      </c>
      <c r="I26" s="130">
        <v>16493.3</v>
      </c>
      <c r="J26" s="130">
        <v>17110.400000000001</v>
      </c>
      <c r="K26" s="130">
        <v>16901</v>
      </c>
      <c r="L26" s="130">
        <v>15209.9</v>
      </c>
      <c r="M26" s="112">
        <f>SUM(C26:L26)</f>
        <v>173372.1</v>
      </c>
      <c r="N26" s="130">
        <v>21901.9</v>
      </c>
      <c r="O26" s="130">
        <v>17624.8</v>
      </c>
      <c r="P26" s="130">
        <v>16953.7</v>
      </c>
      <c r="Q26" s="130">
        <v>18555.400000000001</v>
      </c>
      <c r="R26" s="130">
        <v>16861.400000000001</v>
      </c>
      <c r="S26" s="130">
        <v>17399.099999999999</v>
      </c>
      <c r="T26" s="130">
        <v>17189.3</v>
      </c>
      <c r="U26" s="130">
        <v>18612.3</v>
      </c>
      <c r="V26" s="130">
        <v>17448.7</v>
      </c>
      <c r="W26" s="130">
        <v>16529.8</v>
      </c>
      <c r="X26" s="147">
        <f>SUM(N26:W26)</f>
        <v>179076.4</v>
      </c>
      <c r="Y26" s="146">
        <f>+X26-M26</f>
        <v>5704.2999999999884</v>
      </c>
      <c r="Z26" s="130">
        <f>+Y26/M26*100</f>
        <v>3.2902064403672728</v>
      </c>
      <c r="AA26" s="1"/>
      <c r="AB26" s="1"/>
      <c r="AC26" s="1"/>
      <c r="AD26" s="1"/>
      <c r="AE26" s="1"/>
      <c r="AF26" s="1"/>
      <c r="AG26" s="1"/>
    </row>
    <row r="27" spans="2:33" ht="15.95" customHeight="1" x14ac:dyDescent="0.2">
      <c r="B27" s="141" t="s">
        <v>108</v>
      </c>
      <c r="C27" s="130">
        <v>12143.8</v>
      </c>
      <c r="D27" s="130">
        <v>11627.3</v>
      </c>
      <c r="E27" s="130">
        <v>12121.5</v>
      </c>
      <c r="F27" s="130">
        <v>13533.5</v>
      </c>
      <c r="G27" s="130">
        <v>14109.6</v>
      </c>
      <c r="H27" s="130">
        <v>13452.3</v>
      </c>
      <c r="I27" s="130">
        <v>15214</v>
      </c>
      <c r="J27" s="130">
        <v>14723.4</v>
      </c>
      <c r="K27" s="130">
        <v>15003.8</v>
      </c>
      <c r="L27" s="130">
        <v>16077.1</v>
      </c>
      <c r="M27" s="112">
        <f>SUM(C27:L27)</f>
        <v>138006.29999999999</v>
      </c>
      <c r="N27" s="130">
        <v>13284.3</v>
      </c>
      <c r="O27" s="130">
        <v>13018.4</v>
      </c>
      <c r="P27" s="130">
        <v>14741.7</v>
      </c>
      <c r="Q27" s="130">
        <v>14306.8</v>
      </c>
      <c r="R27" s="130">
        <v>14275.6</v>
      </c>
      <c r="S27" s="130">
        <v>13740.1</v>
      </c>
      <c r="T27" s="130">
        <v>15173.7</v>
      </c>
      <c r="U27" s="130">
        <v>14719.2</v>
      </c>
      <c r="V27" s="112">
        <v>15082.4</v>
      </c>
      <c r="W27" s="112">
        <v>15516.5</v>
      </c>
      <c r="X27" s="147">
        <f>SUM(N27:W27)</f>
        <v>143858.70000000001</v>
      </c>
      <c r="Y27" s="146">
        <f>+X27-M27</f>
        <v>5852.4000000000233</v>
      </c>
      <c r="Z27" s="130">
        <f>+Y27/M27*100</f>
        <v>4.2406759691405567</v>
      </c>
      <c r="AA27" s="1"/>
    </row>
    <row r="28" spans="2:33" ht="15.95" customHeight="1" x14ac:dyDescent="0.2">
      <c r="B28" s="164" t="s">
        <v>107</v>
      </c>
      <c r="C28" s="103">
        <f>SUM(C29:C35)</f>
        <v>13986.5</v>
      </c>
      <c r="D28" s="103">
        <f>SUM(D29:D35)</f>
        <v>12199.2</v>
      </c>
      <c r="E28" s="103">
        <f>SUM(E29:E35)</f>
        <v>13758.300000000001</v>
      </c>
      <c r="F28" s="103">
        <f>SUM(F29:F35)</f>
        <v>13732.000000000002</v>
      </c>
      <c r="G28" s="103">
        <f>SUM(G29:G35)</f>
        <v>15258.400000000001</v>
      </c>
      <c r="H28" s="103">
        <f>SUM(H29:H35)</f>
        <v>12759.4</v>
      </c>
      <c r="I28" s="103">
        <f>SUM(I29:I35)</f>
        <v>14318</v>
      </c>
      <c r="J28" s="103">
        <f>SUM(J29:J35)</f>
        <v>14529.800000000001</v>
      </c>
      <c r="K28" s="103">
        <f>SUM(K29:K35)</f>
        <v>13703.300000000001</v>
      </c>
      <c r="L28" s="103">
        <f>SUM(L29:L35)</f>
        <v>15046.3</v>
      </c>
      <c r="M28" s="103">
        <f>SUM(M29:M35)</f>
        <v>139291.19999999998</v>
      </c>
      <c r="N28" s="103">
        <f>SUM(N29:N35)</f>
        <v>15427.900000000001</v>
      </c>
      <c r="O28" s="103">
        <f>SUM(O29:O35)</f>
        <v>12805.1</v>
      </c>
      <c r="P28" s="103">
        <f>SUM(P29:P35)</f>
        <v>12946.8</v>
      </c>
      <c r="Q28" s="103">
        <f>SUM(Q29:Q35)</f>
        <v>13932</v>
      </c>
      <c r="R28" s="103">
        <f>SUM(R29:R35)</f>
        <v>14759.199999999999</v>
      </c>
      <c r="S28" s="103">
        <f>SUM(S29:S35)</f>
        <v>13489.6</v>
      </c>
      <c r="T28" s="103">
        <f>SUM(T29:T35)</f>
        <v>16004.599999999999</v>
      </c>
      <c r="U28" s="103">
        <f>SUM(U29:U35)</f>
        <v>12704.300000000001</v>
      </c>
      <c r="V28" s="103">
        <f>SUM(V29:V35)</f>
        <v>14004.899999999998</v>
      </c>
      <c r="W28" s="103">
        <f>SUM(W29:W35)</f>
        <v>15029.2</v>
      </c>
      <c r="X28" s="118">
        <f>SUM(X29:X35)</f>
        <v>141103.6</v>
      </c>
      <c r="Y28" s="102">
        <f>+X28-M28</f>
        <v>1812.4000000000233</v>
      </c>
      <c r="Z28" s="103">
        <f>+Y28/M28*100</f>
        <v>1.3011590107630802</v>
      </c>
      <c r="AA28" s="1"/>
    </row>
    <row r="29" spans="2:33" s="120" customFormat="1" ht="15.95" customHeight="1" x14ac:dyDescent="0.2">
      <c r="B29" s="163" t="s">
        <v>106</v>
      </c>
      <c r="C29" s="161">
        <v>4142.6000000000004</v>
      </c>
      <c r="D29" s="161">
        <v>4157.3999999999996</v>
      </c>
      <c r="E29" s="161">
        <v>4844.7</v>
      </c>
      <c r="F29" s="161">
        <v>4087.7</v>
      </c>
      <c r="G29" s="161">
        <v>5115.3</v>
      </c>
      <c r="H29" s="161">
        <v>4165.2</v>
      </c>
      <c r="I29" s="161">
        <v>4697.2</v>
      </c>
      <c r="J29" s="161">
        <v>4798.3999999999996</v>
      </c>
      <c r="K29" s="161">
        <v>4197.7</v>
      </c>
      <c r="L29" s="161">
        <v>5307.2</v>
      </c>
      <c r="M29" s="51">
        <f>SUM(C29:L29)</f>
        <v>45513.399999999994</v>
      </c>
      <c r="N29" s="161">
        <v>5006.6000000000004</v>
      </c>
      <c r="O29" s="161">
        <v>4257.3</v>
      </c>
      <c r="P29" s="161">
        <v>4350.6000000000004</v>
      </c>
      <c r="Q29" s="161">
        <v>4448.3999999999996</v>
      </c>
      <c r="R29" s="161">
        <v>4942.8999999999996</v>
      </c>
      <c r="S29" s="161">
        <v>4275.3999999999996</v>
      </c>
      <c r="T29" s="130">
        <v>5500</v>
      </c>
      <c r="U29" s="130">
        <v>3400</v>
      </c>
      <c r="V29" s="130">
        <v>4099.3999999999996</v>
      </c>
      <c r="W29" s="130">
        <v>4805.3</v>
      </c>
      <c r="X29" s="121">
        <f>SUM(N29:W29)</f>
        <v>45085.900000000009</v>
      </c>
      <c r="Y29" s="123">
        <f>+X29-M29</f>
        <v>-427.49999999998545</v>
      </c>
      <c r="Z29" s="51">
        <f>+Y29/M29*100</f>
        <v>-0.939283815315897</v>
      </c>
      <c r="AA29" s="1"/>
    </row>
    <row r="30" spans="2:33" s="120" customFormat="1" ht="15.95" customHeight="1" x14ac:dyDescent="0.2">
      <c r="B30" s="163" t="s">
        <v>105</v>
      </c>
      <c r="C30" s="162">
        <v>2466.9</v>
      </c>
      <c r="D30" s="162">
        <v>2569</v>
      </c>
      <c r="E30" s="162">
        <v>3012.3</v>
      </c>
      <c r="F30" s="162">
        <v>2512.9</v>
      </c>
      <c r="G30" s="162">
        <v>3049.3</v>
      </c>
      <c r="H30" s="162">
        <v>2480</v>
      </c>
      <c r="I30" s="162">
        <v>2840.6</v>
      </c>
      <c r="J30" s="162">
        <v>2773.3</v>
      </c>
      <c r="K30" s="162">
        <v>2455.9</v>
      </c>
      <c r="L30" s="162">
        <v>2825.5</v>
      </c>
      <c r="M30" s="51">
        <f>SUM(C30:L30)</f>
        <v>26985.7</v>
      </c>
      <c r="N30" s="162">
        <v>2957.2</v>
      </c>
      <c r="O30" s="162">
        <v>2520.6</v>
      </c>
      <c r="P30" s="162">
        <v>2544.4</v>
      </c>
      <c r="Q30" s="162">
        <v>2598.6</v>
      </c>
      <c r="R30" s="162">
        <v>2876.1</v>
      </c>
      <c r="S30" s="161">
        <v>2478.1999999999998</v>
      </c>
      <c r="T30" s="130">
        <v>3372.1</v>
      </c>
      <c r="U30" s="130">
        <v>2375.1</v>
      </c>
      <c r="V30" s="130">
        <v>2611.8000000000002</v>
      </c>
      <c r="W30" s="130">
        <v>3047</v>
      </c>
      <c r="X30" s="121">
        <f>SUM(N30:W30)</f>
        <v>27381.099999999995</v>
      </c>
      <c r="Y30" s="123">
        <f>+X30-M30</f>
        <v>395.39999999999418</v>
      </c>
      <c r="Z30" s="51">
        <f>+Y30/M30*100</f>
        <v>1.465220468618543</v>
      </c>
      <c r="AA30" s="1"/>
    </row>
    <row r="31" spans="2:33" ht="15.95" customHeight="1" x14ac:dyDescent="0.2">
      <c r="B31" s="141" t="s">
        <v>104</v>
      </c>
      <c r="C31" s="112">
        <v>4818.3999999999996</v>
      </c>
      <c r="D31" s="112">
        <v>3191.9</v>
      </c>
      <c r="E31" s="112">
        <v>3468.7</v>
      </c>
      <c r="F31" s="112">
        <v>4401.3</v>
      </c>
      <c r="G31" s="112">
        <v>4111.8</v>
      </c>
      <c r="H31" s="112">
        <v>3256</v>
      </c>
      <c r="I31" s="112">
        <v>3923.1</v>
      </c>
      <c r="J31" s="112">
        <v>3870.8</v>
      </c>
      <c r="K31" s="112">
        <v>4161.1000000000004</v>
      </c>
      <c r="L31" s="112">
        <v>4171.3999999999996</v>
      </c>
      <c r="M31" s="51">
        <f>SUM(C31:L31)</f>
        <v>39374.5</v>
      </c>
      <c r="N31" s="112">
        <v>4804.8</v>
      </c>
      <c r="O31" s="112">
        <v>3431.4</v>
      </c>
      <c r="P31" s="112">
        <v>3421.5</v>
      </c>
      <c r="Q31" s="112">
        <v>3842.6</v>
      </c>
      <c r="R31" s="112">
        <v>3832.5</v>
      </c>
      <c r="S31" s="112">
        <v>3865.4</v>
      </c>
      <c r="T31" s="112">
        <v>4124.7</v>
      </c>
      <c r="U31" s="112">
        <v>3897.3</v>
      </c>
      <c r="V31" s="112">
        <v>4403.6000000000004</v>
      </c>
      <c r="W31" s="112">
        <v>4445.6000000000004</v>
      </c>
      <c r="X31" s="121">
        <f>SUM(N31:W31)</f>
        <v>40069.4</v>
      </c>
      <c r="Y31" s="123">
        <f>+X31-M31</f>
        <v>694.90000000000146</v>
      </c>
      <c r="Z31" s="51">
        <f>+Y31/M31*100</f>
        <v>1.7648478075912113</v>
      </c>
      <c r="AA31" s="1"/>
    </row>
    <row r="32" spans="2:33" ht="15.95" customHeight="1" x14ac:dyDescent="0.2">
      <c r="B32" s="141" t="s">
        <v>103</v>
      </c>
      <c r="C32" s="112">
        <v>152.80000000000001</v>
      </c>
      <c r="D32" s="112">
        <v>211.6</v>
      </c>
      <c r="E32" s="112">
        <v>199.5</v>
      </c>
      <c r="F32" s="112">
        <v>248.9</v>
      </c>
      <c r="G32" s="112">
        <v>278</v>
      </c>
      <c r="H32" s="112">
        <v>237.3</v>
      </c>
      <c r="I32" s="112">
        <v>265.89999999999998</v>
      </c>
      <c r="J32" s="112">
        <v>323.7</v>
      </c>
      <c r="K32" s="112">
        <v>337.5</v>
      </c>
      <c r="L32" s="112">
        <v>286.60000000000002</v>
      </c>
      <c r="M32" s="51">
        <f>SUM(C32:L32)</f>
        <v>2541.7999999999997</v>
      </c>
      <c r="N32" s="112">
        <v>168.2</v>
      </c>
      <c r="O32" s="112">
        <v>251.7</v>
      </c>
      <c r="P32" s="112">
        <v>193.9</v>
      </c>
      <c r="Q32" s="112">
        <v>264.39999999999998</v>
      </c>
      <c r="R32" s="112">
        <v>228.3</v>
      </c>
      <c r="S32" s="112">
        <v>253</v>
      </c>
      <c r="T32" s="112">
        <v>237.4</v>
      </c>
      <c r="U32" s="112">
        <v>240.8</v>
      </c>
      <c r="V32" s="112">
        <v>244.4</v>
      </c>
      <c r="W32" s="112">
        <v>238.2</v>
      </c>
      <c r="X32" s="121">
        <f>SUM(N32:W32)</f>
        <v>2320.2999999999997</v>
      </c>
      <c r="Y32" s="110">
        <f>+X32-M32</f>
        <v>-221.5</v>
      </c>
      <c r="Z32" s="112">
        <f>+Y32/M32*100</f>
        <v>-8.7142969549138414</v>
      </c>
      <c r="AA32" s="1"/>
    </row>
    <row r="33" spans="2:31" s="3" customFormat="1" ht="15.95" customHeight="1" x14ac:dyDescent="0.2">
      <c r="B33" s="159" t="s">
        <v>102</v>
      </c>
      <c r="C33" s="160">
        <v>786.5</v>
      </c>
      <c r="D33" s="160">
        <v>779.6</v>
      </c>
      <c r="E33" s="160">
        <v>773.4</v>
      </c>
      <c r="F33" s="160">
        <v>793</v>
      </c>
      <c r="G33" s="160">
        <v>786.1</v>
      </c>
      <c r="H33" s="160">
        <v>801.8</v>
      </c>
      <c r="I33" s="160">
        <v>790.6</v>
      </c>
      <c r="J33" s="160">
        <v>792.5</v>
      </c>
      <c r="K33" s="160">
        <v>808.8</v>
      </c>
      <c r="L33" s="160">
        <v>794.6</v>
      </c>
      <c r="M33" s="51">
        <f>SUM(C33:L33)</f>
        <v>7906.9000000000005</v>
      </c>
      <c r="N33" s="160">
        <v>826.3</v>
      </c>
      <c r="O33" s="160">
        <v>817.4</v>
      </c>
      <c r="P33" s="160">
        <v>795.2</v>
      </c>
      <c r="Q33" s="160">
        <v>810.5</v>
      </c>
      <c r="R33" s="160">
        <v>805.3</v>
      </c>
      <c r="S33" s="160">
        <v>819.1</v>
      </c>
      <c r="T33" s="130">
        <v>816.7</v>
      </c>
      <c r="U33" s="130">
        <v>805.1</v>
      </c>
      <c r="V33" s="130">
        <v>828.4</v>
      </c>
      <c r="W33" s="130">
        <v>813.9</v>
      </c>
      <c r="X33" s="121">
        <f>SUM(N33:W33)</f>
        <v>8137.9</v>
      </c>
      <c r="Y33" s="146">
        <f>+X33-M33</f>
        <v>230.99999999999909</v>
      </c>
      <c r="Z33" s="130">
        <f>+Y33/M33*100</f>
        <v>2.9214989439603265</v>
      </c>
      <c r="AA33" s="1"/>
    </row>
    <row r="34" spans="2:31" s="3" customFormat="1" ht="15.95" customHeight="1" x14ac:dyDescent="0.2">
      <c r="B34" s="159" t="s">
        <v>101</v>
      </c>
      <c r="C34" s="158">
        <v>1176.7</v>
      </c>
      <c r="D34" s="158">
        <v>827.5</v>
      </c>
      <c r="E34" s="158">
        <v>1016.5</v>
      </c>
      <c r="F34" s="158">
        <v>1231.5999999999999</v>
      </c>
      <c r="G34" s="158">
        <v>1364.1</v>
      </c>
      <c r="H34" s="158">
        <v>1141.2</v>
      </c>
      <c r="I34" s="158">
        <v>1224.5</v>
      </c>
      <c r="J34" s="158">
        <v>1389.9</v>
      </c>
      <c r="K34" s="158">
        <v>1102.2</v>
      </c>
      <c r="L34" s="158">
        <v>1042.2</v>
      </c>
      <c r="M34" s="51">
        <f>SUM(C34:L34)</f>
        <v>11516.400000000001</v>
      </c>
      <c r="N34" s="158">
        <v>1205.7</v>
      </c>
      <c r="O34" s="160">
        <v>1144.0999999999999</v>
      </c>
      <c r="P34" s="158">
        <v>1132.9000000000001</v>
      </c>
      <c r="Q34" s="158">
        <v>1408.1</v>
      </c>
      <c r="R34" s="158">
        <v>1550.6</v>
      </c>
      <c r="S34" s="158">
        <v>1261.4000000000001</v>
      </c>
      <c r="T34" s="130">
        <v>1381.9</v>
      </c>
      <c r="U34" s="130">
        <v>1439.9</v>
      </c>
      <c r="V34" s="130">
        <v>1244.4000000000001</v>
      </c>
      <c r="W34" s="130">
        <v>1182.3</v>
      </c>
      <c r="X34" s="121">
        <f>SUM(N34:W34)</f>
        <v>12951.299999999997</v>
      </c>
      <c r="Y34" s="146">
        <f>+X34-M34</f>
        <v>1434.899999999996</v>
      </c>
      <c r="Z34" s="130">
        <f>+Y34/M34*100</f>
        <v>12.459622798791251</v>
      </c>
      <c r="AA34" s="1"/>
    </row>
    <row r="35" spans="2:31" s="3" customFormat="1" ht="15.95" customHeight="1" x14ac:dyDescent="0.2">
      <c r="B35" s="159" t="s">
        <v>55</v>
      </c>
      <c r="C35" s="158">
        <v>442.6</v>
      </c>
      <c r="D35" s="158">
        <v>462.2</v>
      </c>
      <c r="E35" s="158">
        <v>443.2</v>
      </c>
      <c r="F35" s="158">
        <v>456.6</v>
      </c>
      <c r="G35" s="158">
        <v>553.79999999999995</v>
      </c>
      <c r="H35" s="158">
        <v>677.9</v>
      </c>
      <c r="I35" s="158">
        <v>576.1</v>
      </c>
      <c r="J35" s="158">
        <v>581.20000000000005</v>
      </c>
      <c r="K35" s="158">
        <v>640.1</v>
      </c>
      <c r="L35" s="158">
        <v>618.79999999999995</v>
      </c>
      <c r="M35" s="51">
        <f>SUM(C35:L35)</f>
        <v>5452.5</v>
      </c>
      <c r="N35" s="158">
        <v>459.1</v>
      </c>
      <c r="O35" s="158">
        <v>382.6</v>
      </c>
      <c r="P35" s="158">
        <v>508.3</v>
      </c>
      <c r="Q35" s="158">
        <v>559.4</v>
      </c>
      <c r="R35" s="158">
        <v>523.5</v>
      </c>
      <c r="S35" s="158">
        <v>537.1</v>
      </c>
      <c r="T35" s="158">
        <v>571.79999999999995</v>
      </c>
      <c r="U35" s="158">
        <v>546.1</v>
      </c>
      <c r="V35" s="158">
        <v>572.9</v>
      </c>
      <c r="W35" s="158">
        <v>496.9</v>
      </c>
      <c r="X35" s="121">
        <f>SUM(N35:W35)</f>
        <v>5157.7</v>
      </c>
      <c r="Y35" s="146">
        <f>+X35-M35</f>
        <v>-294.80000000000018</v>
      </c>
      <c r="Z35" s="130">
        <f>+Y35/M35*100</f>
        <v>-5.4066941769830388</v>
      </c>
      <c r="AA35" s="1"/>
      <c r="AB35" s="157"/>
      <c r="AC35" s="157"/>
      <c r="AD35" s="157"/>
      <c r="AE35" s="157"/>
    </row>
    <row r="36" spans="2:31" ht="15.95" customHeight="1" x14ac:dyDescent="0.2">
      <c r="B36" s="140" t="s">
        <v>100</v>
      </c>
      <c r="C36" s="103">
        <f>+C37+C38+C39+C42+C43</f>
        <v>2765.2</v>
      </c>
      <c r="D36" s="103">
        <f>+D37+D38+D39+D42+D43</f>
        <v>2978.4</v>
      </c>
      <c r="E36" s="103">
        <f>+E37+E38+E39+E42+E43</f>
        <v>2134</v>
      </c>
      <c r="F36" s="103">
        <f>+F37+F38+F39+F42+F43</f>
        <v>2127.3000000000002</v>
      </c>
      <c r="G36" s="103">
        <f>+G37+G38+G39+G42+G43</f>
        <v>2044.1</v>
      </c>
      <c r="H36" s="103">
        <f>+H37+H38+H39+H42+H43</f>
        <v>1878</v>
      </c>
      <c r="I36" s="103">
        <f>+I37+I38+I39+I42+I43</f>
        <v>2278.1</v>
      </c>
      <c r="J36" s="103">
        <f>+J37+J38+J39+J42+J43</f>
        <v>1849.5000000000002</v>
      </c>
      <c r="K36" s="103">
        <f>+K37+K38+K39+K42+K43</f>
        <v>1747.4</v>
      </c>
      <c r="L36" s="103">
        <f>+L37+L38+L39+L42+L43</f>
        <v>2277.1</v>
      </c>
      <c r="M36" s="103">
        <f>+M37+M38+M39+M42+M43</f>
        <v>22079.1</v>
      </c>
      <c r="N36" s="103">
        <f>+N37+N38+N39+N42+N43</f>
        <v>3191.6999999999994</v>
      </c>
      <c r="O36" s="103">
        <f>+O37+O38+O39+O42+O43</f>
        <v>2789.8999999999996</v>
      </c>
      <c r="P36" s="103">
        <f>+P37+P38+P39+P42+P43</f>
        <v>2116</v>
      </c>
      <c r="Q36" s="103">
        <f>+Q37+Q38+Q39+Q42+Q43</f>
        <v>1856.5</v>
      </c>
      <c r="R36" s="103">
        <f>+R37+R38+R39+R42+R43</f>
        <v>2108.1</v>
      </c>
      <c r="S36" s="103">
        <f>+S37+S38+S39+S42+S43</f>
        <v>1912.3000000000002</v>
      </c>
      <c r="T36" s="103">
        <f>+T37+T38+T39+T42+T43</f>
        <v>2271</v>
      </c>
      <c r="U36" s="103">
        <f>+U37+U38+U39+U42+U43</f>
        <v>2075.1999999999998</v>
      </c>
      <c r="V36" s="103">
        <f>+V37+V38+V39+V42+V43</f>
        <v>2037.8000000000002</v>
      </c>
      <c r="W36" s="103">
        <f>+W37+W38+W39+W42+W43</f>
        <v>2052.4</v>
      </c>
      <c r="X36" s="103">
        <f>+X37+X38+X39+X42+X43+X44</f>
        <v>22410.899999999998</v>
      </c>
      <c r="Y36" s="102">
        <f>+X36-M36</f>
        <v>331.79999999999927</v>
      </c>
      <c r="Z36" s="103">
        <f>+Y36/M36*100</f>
        <v>1.5027786458687142</v>
      </c>
      <c r="AA36" s="1"/>
    </row>
    <row r="37" spans="2:31" ht="15.95" customHeight="1" x14ac:dyDescent="0.2">
      <c r="B37" s="141" t="s">
        <v>99</v>
      </c>
      <c r="C37" s="112">
        <v>1684.8</v>
      </c>
      <c r="D37" s="112">
        <v>1971.1</v>
      </c>
      <c r="E37" s="112">
        <v>1770.4</v>
      </c>
      <c r="F37" s="112">
        <v>1837.7</v>
      </c>
      <c r="G37" s="112">
        <v>1824.1</v>
      </c>
      <c r="H37" s="112">
        <v>1682</v>
      </c>
      <c r="I37" s="112">
        <v>2069.8000000000002</v>
      </c>
      <c r="J37" s="112">
        <v>1660.4</v>
      </c>
      <c r="K37" s="112">
        <v>1559</v>
      </c>
      <c r="L37" s="112">
        <v>2022.1</v>
      </c>
      <c r="M37" s="112">
        <f>SUM(C37:L37)</f>
        <v>18081.399999999998</v>
      </c>
      <c r="N37" s="112">
        <v>1839</v>
      </c>
      <c r="O37" s="112">
        <v>1973.2</v>
      </c>
      <c r="P37" s="112">
        <v>1885.9</v>
      </c>
      <c r="Q37" s="112">
        <v>1649.7</v>
      </c>
      <c r="R37" s="112">
        <v>1897.5</v>
      </c>
      <c r="S37" s="112">
        <v>1715.8</v>
      </c>
      <c r="T37" s="130">
        <v>2040.6</v>
      </c>
      <c r="U37" s="130">
        <v>1877.4</v>
      </c>
      <c r="V37" s="130">
        <v>1841.5</v>
      </c>
      <c r="W37" s="130">
        <v>1819.6</v>
      </c>
      <c r="X37" s="111">
        <f>SUM(N37:W37)</f>
        <v>18540.199999999997</v>
      </c>
      <c r="Y37" s="110">
        <f>+X37-M37</f>
        <v>458.79999999999927</v>
      </c>
      <c r="Z37" s="112">
        <f>+Y37/M37*100</f>
        <v>2.5374141382857482</v>
      </c>
      <c r="AA37" s="1"/>
    </row>
    <row r="38" spans="2:31" ht="15.95" customHeight="1" x14ac:dyDescent="0.2">
      <c r="B38" s="141" t="s">
        <v>98</v>
      </c>
      <c r="C38" s="112">
        <v>876.2</v>
      </c>
      <c r="D38" s="112">
        <v>817.7</v>
      </c>
      <c r="E38" s="112">
        <v>191.3</v>
      </c>
      <c r="F38" s="112">
        <v>77.7</v>
      </c>
      <c r="G38" s="112">
        <v>49.7</v>
      </c>
      <c r="H38" s="112">
        <v>42.3</v>
      </c>
      <c r="I38" s="112">
        <v>49.5</v>
      </c>
      <c r="J38" s="112">
        <v>40</v>
      </c>
      <c r="K38" s="112">
        <v>37.6</v>
      </c>
      <c r="L38" s="112">
        <v>103.8</v>
      </c>
      <c r="M38" s="112">
        <f>SUM(C38:L38)</f>
        <v>2285.8000000000002</v>
      </c>
      <c r="N38" s="112">
        <v>1196.2</v>
      </c>
      <c r="O38" s="112">
        <v>661.4</v>
      </c>
      <c r="P38" s="112">
        <v>67.099999999999994</v>
      </c>
      <c r="Q38" s="112">
        <v>45.5</v>
      </c>
      <c r="R38" s="112">
        <v>47.2</v>
      </c>
      <c r="S38" s="112">
        <v>41.4</v>
      </c>
      <c r="T38" s="130">
        <v>46.6</v>
      </c>
      <c r="U38" s="130">
        <v>40.799999999999997</v>
      </c>
      <c r="V38" s="130">
        <v>39.4</v>
      </c>
      <c r="W38" s="130">
        <v>65.099999999999994</v>
      </c>
      <c r="X38" s="111">
        <f>SUM(N38:W38)</f>
        <v>2250.6999999999998</v>
      </c>
      <c r="Y38" s="110">
        <f>+X38-M38</f>
        <v>-35.100000000000364</v>
      </c>
      <c r="Z38" s="112">
        <f>+Y38/M38*100</f>
        <v>-1.5355674162219075</v>
      </c>
      <c r="AA38" s="1"/>
    </row>
    <row r="39" spans="2:31" ht="15.95" customHeight="1" x14ac:dyDescent="0.2">
      <c r="B39" s="144" t="s">
        <v>97</v>
      </c>
      <c r="C39" s="103">
        <f>+C40+C41</f>
        <v>58</v>
      </c>
      <c r="D39" s="103">
        <f>+D40+D41</f>
        <v>47.7</v>
      </c>
      <c r="E39" s="103">
        <f>+E40+E41</f>
        <v>41.099999999999994</v>
      </c>
      <c r="F39" s="103">
        <f>+F40+F41</f>
        <v>68.7</v>
      </c>
      <c r="G39" s="103">
        <f>+G40+G41</f>
        <v>35.1</v>
      </c>
      <c r="H39" s="103">
        <f>+H40+H41</f>
        <v>18.899999999999999</v>
      </c>
      <c r="I39" s="103">
        <f>+I40+I41</f>
        <v>21.700000000000003</v>
      </c>
      <c r="J39" s="103">
        <f>+J40+J41</f>
        <v>16.899999999999999</v>
      </c>
      <c r="K39" s="103">
        <f>+K40+K41</f>
        <v>16.399999999999999</v>
      </c>
      <c r="L39" s="103">
        <f>+L40+L41</f>
        <v>18.5</v>
      </c>
      <c r="M39" s="103">
        <f>SUM(C39:L39)</f>
        <v>342.99999999999994</v>
      </c>
      <c r="N39" s="103">
        <f>+N40+N41</f>
        <v>23.1</v>
      </c>
      <c r="O39" s="103">
        <f>+O40+O41</f>
        <v>21.9</v>
      </c>
      <c r="P39" s="103">
        <f>+P40+P41</f>
        <v>24.200000000000003</v>
      </c>
      <c r="Q39" s="103">
        <f>+Q40+Q41</f>
        <v>20.8</v>
      </c>
      <c r="R39" s="103">
        <f>+R40+R41</f>
        <v>22.700000000000003</v>
      </c>
      <c r="S39" s="103">
        <f>+S40+S41</f>
        <v>17.399999999999999</v>
      </c>
      <c r="T39" s="103">
        <f>+T40+T41</f>
        <v>23.9</v>
      </c>
      <c r="U39" s="103">
        <f>+U40+U41</f>
        <v>20.6</v>
      </c>
      <c r="V39" s="103">
        <f>+V40+V41</f>
        <v>18</v>
      </c>
      <c r="W39" s="103">
        <f>+W40+W41</f>
        <v>28.4</v>
      </c>
      <c r="X39" s="118">
        <f>+X40+X41</f>
        <v>221</v>
      </c>
      <c r="Y39" s="102">
        <f>+X39-M39</f>
        <v>-121.99999999999994</v>
      </c>
      <c r="Z39" s="103">
        <f>+Y39/M39*100</f>
        <v>-35.56851311953352</v>
      </c>
      <c r="AA39" s="1"/>
    </row>
    <row r="40" spans="2:31" ht="15.95" customHeight="1" x14ac:dyDescent="0.2">
      <c r="B40" s="156" t="s">
        <v>96</v>
      </c>
      <c r="C40" s="112">
        <v>32.799999999999997</v>
      </c>
      <c r="D40" s="112">
        <v>26.6</v>
      </c>
      <c r="E40" s="112">
        <v>21.2</v>
      </c>
      <c r="F40" s="112">
        <v>35.200000000000003</v>
      </c>
      <c r="G40" s="112">
        <v>16.100000000000001</v>
      </c>
      <c r="H40" s="112">
        <v>8.8000000000000007</v>
      </c>
      <c r="I40" s="112">
        <v>9.3000000000000007</v>
      </c>
      <c r="J40" s="112">
        <v>6</v>
      </c>
      <c r="K40" s="112">
        <v>7.2</v>
      </c>
      <c r="L40" s="112">
        <v>7.7</v>
      </c>
      <c r="M40" s="112">
        <f>SUM(C40:L40)</f>
        <v>170.9</v>
      </c>
      <c r="N40" s="112">
        <v>12.5</v>
      </c>
      <c r="O40" s="112">
        <v>9.6</v>
      </c>
      <c r="P40" s="112">
        <v>15.9</v>
      </c>
      <c r="Q40" s="112">
        <v>13.6</v>
      </c>
      <c r="R40" s="112">
        <v>14.4</v>
      </c>
      <c r="S40" s="112">
        <v>13.1</v>
      </c>
      <c r="T40" s="130">
        <v>17</v>
      </c>
      <c r="U40" s="130">
        <v>11.7</v>
      </c>
      <c r="V40" s="130">
        <v>11.4</v>
      </c>
      <c r="W40" s="130">
        <v>15.5</v>
      </c>
      <c r="X40" s="111">
        <f>SUM(N40:W40)</f>
        <v>134.69999999999999</v>
      </c>
      <c r="Y40" s="110">
        <f>+X40-M40</f>
        <v>-36.200000000000017</v>
      </c>
      <c r="Z40" s="110">
        <f>+Y40/M40*100</f>
        <v>-21.181977764774732</v>
      </c>
      <c r="AA40" s="1"/>
    </row>
    <row r="41" spans="2:31" ht="15.95" customHeight="1" x14ac:dyDescent="0.2">
      <c r="B41" s="142" t="s">
        <v>95</v>
      </c>
      <c r="C41" s="128">
        <v>25.2</v>
      </c>
      <c r="D41" s="128">
        <v>21.1</v>
      </c>
      <c r="E41" s="128">
        <v>19.899999999999999</v>
      </c>
      <c r="F41" s="128">
        <v>33.5</v>
      </c>
      <c r="G41" s="128">
        <v>19</v>
      </c>
      <c r="H41" s="128">
        <v>10.1</v>
      </c>
      <c r="I41" s="128">
        <v>12.4</v>
      </c>
      <c r="J41" s="128">
        <v>10.9</v>
      </c>
      <c r="K41" s="128">
        <v>9.1999999999999993</v>
      </c>
      <c r="L41" s="128">
        <v>10.8</v>
      </c>
      <c r="M41" s="128">
        <f>SUM(C41:L41)</f>
        <v>172.1</v>
      </c>
      <c r="N41" s="128">
        <v>10.6</v>
      </c>
      <c r="O41" s="128">
        <v>12.3</v>
      </c>
      <c r="P41" s="128">
        <v>8.3000000000000007</v>
      </c>
      <c r="Q41" s="128">
        <v>7.2</v>
      </c>
      <c r="R41" s="128">
        <v>8.3000000000000007</v>
      </c>
      <c r="S41" s="128">
        <v>4.3</v>
      </c>
      <c r="T41" s="128">
        <v>6.9</v>
      </c>
      <c r="U41" s="128">
        <v>8.9</v>
      </c>
      <c r="V41" s="128">
        <v>6.6</v>
      </c>
      <c r="W41" s="128">
        <v>12.9</v>
      </c>
      <c r="X41" s="128">
        <f>SUM(N41:W41)</f>
        <v>86.3</v>
      </c>
      <c r="Y41" s="128">
        <f>+X41-M41</f>
        <v>-85.8</v>
      </c>
      <c r="Z41" s="128">
        <f>+Y41/M41*100</f>
        <v>-49.854735618826261</v>
      </c>
      <c r="AA41" s="1"/>
    </row>
    <row r="42" spans="2:31" ht="15.95" customHeight="1" x14ac:dyDescent="0.2">
      <c r="B42" s="141" t="s">
        <v>94</v>
      </c>
      <c r="C42" s="130">
        <v>112.2</v>
      </c>
      <c r="D42" s="130">
        <v>108.1</v>
      </c>
      <c r="E42" s="130">
        <v>100</v>
      </c>
      <c r="F42" s="130">
        <v>111.4</v>
      </c>
      <c r="G42" s="130">
        <v>102.7</v>
      </c>
      <c r="H42" s="130">
        <v>99.2</v>
      </c>
      <c r="I42" s="130">
        <v>102.1</v>
      </c>
      <c r="J42" s="130">
        <v>98.2</v>
      </c>
      <c r="K42" s="130">
        <v>100.5</v>
      </c>
      <c r="L42" s="130">
        <v>98.6</v>
      </c>
      <c r="M42" s="112">
        <f>SUM(C42:L42)</f>
        <v>1033.0000000000002</v>
      </c>
      <c r="N42" s="130">
        <v>98.2</v>
      </c>
      <c r="O42" s="130">
        <v>102.7</v>
      </c>
      <c r="P42" s="130">
        <v>105.4</v>
      </c>
      <c r="Q42" s="130">
        <v>108.1</v>
      </c>
      <c r="R42" s="130">
        <v>106.2</v>
      </c>
      <c r="S42" s="130">
        <v>103.8</v>
      </c>
      <c r="T42" s="130">
        <v>126.1</v>
      </c>
      <c r="U42" s="130">
        <v>103.6</v>
      </c>
      <c r="V42" s="130">
        <v>104.9</v>
      </c>
      <c r="W42" s="130">
        <v>105.2</v>
      </c>
      <c r="X42" s="111">
        <f>SUM(N42:W42)</f>
        <v>1064.2</v>
      </c>
      <c r="Y42" s="110">
        <f>+X42-M42</f>
        <v>31.199999999999818</v>
      </c>
      <c r="Z42" s="110">
        <f>+Y42/M42*100</f>
        <v>3.0203291384317339</v>
      </c>
      <c r="AA42" s="1"/>
    </row>
    <row r="43" spans="2:31" ht="15.95" customHeight="1" x14ac:dyDescent="0.2">
      <c r="B43" s="141" t="s">
        <v>93</v>
      </c>
      <c r="C43" s="130">
        <v>34</v>
      </c>
      <c r="D43" s="130">
        <v>33.799999999999997</v>
      </c>
      <c r="E43" s="130">
        <v>31.2</v>
      </c>
      <c r="F43" s="130">
        <v>31.8</v>
      </c>
      <c r="G43" s="130">
        <v>32.5</v>
      </c>
      <c r="H43" s="130">
        <v>35.6</v>
      </c>
      <c r="I43" s="130">
        <v>35</v>
      </c>
      <c r="J43" s="130">
        <v>34</v>
      </c>
      <c r="K43" s="130">
        <v>33.9</v>
      </c>
      <c r="L43" s="130">
        <v>34.1</v>
      </c>
      <c r="M43" s="112">
        <f>SUM(C43:L43)</f>
        <v>335.9</v>
      </c>
      <c r="N43" s="130">
        <v>35.200000000000003</v>
      </c>
      <c r="O43" s="130">
        <v>30.7</v>
      </c>
      <c r="P43" s="130">
        <v>33.4</v>
      </c>
      <c r="Q43" s="130">
        <v>32.4</v>
      </c>
      <c r="R43" s="130">
        <v>34.5</v>
      </c>
      <c r="S43" s="130">
        <v>33.9</v>
      </c>
      <c r="T43" s="130">
        <v>33.799999999999997</v>
      </c>
      <c r="U43" s="130">
        <v>32.799999999999997</v>
      </c>
      <c r="V43" s="130">
        <v>34</v>
      </c>
      <c r="W43" s="130">
        <v>34.1</v>
      </c>
      <c r="X43" s="111">
        <f>SUM(N43:W43)</f>
        <v>334.80000000000007</v>
      </c>
      <c r="Y43" s="110">
        <f>+X43-M43</f>
        <v>-1.0999999999999091</v>
      </c>
      <c r="Z43" s="110">
        <f>+Y43/M43*100</f>
        <v>-0.32747841619526913</v>
      </c>
      <c r="AA43" s="1"/>
    </row>
    <row r="44" spans="2:31" ht="15.95" customHeight="1" x14ac:dyDescent="0.2">
      <c r="B44" s="155" t="s">
        <v>55</v>
      </c>
      <c r="C44" s="112">
        <v>0</v>
      </c>
      <c r="D44" s="112">
        <v>0</v>
      </c>
      <c r="E44" s="112">
        <v>0</v>
      </c>
      <c r="F44" s="112">
        <v>0</v>
      </c>
      <c r="G44" s="112">
        <v>0</v>
      </c>
      <c r="H44" s="112">
        <v>0</v>
      </c>
      <c r="I44" s="112">
        <v>0</v>
      </c>
      <c r="J44" s="112">
        <v>0</v>
      </c>
      <c r="K44" s="112">
        <v>0</v>
      </c>
      <c r="L44" s="112">
        <v>0</v>
      </c>
      <c r="M44" s="112">
        <f>SUM(C44:L44)</f>
        <v>0</v>
      </c>
      <c r="N44" s="112">
        <f>SUM(H44:M44)</f>
        <v>0</v>
      </c>
      <c r="O44" s="112">
        <v>0</v>
      </c>
      <c r="P44" s="112">
        <v>0</v>
      </c>
      <c r="Q44" s="112">
        <v>0</v>
      </c>
      <c r="R44" s="112">
        <v>0</v>
      </c>
      <c r="S44" s="112">
        <v>0</v>
      </c>
      <c r="T44" s="112">
        <v>0</v>
      </c>
      <c r="U44" s="112">
        <v>0</v>
      </c>
      <c r="V44" s="112">
        <v>0</v>
      </c>
      <c r="W44" s="112">
        <v>0</v>
      </c>
      <c r="X44" s="111">
        <f>SUM(N44:W44)</f>
        <v>0</v>
      </c>
      <c r="Y44" s="112">
        <f>+X44-M44</f>
        <v>0</v>
      </c>
      <c r="Z44" s="68">
        <v>0</v>
      </c>
      <c r="AA44" s="1"/>
    </row>
    <row r="45" spans="2:31" ht="15.95" customHeight="1" x14ac:dyDescent="0.2">
      <c r="B45" s="140" t="s">
        <v>92</v>
      </c>
      <c r="C45" s="103">
        <v>244.4</v>
      </c>
      <c r="D45" s="103">
        <v>206.9</v>
      </c>
      <c r="E45" s="103">
        <v>313.10000000000002</v>
      </c>
      <c r="F45" s="103">
        <v>201.4</v>
      </c>
      <c r="G45" s="103">
        <v>221.7</v>
      </c>
      <c r="H45" s="103">
        <v>360.2</v>
      </c>
      <c r="I45" s="103">
        <v>225.8</v>
      </c>
      <c r="J45" s="103">
        <v>197.9</v>
      </c>
      <c r="K45" s="103">
        <v>173.1</v>
      </c>
      <c r="L45" s="103">
        <v>209.1</v>
      </c>
      <c r="M45" s="103">
        <f>SUM(C45:L45)</f>
        <v>2353.6</v>
      </c>
      <c r="N45" s="103">
        <v>258.2</v>
      </c>
      <c r="O45" s="103">
        <v>271.60000000000002</v>
      </c>
      <c r="P45" s="103">
        <v>246.2</v>
      </c>
      <c r="Q45" s="103">
        <v>286.3</v>
      </c>
      <c r="R45" s="103">
        <v>281.5</v>
      </c>
      <c r="S45" s="132">
        <v>425.1</v>
      </c>
      <c r="T45" s="103">
        <v>239.2</v>
      </c>
      <c r="U45" s="103">
        <v>237.4</v>
      </c>
      <c r="V45" s="103">
        <v>265</v>
      </c>
      <c r="W45" s="103">
        <v>265.10000000000002</v>
      </c>
      <c r="X45" s="118">
        <f>SUM(N45:W45)</f>
        <v>2775.6</v>
      </c>
      <c r="Y45" s="102">
        <f>+X45-M45</f>
        <v>422</v>
      </c>
      <c r="Z45" s="102">
        <f>+Y45/M45*100</f>
        <v>17.929979605710404</v>
      </c>
      <c r="AA45" s="1"/>
    </row>
    <row r="46" spans="2:31" ht="15.95" customHeight="1" x14ac:dyDescent="0.2">
      <c r="B46" s="104" t="s">
        <v>91</v>
      </c>
      <c r="C46" s="154">
        <f>+C47+C49</f>
        <v>5368.1</v>
      </c>
      <c r="D46" s="154">
        <f>+D47+D49</f>
        <v>4814.8999999999996</v>
      </c>
      <c r="E46" s="154">
        <f>+E47+E49</f>
        <v>5214.2</v>
      </c>
      <c r="F46" s="154">
        <f>+F47+F49</f>
        <v>5717.1</v>
      </c>
      <c r="G46" s="154">
        <f>+G47+G49</f>
        <v>5725.1</v>
      </c>
      <c r="H46" s="154">
        <f>+H47+H49</f>
        <v>5641.0999999999995</v>
      </c>
      <c r="I46" s="154">
        <f>+I47+I49</f>
        <v>6389.6</v>
      </c>
      <c r="J46" s="154">
        <f>+J47+J49</f>
        <v>6144.3</v>
      </c>
      <c r="K46" s="154">
        <f>+K47+K49</f>
        <v>6487.2</v>
      </c>
      <c r="L46" s="154">
        <f>+L47+L49</f>
        <v>6496.7</v>
      </c>
      <c r="M46" s="154">
        <f>+M47+M49</f>
        <v>57998.299999999996</v>
      </c>
      <c r="N46" s="154">
        <f>+N47+N49</f>
        <v>5566.6</v>
      </c>
      <c r="O46" s="154">
        <f>+O47+O49</f>
        <v>5529.5</v>
      </c>
      <c r="P46" s="154">
        <f>+P47+P49</f>
        <v>5991.8</v>
      </c>
      <c r="Q46" s="154">
        <f>+Q47+Q49</f>
        <v>5996.4000000000005</v>
      </c>
      <c r="R46" s="154">
        <f>+R47+R49</f>
        <v>5738.2000000000007</v>
      </c>
      <c r="S46" s="154">
        <f>+S47+S49</f>
        <v>5559.2</v>
      </c>
      <c r="T46" s="154">
        <f>+T47+T49</f>
        <v>6565.4</v>
      </c>
      <c r="U46" s="154">
        <f>+U47+U49</f>
        <v>6446.1</v>
      </c>
      <c r="V46" s="154">
        <f>+V47+V49</f>
        <v>6735.5</v>
      </c>
      <c r="W46" s="154">
        <f>+W47+W49</f>
        <v>6439.7</v>
      </c>
      <c r="X46" s="154">
        <f>+X47+X49</f>
        <v>60568.4</v>
      </c>
      <c r="Y46" s="153">
        <f>+X46-M46</f>
        <v>2570.1000000000058</v>
      </c>
      <c r="Z46" s="153">
        <f>+Y46/M46*100</f>
        <v>4.4313367805608195</v>
      </c>
      <c r="AA46" s="1"/>
    </row>
    <row r="47" spans="2:31" ht="15.95" customHeight="1" x14ac:dyDescent="0.2">
      <c r="B47" s="152" t="s">
        <v>90</v>
      </c>
      <c r="C47" s="116">
        <f>SUM(C48:C48)</f>
        <v>4321.2</v>
      </c>
      <c r="D47" s="116">
        <f>SUM(D48:D48)</f>
        <v>3844.4</v>
      </c>
      <c r="E47" s="116">
        <f>SUM(E48:E48)</f>
        <v>4222.8999999999996</v>
      </c>
      <c r="F47" s="116">
        <f>SUM(F48:F48)</f>
        <v>4632.6000000000004</v>
      </c>
      <c r="G47" s="116">
        <f>SUM(G48:G48)</f>
        <v>4872.3</v>
      </c>
      <c r="H47" s="116">
        <f>SUM(H48:H48)</f>
        <v>4775.2</v>
      </c>
      <c r="I47" s="116">
        <f>SUM(I48:I48)</f>
        <v>5439.5</v>
      </c>
      <c r="J47" s="116">
        <f>SUM(J48:J48)</f>
        <v>5150.5</v>
      </c>
      <c r="K47" s="116">
        <f>SUM(K48:K48)</f>
        <v>5637.5</v>
      </c>
      <c r="L47" s="116">
        <f>SUM(L48:L48)</f>
        <v>5823.7</v>
      </c>
      <c r="M47" s="116">
        <f>SUM(M48:M48)</f>
        <v>48719.799999999996</v>
      </c>
      <c r="N47" s="116">
        <f>SUM(N48:N48)</f>
        <v>4516.1000000000004</v>
      </c>
      <c r="O47" s="116">
        <f>SUM(O48:O48)</f>
        <v>4532.1000000000004</v>
      </c>
      <c r="P47" s="116">
        <f>SUM(P48:P48)</f>
        <v>4975.8</v>
      </c>
      <c r="Q47" s="116">
        <f>SUM(Q48:Q48)</f>
        <v>4976.8</v>
      </c>
      <c r="R47" s="116">
        <f>SUM(R48:R48)</f>
        <v>4858.1000000000004</v>
      </c>
      <c r="S47" s="116">
        <f>SUM(S48:S48)</f>
        <v>4709.8999999999996</v>
      </c>
      <c r="T47" s="116">
        <f>SUM(T48:T48)</f>
        <v>5598</v>
      </c>
      <c r="U47" s="116">
        <f>SUM(U48:U48)</f>
        <v>5342.3</v>
      </c>
      <c r="V47" s="116">
        <f>SUM(V48:V48)</f>
        <v>5812.2</v>
      </c>
      <c r="W47" s="116">
        <f>SUM(W48:W48)</f>
        <v>5703</v>
      </c>
      <c r="X47" s="116">
        <f>SUM(X48:X48)</f>
        <v>51024.3</v>
      </c>
      <c r="Y47" s="115">
        <f>+X47-M47</f>
        <v>2304.5000000000073</v>
      </c>
      <c r="Z47" s="115">
        <f>+Y47/M47*100</f>
        <v>4.7301097295145045</v>
      </c>
      <c r="AA47" s="1"/>
    </row>
    <row r="48" spans="2:31" ht="15.95" customHeight="1" x14ac:dyDescent="0.2">
      <c r="B48" s="141" t="s">
        <v>89</v>
      </c>
      <c r="C48" s="112">
        <v>4321.2</v>
      </c>
      <c r="D48" s="112">
        <v>3844.4</v>
      </c>
      <c r="E48" s="112">
        <v>4222.8999999999996</v>
      </c>
      <c r="F48" s="112">
        <v>4632.6000000000004</v>
      </c>
      <c r="G48" s="112">
        <v>4872.3</v>
      </c>
      <c r="H48" s="112">
        <v>4775.2</v>
      </c>
      <c r="I48" s="112">
        <v>5439.5</v>
      </c>
      <c r="J48" s="112">
        <v>5150.5</v>
      </c>
      <c r="K48" s="112">
        <v>5637.5</v>
      </c>
      <c r="L48" s="112">
        <v>5823.7</v>
      </c>
      <c r="M48" s="112">
        <f>SUM(C48:L48)</f>
        <v>48719.799999999996</v>
      </c>
      <c r="N48" s="112">
        <v>4516.1000000000004</v>
      </c>
      <c r="O48" s="112">
        <v>4532.1000000000004</v>
      </c>
      <c r="P48" s="112">
        <v>4975.8</v>
      </c>
      <c r="Q48" s="112">
        <v>4976.8</v>
      </c>
      <c r="R48" s="112">
        <v>4858.1000000000004</v>
      </c>
      <c r="S48" s="112">
        <v>4709.8999999999996</v>
      </c>
      <c r="T48" s="130">
        <v>5598</v>
      </c>
      <c r="U48" s="130">
        <v>5342.3</v>
      </c>
      <c r="V48" s="112">
        <v>5812.2</v>
      </c>
      <c r="W48" s="112">
        <v>5703</v>
      </c>
      <c r="X48" s="111">
        <f>SUM(N48:W48)</f>
        <v>51024.3</v>
      </c>
      <c r="Y48" s="110">
        <f>+X48-M48</f>
        <v>2304.5000000000073</v>
      </c>
      <c r="Z48" s="110">
        <f>+Y48/M48*100</f>
        <v>4.7301097295145045</v>
      </c>
      <c r="AA48" s="1"/>
    </row>
    <row r="49" spans="2:31" ht="15.95" customHeight="1" x14ac:dyDescent="0.2">
      <c r="B49" s="152" t="s">
        <v>88</v>
      </c>
      <c r="C49" s="116">
        <f>SUM(C50:C52)</f>
        <v>1046.9000000000001</v>
      </c>
      <c r="D49" s="116">
        <f>SUM(D50:D52)</f>
        <v>970.5</v>
      </c>
      <c r="E49" s="116">
        <f>SUM(E50:E52)</f>
        <v>991.3</v>
      </c>
      <c r="F49" s="116">
        <f>SUM(F50:F52)</f>
        <v>1084.5</v>
      </c>
      <c r="G49" s="116">
        <f>SUM(G50:G52)</f>
        <v>852.80000000000007</v>
      </c>
      <c r="H49" s="116">
        <f>SUM(H50:H52)</f>
        <v>865.9</v>
      </c>
      <c r="I49" s="116">
        <f>SUM(I50:I52)</f>
        <v>950.1</v>
      </c>
      <c r="J49" s="116">
        <f>SUM(J50:J52)</f>
        <v>993.80000000000007</v>
      </c>
      <c r="K49" s="116">
        <f>SUM(K50:K52)</f>
        <v>849.69999999999993</v>
      </c>
      <c r="L49" s="116">
        <f>SUM(L50:L52)</f>
        <v>673</v>
      </c>
      <c r="M49" s="116">
        <f>SUM(M50:M52)</f>
        <v>9278.5000000000018</v>
      </c>
      <c r="N49" s="116">
        <f>SUM(N50:N52)</f>
        <v>1050.5</v>
      </c>
      <c r="O49" s="116">
        <f>SUM(O50:O52)</f>
        <v>997.4</v>
      </c>
      <c r="P49" s="116">
        <f>SUM(P50:P52)</f>
        <v>1016</v>
      </c>
      <c r="Q49" s="116">
        <f>SUM(Q50:Q52)</f>
        <v>1019.6</v>
      </c>
      <c r="R49" s="116">
        <f>SUM(R50:R52)</f>
        <v>880.1</v>
      </c>
      <c r="S49" s="116">
        <f>SUM(S50:S52)</f>
        <v>849.30000000000007</v>
      </c>
      <c r="T49" s="116">
        <f>SUM(T50:T52)</f>
        <v>967.40000000000009</v>
      </c>
      <c r="U49" s="116">
        <f>SUM(U50:U52)</f>
        <v>1103.7999999999997</v>
      </c>
      <c r="V49" s="116">
        <f>SUM(V50:V52)</f>
        <v>923.30000000000007</v>
      </c>
      <c r="W49" s="116">
        <f>SUM(W50:W52)</f>
        <v>736.7</v>
      </c>
      <c r="X49" s="116">
        <f>SUM(X50:X52)</f>
        <v>9544.0999999999985</v>
      </c>
      <c r="Y49" s="115">
        <f>+X49-M49</f>
        <v>265.59999999999673</v>
      </c>
      <c r="Z49" s="115">
        <f>+Y49/M49*100</f>
        <v>2.8625316592121215</v>
      </c>
      <c r="AA49" s="1"/>
    </row>
    <row r="50" spans="2:31" ht="15.95" customHeight="1" x14ac:dyDescent="0.2">
      <c r="B50" s="141" t="s">
        <v>87</v>
      </c>
      <c r="C50" s="112">
        <v>1030.7</v>
      </c>
      <c r="D50" s="112">
        <v>955.3</v>
      </c>
      <c r="E50" s="112">
        <v>976.9</v>
      </c>
      <c r="F50" s="112">
        <v>1064.7</v>
      </c>
      <c r="G50" s="112">
        <v>835.7</v>
      </c>
      <c r="H50" s="112">
        <v>848.5</v>
      </c>
      <c r="I50" s="112">
        <v>931.6</v>
      </c>
      <c r="J50" s="112">
        <v>979.2</v>
      </c>
      <c r="K50" s="112">
        <v>833.4</v>
      </c>
      <c r="L50" s="112">
        <v>655.7</v>
      </c>
      <c r="M50" s="112">
        <f>SUM(C50:L50)</f>
        <v>9111.7000000000007</v>
      </c>
      <c r="N50" s="112">
        <v>1031.5</v>
      </c>
      <c r="O50" s="112">
        <v>980.4</v>
      </c>
      <c r="P50" s="112">
        <v>995.8</v>
      </c>
      <c r="Q50" s="112">
        <v>1002.7</v>
      </c>
      <c r="R50" s="112">
        <v>863.8</v>
      </c>
      <c r="S50" s="112">
        <v>828.7</v>
      </c>
      <c r="T50" s="112">
        <v>946.7</v>
      </c>
      <c r="U50" s="112">
        <v>1086.0999999999999</v>
      </c>
      <c r="V50" s="112">
        <v>903.6</v>
      </c>
      <c r="W50" s="112">
        <v>715.9</v>
      </c>
      <c r="X50" s="147">
        <f>SUM(N50:W50)</f>
        <v>9355.1999999999989</v>
      </c>
      <c r="Y50" s="110">
        <f>+X50-M50</f>
        <v>243.49999999999818</v>
      </c>
      <c r="Z50" s="110">
        <f>+Y50/M50*100</f>
        <v>2.6723882480766283</v>
      </c>
      <c r="AA50" s="1"/>
    </row>
    <row r="51" spans="2:31" ht="15.95" customHeight="1" x14ac:dyDescent="0.2">
      <c r="B51" s="141" t="s">
        <v>86</v>
      </c>
      <c r="C51" s="112">
        <v>14.8</v>
      </c>
      <c r="D51" s="112">
        <v>13.6</v>
      </c>
      <c r="E51" s="112">
        <v>13.4</v>
      </c>
      <c r="F51" s="112">
        <v>16.600000000000001</v>
      </c>
      <c r="G51" s="112">
        <v>14.7</v>
      </c>
      <c r="H51" s="112">
        <v>15.6</v>
      </c>
      <c r="I51" s="112">
        <v>17.100000000000001</v>
      </c>
      <c r="J51" s="112">
        <v>13</v>
      </c>
      <c r="K51" s="112">
        <v>15</v>
      </c>
      <c r="L51" s="112">
        <v>15.4</v>
      </c>
      <c r="M51" s="112">
        <f>SUM(C51:L51)</f>
        <v>149.19999999999999</v>
      </c>
      <c r="N51" s="130">
        <v>15.5</v>
      </c>
      <c r="O51" s="112">
        <v>14.5</v>
      </c>
      <c r="P51" s="112">
        <v>17.2</v>
      </c>
      <c r="Q51" s="112">
        <v>14.1</v>
      </c>
      <c r="R51" s="112">
        <v>13.6</v>
      </c>
      <c r="S51" s="112">
        <v>18</v>
      </c>
      <c r="T51" s="112">
        <v>18.2</v>
      </c>
      <c r="U51" s="112">
        <v>15.1</v>
      </c>
      <c r="V51" s="112">
        <v>16.5</v>
      </c>
      <c r="W51" s="112">
        <v>17.7</v>
      </c>
      <c r="X51" s="147">
        <f>SUM(N51:W51)</f>
        <v>160.39999999999998</v>
      </c>
      <c r="Y51" s="110">
        <f>+X51-M51</f>
        <v>11.199999999999989</v>
      </c>
      <c r="Z51" s="110">
        <f>+Y51/M51*100</f>
        <v>7.5067024128686253</v>
      </c>
      <c r="AA51" s="1"/>
    </row>
    <row r="52" spans="2:31" ht="15.95" customHeight="1" x14ac:dyDescent="0.2">
      <c r="B52" s="141" t="s">
        <v>55</v>
      </c>
      <c r="C52" s="112">
        <v>1.4</v>
      </c>
      <c r="D52" s="112">
        <v>1.6</v>
      </c>
      <c r="E52" s="112">
        <v>1</v>
      </c>
      <c r="F52" s="112">
        <v>3.2</v>
      </c>
      <c r="G52" s="112">
        <v>2.4</v>
      </c>
      <c r="H52" s="112">
        <v>1.8</v>
      </c>
      <c r="I52" s="112">
        <v>1.4</v>
      </c>
      <c r="J52" s="112">
        <v>1.6</v>
      </c>
      <c r="K52" s="112">
        <v>1.3</v>
      </c>
      <c r="L52" s="112">
        <v>1.9</v>
      </c>
      <c r="M52" s="112">
        <f>SUM(C52:L52)</f>
        <v>17.600000000000001</v>
      </c>
      <c r="N52" s="112">
        <v>3.5</v>
      </c>
      <c r="O52" s="112">
        <v>2.5</v>
      </c>
      <c r="P52" s="112">
        <v>3</v>
      </c>
      <c r="Q52" s="112">
        <v>2.8</v>
      </c>
      <c r="R52" s="112">
        <v>2.7</v>
      </c>
      <c r="S52" s="112">
        <v>2.6</v>
      </c>
      <c r="T52" s="112">
        <v>2.5</v>
      </c>
      <c r="U52" s="112">
        <v>2.6</v>
      </c>
      <c r="V52" s="112">
        <v>3.2</v>
      </c>
      <c r="W52" s="112">
        <v>3.1</v>
      </c>
      <c r="X52" s="147">
        <f>SUM(N52:W52)</f>
        <v>28.500000000000004</v>
      </c>
      <c r="Y52" s="110">
        <f>+X52-M52</f>
        <v>10.900000000000002</v>
      </c>
      <c r="Z52" s="110">
        <f>+Y52/M52*100</f>
        <v>61.931818181818187</v>
      </c>
      <c r="AA52" s="1"/>
    </row>
    <row r="53" spans="2:31" ht="15.95" customHeight="1" x14ac:dyDescent="0.2">
      <c r="B53" s="104" t="s">
        <v>85</v>
      </c>
      <c r="C53" s="103">
        <v>126.9</v>
      </c>
      <c r="D53" s="103">
        <v>146.69999999999999</v>
      </c>
      <c r="E53" s="103">
        <v>132.6</v>
      </c>
      <c r="F53" s="103">
        <v>136.80000000000001</v>
      </c>
      <c r="G53" s="103">
        <v>134.4</v>
      </c>
      <c r="H53" s="103">
        <v>129.1</v>
      </c>
      <c r="I53" s="103">
        <v>149.1</v>
      </c>
      <c r="J53" s="103">
        <v>124</v>
      </c>
      <c r="K53" s="103">
        <v>112.5</v>
      </c>
      <c r="L53" s="103">
        <v>148.80000000000001</v>
      </c>
      <c r="M53" s="103">
        <f>SUM(C53:L53)</f>
        <v>1340.8999999999999</v>
      </c>
      <c r="N53" s="103">
        <v>128.80000000000001</v>
      </c>
      <c r="O53" s="103">
        <v>132.5</v>
      </c>
      <c r="P53" s="103">
        <v>135.80000000000001</v>
      </c>
      <c r="Q53" s="103">
        <v>123.6</v>
      </c>
      <c r="R53" s="103">
        <v>128.6</v>
      </c>
      <c r="S53" s="103">
        <v>117.8</v>
      </c>
      <c r="T53" s="103">
        <v>140.69999999999999</v>
      </c>
      <c r="U53" s="103">
        <v>127.3</v>
      </c>
      <c r="V53" s="103">
        <v>128.9</v>
      </c>
      <c r="W53" s="103">
        <v>131.6</v>
      </c>
      <c r="X53" s="118">
        <f>SUM(N53:W53)</f>
        <v>1295.5999999999999</v>
      </c>
      <c r="Y53" s="102">
        <f>+X53-M53</f>
        <v>-45.299999999999955</v>
      </c>
      <c r="Z53" s="102">
        <f>+Y53/M53*100</f>
        <v>-3.3783279886643274</v>
      </c>
      <c r="AA53" s="1"/>
    </row>
    <row r="54" spans="2:31" ht="15.95" customHeight="1" x14ac:dyDescent="0.2">
      <c r="B54" s="104" t="s">
        <v>84</v>
      </c>
      <c r="C54" s="103">
        <v>0.2</v>
      </c>
      <c r="D54" s="103">
        <v>0.3</v>
      </c>
      <c r="E54" s="103">
        <v>0.4</v>
      </c>
      <c r="F54" s="103">
        <v>0.2</v>
      </c>
      <c r="G54" s="103">
        <v>0.5</v>
      </c>
      <c r="H54" s="103">
        <v>0.2</v>
      </c>
      <c r="I54" s="103">
        <v>0.2</v>
      </c>
      <c r="J54" s="103">
        <v>0.1</v>
      </c>
      <c r="K54" s="103">
        <v>0.1</v>
      </c>
      <c r="L54" s="103">
        <v>0.3</v>
      </c>
      <c r="M54" s="103">
        <f>SUM(C54:L54)</f>
        <v>2.5</v>
      </c>
      <c r="N54" s="103">
        <v>0.1</v>
      </c>
      <c r="O54" s="103">
        <v>1.9</v>
      </c>
      <c r="P54" s="103">
        <v>0.3</v>
      </c>
      <c r="Q54" s="103">
        <v>1.2</v>
      </c>
      <c r="R54" s="103">
        <v>0.2</v>
      </c>
      <c r="S54" s="103">
        <v>0.4</v>
      </c>
      <c r="T54" s="103">
        <v>0.4</v>
      </c>
      <c r="U54" s="103">
        <v>0.2</v>
      </c>
      <c r="V54" s="103">
        <v>0.3</v>
      </c>
      <c r="W54" s="103">
        <v>0.5</v>
      </c>
      <c r="X54" s="118">
        <f>SUM(N54:W54)</f>
        <v>5.5000000000000009</v>
      </c>
      <c r="Y54" s="102">
        <f>+X54-M54</f>
        <v>3.0000000000000009</v>
      </c>
      <c r="Z54" s="102">
        <f>+Y54/M54*100</f>
        <v>120.00000000000004</v>
      </c>
      <c r="AA54" s="1"/>
    </row>
    <row r="55" spans="2:31" ht="15.95" customHeight="1" x14ac:dyDescent="0.2">
      <c r="B55" s="104" t="s">
        <v>83</v>
      </c>
      <c r="C55" s="132">
        <v>323.2</v>
      </c>
      <c r="D55" s="132">
        <v>308</v>
      </c>
      <c r="E55" s="132">
        <v>1067.5</v>
      </c>
      <c r="F55" s="132">
        <v>1180.4000000000001</v>
      </c>
      <c r="G55" s="132">
        <v>764.9</v>
      </c>
      <c r="H55" s="132">
        <v>303</v>
      </c>
      <c r="I55" s="132">
        <v>616.79999999999995</v>
      </c>
      <c r="J55" s="132">
        <v>883.9</v>
      </c>
      <c r="K55" s="132">
        <v>309.8</v>
      </c>
      <c r="L55" s="132">
        <v>568.6</v>
      </c>
      <c r="M55" s="103">
        <f>SUM(C55:L55)</f>
        <v>6326.1</v>
      </c>
      <c r="N55" s="132">
        <v>313.60000000000002</v>
      </c>
      <c r="O55" s="132">
        <v>352.4</v>
      </c>
      <c r="P55" s="132">
        <v>988.2</v>
      </c>
      <c r="Q55" s="132">
        <v>329.6</v>
      </c>
      <c r="R55" s="132">
        <v>328.5</v>
      </c>
      <c r="S55" s="132">
        <v>1196.0999999999999</v>
      </c>
      <c r="T55" s="103">
        <v>381.9</v>
      </c>
      <c r="U55" s="103">
        <v>331</v>
      </c>
      <c r="V55" s="103">
        <v>663.2</v>
      </c>
      <c r="W55" s="103">
        <v>817.4</v>
      </c>
      <c r="X55" s="118">
        <f>SUM(N55:W55)</f>
        <v>5701.9</v>
      </c>
      <c r="Y55" s="102">
        <f>+X55-M55</f>
        <v>-624.20000000000073</v>
      </c>
      <c r="Z55" s="102">
        <f>+Y55/M55*100</f>
        <v>-9.867058693349783</v>
      </c>
      <c r="AA55" s="1"/>
    </row>
    <row r="56" spans="2:31" ht="19.5" customHeight="1" x14ac:dyDescent="0.2">
      <c r="B56" s="104" t="s">
        <v>82</v>
      </c>
      <c r="C56" s="103">
        <f>+C57</f>
        <v>17348</v>
      </c>
      <c r="D56" s="103">
        <f>+D57</f>
        <v>0.2</v>
      </c>
      <c r="E56" s="103">
        <f>+E57</f>
        <v>14.4</v>
      </c>
      <c r="F56" s="103">
        <f>+F57</f>
        <v>0</v>
      </c>
      <c r="G56" s="103">
        <f>+G57</f>
        <v>0</v>
      </c>
      <c r="H56" s="103">
        <f>+H57</f>
        <v>1086.2</v>
      </c>
      <c r="I56" s="103">
        <f>+I57</f>
        <v>27939.9</v>
      </c>
      <c r="J56" s="103">
        <f>+J57</f>
        <v>500</v>
      </c>
      <c r="K56" s="103">
        <f>+K57</f>
        <v>3750</v>
      </c>
      <c r="L56" s="103">
        <f>+L57</f>
        <v>2250</v>
      </c>
      <c r="M56" s="103">
        <f>+M57</f>
        <v>52888.7</v>
      </c>
      <c r="N56" s="103">
        <f>+N57</f>
        <v>0.9</v>
      </c>
      <c r="O56" s="103">
        <f>+O57</f>
        <v>0</v>
      </c>
      <c r="P56" s="103">
        <f>+P57</f>
        <v>0</v>
      </c>
      <c r="Q56" s="103">
        <f>+Q57</f>
        <v>1</v>
      </c>
      <c r="R56" s="103">
        <f>+R57</f>
        <v>0</v>
      </c>
      <c r="S56" s="103">
        <f>+S57</f>
        <v>1.7</v>
      </c>
      <c r="T56" s="103">
        <f>+T57</f>
        <v>6</v>
      </c>
      <c r="U56" s="103">
        <f>+U57</f>
        <v>0</v>
      </c>
      <c r="V56" s="103">
        <f>+V57</f>
        <v>0</v>
      </c>
      <c r="W56" s="103">
        <f>+W57</f>
        <v>464.7</v>
      </c>
      <c r="X56" s="118">
        <f>+X57</f>
        <v>474.3</v>
      </c>
      <c r="Y56" s="102">
        <f>+X56-M56</f>
        <v>-52414.399999999994</v>
      </c>
      <c r="Z56" s="102">
        <f>+Y56/M56*100</f>
        <v>-99.103211082896721</v>
      </c>
      <c r="AA56" s="1"/>
    </row>
    <row r="57" spans="2:31" s="151" customFormat="1" x14ac:dyDescent="0.2">
      <c r="B57" s="125" t="s">
        <v>81</v>
      </c>
      <c r="C57" s="103">
        <f>SUM(C58:C61)</f>
        <v>17348</v>
      </c>
      <c r="D57" s="103">
        <f>SUM(D58:D61)</f>
        <v>0.2</v>
      </c>
      <c r="E57" s="103">
        <f>SUM(E58:E61)</f>
        <v>14.4</v>
      </c>
      <c r="F57" s="103">
        <f>SUM(F58:F61)</f>
        <v>0</v>
      </c>
      <c r="G57" s="103">
        <f>SUM(G58:G61)</f>
        <v>0</v>
      </c>
      <c r="H57" s="103">
        <f>SUM(H58:H61)</f>
        <v>1086.2</v>
      </c>
      <c r="I57" s="103">
        <f>SUM(I58:I61)</f>
        <v>27939.9</v>
      </c>
      <c r="J57" s="103">
        <f>SUM(J58:J61)</f>
        <v>500</v>
      </c>
      <c r="K57" s="103">
        <f>SUM(K58:K61)</f>
        <v>3750</v>
      </c>
      <c r="L57" s="103">
        <f>SUM(L58:L61)</f>
        <v>2250</v>
      </c>
      <c r="M57" s="103">
        <f>SUM(M58:M61)</f>
        <v>52888.7</v>
      </c>
      <c r="N57" s="103">
        <f>SUM(N58:N61)</f>
        <v>0.9</v>
      </c>
      <c r="O57" s="103">
        <f>SUM(O58:O61)</f>
        <v>0</v>
      </c>
      <c r="P57" s="103">
        <f>SUM(P58:P61)</f>
        <v>0</v>
      </c>
      <c r="Q57" s="103">
        <f>SUM(Q58:Q61)</f>
        <v>1</v>
      </c>
      <c r="R57" s="103">
        <f>SUM(R58:R61)</f>
        <v>0</v>
      </c>
      <c r="S57" s="103">
        <f>SUM(S58:S61)</f>
        <v>1.7</v>
      </c>
      <c r="T57" s="103">
        <f>SUM(T58:T61)</f>
        <v>6</v>
      </c>
      <c r="U57" s="103">
        <f>SUM(U58:U61)</f>
        <v>0</v>
      </c>
      <c r="V57" s="103">
        <f>SUM(V58:V61)</f>
        <v>0</v>
      </c>
      <c r="W57" s="103">
        <f>SUM(W58:W61)</f>
        <v>464.7</v>
      </c>
      <c r="X57" s="103">
        <f>SUM(X58:X61)</f>
        <v>474.3</v>
      </c>
      <c r="Y57" s="102">
        <f>+X57-M57</f>
        <v>-52414.399999999994</v>
      </c>
      <c r="Z57" s="102">
        <f>+Y57/M57*100</f>
        <v>-99.103211082896721</v>
      </c>
      <c r="AA57" s="1"/>
    </row>
    <row r="58" spans="2:31" s="145" customFormat="1" x14ac:dyDescent="0.2">
      <c r="B58" s="150" t="s">
        <v>80</v>
      </c>
      <c r="C58" s="130">
        <v>0</v>
      </c>
      <c r="D58" s="130">
        <v>0</v>
      </c>
      <c r="E58" s="130">
        <v>14</v>
      </c>
      <c r="F58" s="130">
        <v>0</v>
      </c>
      <c r="G58" s="130">
        <v>0</v>
      </c>
      <c r="H58" s="130">
        <v>0</v>
      </c>
      <c r="I58" s="130">
        <v>0</v>
      </c>
      <c r="J58" s="130">
        <v>0</v>
      </c>
      <c r="K58" s="130">
        <v>0</v>
      </c>
      <c r="L58" s="130">
        <v>0</v>
      </c>
      <c r="M58" s="112">
        <f>SUM(C58:L58)</f>
        <v>14</v>
      </c>
      <c r="N58" s="130">
        <v>0.9</v>
      </c>
      <c r="O58" s="130">
        <v>0</v>
      </c>
      <c r="P58" s="130">
        <v>0</v>
      </c>
      <c r="Q58" s="130">
        <v>1</v>
      </c>
      <c r="R58" s="130">
        <v>0</v>
      </c>
      <c r="S58" s="130">
        <v>1.7</v>
      </c>
      <c r="T58" s="130">
        <v>0</v>
      </c>
      <c r="U58" s="130">
        <v>0</v>
      </c>
      <c r="V58" s="130">
        <v>0</v>
      </c>
      <c r="W58" s="130">
        <v>0</v>
      </c>
      <c r="X58" s="147">
        <f>SUM(N58:W58)</f>
        <v>3.5999999999999996</v>
      </c>
      <c r="Y58" s="146">
        <f>+X58-M58</f>
        <v>-10.4</v>
      </c>
      <c r="Z58" s="112">
        <f>+Y58/M58*100</f>
        <v>-74.285714285714292</v>
      </c>
      <c r="AA58" s="1"/>
    </row>
    <row r="59" spans="2:31" s="145" customFormat="1" x14ac:dyDescent="0.2">
      <c r="B59" s="148" t="s">
        <v>79</v>
      </c>
      <c r="C59" s="130">
        <v>17348</v>
      </c>
      <c r="D59" s="130">
        <v>0</v>
      </c>
      <c r="E59" s="130">
        <v>0.3</v>
      </c>
      <c r="F59" s="130">
        <v>0</v>
      </c>
      <c r="G59" s="130">
        <v>0</v>
      </c>
      <c r="H59" s="130">
        <v>0</v>
      </c>
      <c r="I59" s="130">
        <v>27939.9</v>
      </c>
      <c r="J59" s="130">
        <v>500</v>
      </c>
      <c r="K59" s="130">
        <v>250</v>
      </c>
      <c r="L59" s="130">
        <v>250</v>
      </c>
      <c r="M59" s="112">
        <f>SUM(C59:L59)</f>
        <v>46288.2</v>
      </c>
      <c r="N59" s="130">
        <v>0</v>
      </c>
      <c r="O59" s="130">
        <v>0</v>
      </c>
      <c r="P59" s="130">
        <v>0</v>
      </c>
      <c r="Q59" s="130">
        <v>0</v>
      </c>
      <c r="R59" s="130">
        <v>0</v>
      </c>
      <c r="S59" s="130">
        <v>0</v>
      </c>
      <c r="T59" s="130">
        <v>6</v>
      </c>
      <c r="U59" s="130">
        <v>0</v>
      </c>
      <c r="V59" s="130">
        <v>0</v>
      </c>
      <c r="W59" s="130">
        <v>0</v>
      </c>
      <c r="X59" s="147">
        <f>SUM(N59:W59)</f>
        <v>6</v>
      </c>
      <c r="Y59" s="146">
        <f>+X59-M59</f>
        <v>-46282.2</v>
      </c>
      <c r="Z59" s="112">
        <f>+Y59/M59*100</f>
        <v>-99.987037733158786</v>
      </c>
      <c r="AA59" s="1"/>
    </row>
    <row r="60" spans="2:31" s="145" customFormat="1" x14ac:dyDescent="0.2">
      <c r="B60" s="150" t="s">
        <v>78</v>
      </c>
      <c r="C60" s="130">
        <v>0</v>
      </c>
      <c r="D60" s="130">
        <v>0</v>
      </c>
      <c r="E60" s="130">
        <v>0</v>
      </c>
      <c r="F60" s="130">
        <v>0</v>
      </c>
      <c r="G60" s="130">
        <v>0</v>
      </c>
      <c r="H60" s="130">
        <v>1086.2</v>
      </c>
      <c r="I60" s="130">
        <v>0</v>
      </c>
      <c r="J60" s="130">
        <v>0</v>
      </c>
      <c r="K60" s="130">
        <v>0</v>
      </c>
      <c r="L60" s="130">
        <v>0</v>
      </c>
      <c r="M60" s="112">
        <f>SUM(C60:L60)</f>
        <v>1086.2</v>
      </c>
      <c r="N60" s="130">
        <v>0</v>
      </c>
      <c r="O60" s="130">
        <v>0</v>
      </c>
      <c r="P60" s="130">
        <v>0</v>
      </c>
      <c r="Q60" s="130">
        <v>0</v>
      </c>
      <c r="R60" s="130">
        <v>0</v>
      </c>
      <c r="S60" s="130">
        <v>0</v>
      </c>
      <c r="T60" s="112">
        <v>0</v>
      </c>
      <c r="U60" s="112">
        <v>0</v>
      </c>
      <c r="V60" s="112">
        <v>0</v>
      </c>
      <c r="W60" s="112">
        <v>464.7</v>
      </c>
      <c r="X60" s="147">
        <f>SUM(N60:W60)</f>
        <v>464.7</v>
      </c>
      <c r="Y60" s="149">
        <f>+X60-M60</f>
        <v>-621.5</v>
      </c>
      <c r="Z60" s="76">
        <v>0</v>
      </c>
      <c r="AA60" s="1"/>
    </row>
    <row r="61" spans="2:31" s="145" customFormat="1" ht="13.5" customHeight="1" x14ac:dyDescent="0.2">
      <c r="B61" s="148" t="s">
        <v>55</v>
      </c>
      <c r="C61" s="130">
        <v>0</v>
      </c>
      <c r="D61" s="130">
        <v>0.2</v>
      </c>
      <c r="E61" s="130">
        <v>0.1</v>
      </c>
      <c r="F61" s="130">
        <v>0</v>
      </c>
      <c r="G61" s="130">
        <v>0</v>
      </c>
      <c r="H61" s="130">
        <v>0</v>
      </c>
      <c r="I61" s="130">
        <v>0</v>
      </c>
      <c r="J61" s="130">
        <v>0</v>
      </c>
      <c r="K61" s="130">
        <v>3500</v>
      </c>
      <c r="L61" s="130">
        <v>2000</v>
      </c>
      <c r="M61" s="112">
        <f>SUM(C61:L61)</f>
        <v>5500.3</v>
      </c>
      <c r="N61" s="130">
        <v>0</v>
      </c>
      <c r="O61" s="130">
        <v>0</v>
      </c>
      <c r="P61" s="130">
        <v>0</v>
      </c>
      <c r="Q61" s="130">
        <v>0</v>
      </c>
      <c r="R61" s="130">
        <v>0</v>
      </c>
      <c r="S61" s="130">
        <v>0</v>
      </c>
      <c r="T61" s="130">
        <v>0</v>
      </c>
      <c r="U61" s="130">
        <v>0</v>
      </c>
      <c r="V61" s="130">
        <v>0</v>
      </c>
      <c r="W61" s="130">
        <v>0</v>
      </c>
      <c r="X61" s="147">
        <f>SUM(N61:W61)</f>
        <v>0</v>
      </c>
      <c r="Y61" s="146">
        <f>+X61-M61</f>
        <v>-5500.3</v>
      </c>
      <c r="Z61" s="112">
        <f>+Y61/M61*100</f>
        <v>-100</v>
      </c>
      <c r="AA61" s="1"/>
    </row>
    <row r="62" spans="2:31" ht="15.95" customHeight="1" x14ac:dyDescent="0.2">
      <c r="B62" s="119" t="s">
        <v>77</v>
      </c>
      <c r="C62" s="103">
        <f>+C63+C74+C78</f>
        <v>3990.1</v>
      </c>
      <c r="D62" s="103">
        <f>+D63+D74+D78</f>
        <v>3853.3</v>
      </c>
      <c r="E62" s="103">
        <f>+E63+E74+E78</f>
        <v>2811.8</v>
      </c>
      <c r="F62" s="103">
        <f>+F63+F74+F78</f>
        <v>3527.7999999999997</v>
      </c>
      <c r="G62" s="103">
        <f>+G63+G74+G78</f>
        <v>3332.6</v>
      </c>
      <c r="H62" s="103">
        <f>+H63+H74+H78</f>
        <v>2551.4</v>
      </c>
      <c r="I62" s="103">
        <f>+I63+I74+I78</f>
        <v>3294.2999999999997</v>
      </c>
      <c r="J62" s="103">
        <f>+J63+J74+J78</f>
        <v>4145.5000000000009</v>
      </c>
      <c r="K62" s="103">
        <f>+K63+K74+K78</f>
        <v>3097.5</v>
      </c>
      <c r="L62" s="103">
        <f>+L63+L74+L78</f>
        <v>3254.8</v>
      </c>
      <c r="M62" s="103">
        <f>+M63+M74+M78</f>
        <v>33859.099999999991</v>
      </c>
      <c r="N62" s="103">
        <f>+N63+N74+N78</f>
        <v>3197.5</v>
      </c>
      <c r="O62" s="103">
        <f>+O63+O74+O78</f>
        <v>3117.6</v>
      </c>
      <c r="P62" s="103">
        <f>+P63+P74+P78</f>
        <v>3119.2</v>
      </c>
      <c r="Q62" s="103">
        <f>+Q63+Q74+Q78</f>
        <v>3151.5</v>
      </c>
      <c r="R62" s="103">
        <f>+R63+R74+R78</f>
        <v>4170.9000000000005</v>
      </c>
      <c r="S62" s="103">
        <f>+S63+S74+S78</f>
        <v>3849.4000000000005</v>
      </c>
      <c r="T62" s="103">
        <f>+T63+T74+T78</f>
        <v>3752.7</v>
      </c>
      <c r="U62" s="103">
        <f>+U63+U74+U78</f>
        <v>4385.5999999999995</v>
      </c>
      <c r="V62" s="103">
        <f>+V63+V74+V78</f>
        <v>3707.2999999999997</v>
      </c>
      <c r="W62" s="103">
        <f>+W63+W74+W78</f>
        <v>3631.1000000000004</v>
      </c>
      <c r="X62" s="103">
        <f>+X63+X74+X78</f>
        <v>36082.800000000003</v>
      </c>
      <c r="Y62" s="102">
        <f>+X62-M62</f>
        <v>2223.7000000000116</v>
      </c>
      <c r="Z62" s="103">
        <f>+Y62/M62*100</f>
        <v>6.5675106544474362</v>
      </c>
      <c r="AA62" s="54"/>
      <c r="AB62" s="54"/>
      <c r="AC62" s="54"/>
      <c r="AD62" s="54"/>
      <c r="AE62" s="54"/>
    </row>
    <row r="63" spans="2:31" ht="15.95" customHeight="1" x14ac:dyDescent="0.2">
      <c r="B63" s="125" t="s">
        <v>76</v>
      </c>
      <c r="C63" s="103">
        <f>+C64+C70</f>
        <v>3201.4</v>
      </c>
      <c r="D63" s="103">
        <f>+D64+D70</f>
        <v>3081.6</v>
      </c>
      <c r="E63" s="103">
        <f>+E64+E70</f>
        <v>2077.5</v>
      </c>
      <c r="F63" s="103">
        <f>+F64+F70</f>
        <v>2769.5</v>
      </c>
      <c r="G63" s="103">
        <f>+G64+G70</f>
        <v>2604.7999999999997</v>
      </c>
      <c r="H63" s="103">
        <f>+H64+H70</f>
        <v>1916.1</v>
      </c>
      <c r="I63" s="103">
        <f>+I64+I70</f>
        <v>2539.2999999999997</v>
      </c>
      <c r="J63" s="103">
        <f>+J64+J70</f>
        <v>3448.7000000000003</v>
      </c>
      <c r="K63" s="103">
        <f>+K64+K70</f>
        <v>2498.1</v>
      </c>
      <c r="L63" s="103">
        <f>+L64+L70</f>
        <v>2657.1</v>
      </c>
      <c r="M63" s="103">
        <f>+M64+M70</f>
        <v>26794.099999999995</v>
      </c>
      <c r="N63" s="103">
        <f>+N64+N70</f>
        <v>2509.7000000000003</v>
      </c>
      <c r="O63" s="103">
        <f>+O64+O70</f>
        <v>2370.9</v>
      </c>
      <c r="P63" s="103">
        <f>+P64+P70</f>
        <v>2346.6</v>
      </c>
      <c r="Q63" s="103">
        <f>+Q64+Q70</f>
        <v>2322.7000000000003</v>
      </c>
      <c r="R63" s="103">
        <f>+R64+R70</f>
        <v>3467.1000000000004</v>
      </c>
      <c r="S63" s="103">
        <f>+S64+S70</f>
        <v>3165.8</v>
      </c>
      <c r="T63" s="103">
        <f>+T64+T70</f>
        <v>3039.2</v>
      </c>
      <c r="U63" s="103">
        <f>+U64+U70</f>
        <v>3714.9999999999995</v>
      </c>
      <c r="V63" s="103">
        <f>+V64+V70</f>
        <v>3146.6</v>
      </c>
      <c r="W63" s="103">
        <f>+W64+W70</f>
        <v>2841.0000000000005</v>
      </c>
      <c r="X63" s="118">
        <f>+X64+X70</f>
        <v>28924.600000000002</v>
      </c>
      <c r="Y63" s="102">
        <f>+X63-M63</f>
        <v>2130.5000000000073</v>
      </c>
      <c r="Z63" s="103">
        <f>+Y63/M63*100</f>
        <v>7.9513773554626122</v>
      </c>
      <c r="AA63" s="1"/>
      <c r="AB63" s="1"/>
      <c r="AC63" s="1"/>
      <c r="AD63" s="1"/>
      <c r="AE63" s="1"/>
    </row>
    <row r="64" spans="2:31" ht="15.95" customHeight="1" x14ac:dyDescent="0.2">
      <c r="B64" s="140" t="s">
        <v>75</v>
      </c>
      <c r="C64" s="103">
        <f>+C65+C68+C69</f>
        <v>278.89999999999998</v>
      </c>
      <c r="D64" s="103">
        <f>+D65+D68+D69</f>
        <v>253.6</v>
      </c>
      <c r="E64" s="103">
        <f>+E65+E68+E69</f>
        <v>94.7</v>
      </c>
      <c r="F64" s="103">
        <f>+F65+F68+F69</f>
        <v>159.30000000000001</v>
      </c>
      <c r="G64" s="103">
        <f>+G65+G68+G69</f>
        <v>418.09999999999997</v>
      </c>
      <c r="H64" s="103">
        <f>+H65+H68+H69</f>
        <v>99.6</v>
      </c>
      <c r="I64" s="103">
        <f>+I65+I68+I69</f>
        <v>197.9</v>
      </c>
      <c r="J64" s="103">
        <f>+J65+J68+J69</f>
        <v>383.1</v>
      </c>
      <c r="K64" s="103">
        <f>+K65+K68+K69</f>
        <v>98.4</v>
      </c>
      <c r="L64" s="103">
        <f>+L65+L68+L69</f>
        <v>150.70000000000002</v>
      </c>
      <c r="M64" s="103">
        <f>+M65+M68+M69</f>
        <v>2134.2999999999997</v>
      </c>
      <c r="N64" s="103">
        <f>+N65+N68+N69</f>
        <v>130.80000000000001</v>
      </c>
      <c r="O64" s="103">
        <f>+O65+O68+O69</f>
        <v>261.60000000000002</v>
      </c>
      <c r="P64" s="103">
        <f>+P65+P68+P69</f>
        <v>173.59999999999997</v>
      </c>
      <c r="Q64" s="103">
        <f>+Q65+Q68+Q69</f>
        <v>283.3</v>
      </c>
      <c r="R64" s="103">
        <f>+R65+R68+R69</f>
        <v>102.6</v>
      </c>
      <c r="S64" s="103">
        <f>+S65+S68+S69</f>
        <v>298.29999999999995</v>
      </c>
      <c r="T64" s="103">
        <f>+T65+T68+T69</f>
        <v>84.800000000000011</v>
      </c>
      <c r="U64" s="103">
        <f>+U65+U68+U69</f>
        <v>80.5</v>
      </c>
      <c r="V64" s="103">
        <f>+V65+V68+V69</f>
        <v>344.2</v>
      </c>
      <c r="W64" s="103">
        <f>+W65+W68+W69</f>
        <v>195.8</v>
      </c>
      <c r="X64" s="103">
        <f>+X65+X68+X69</f>
        <v>1955.5000000000002</v>
      </c>
      <c r="Y64" s="102">
        <f>+X64-M64</f>
        <v>-178.7999999999995</v>
      </c>
      <c r="Z64" s="103">
        <f>+Y64/M64*100</f>
        <v>-8.3774539661715561</v>
      </c>
      <c r="AA64" s="1"/>
      <c r="AB64" s="1"/>
      <c r="AC64" s="1"/>
      <c r="AD64" s="1"/>
      <c r="AE64" s="1"/>
    </row>
    <row r="65" spans="2:27" ht="15.95" customHeight="1" x14ac:dyDescent="0.2">
      <c r="B65" s="144" t="s">
        <v>74</v>
      </c>
      <c r="C65" s="103">
        <f>+C66+C67</f>
        <v>76</v>
      </c>
      <c r="D65" s="103">
        <f>+D66+D67</f>
        <v>115.1</v>
      </c>
      <c r="E65" s="103">
        <f>+E66+E67</f>
        <v>86.2</v>
      </c>
      <c r="F65" s="103">
        <f>+F66+F67</f>
        <v>111.6</v>
      </c>
      <c r="G65" s="103">
        <f>+G66+G67</f>
        <v>99.3</v>
      </c>
      <c r="H65" s="103">
        <f>+H66+H67</f>
        <v>88</v>
      </c>
      <c r="I65" s="103">
        <f>+I66+I67</f>
        <v>86</v>
      </c>
      <c r="J65" s="103">
        <f>+J66+J67</f>
        <v>147</v>
      </c>
      <c r="K65" s="103">
        <f>+K66+K67</f>
        <v>96.4</v>
      </c>
      <c r="L65" s="103">
        <f>+L66+L67</f>
        <v>133.30000000000001</v>
      </c>
      <c r="M65" s="103">
        <f>+M66+M67</f>
        <v>1038.8999999999999</v>
      </c>
      <c r="N65" s="103">
        <f>+N66+N67</f>
        <v>108.3</v>
      </c>
      <c r="O65" s="103">
        <f>+O66+O67</f>
        <v>117.9</v>
      </c>
      <c r="P65" s="103">
        <f>+P66+P67</f>
        <v>93.6</v>
      </c>
      <c r="Q65" s="103">
        <f>+Q66+Q67</f>
        <v>88.1</v>
      </c>
      <c r="R65" s="103">
        <f>+R66+R67</f>
        <v>101.6</v>
      </c>
      <c r="S65" s="103">
        <f>+S66+S67</f>
        <v>86.6</v>
      </c>
      <c r="T65" s="103">
        <f>+T66+T67</f>
        <v>82.100000000000009</v>
      </c>
      <c r="U65" s="103">
        <f>+U66+U67</f>
        <v>79.599999999999994</v>
      </c>
      <c r="V65" s="103">
        <f>+V66+V67</f>
        <v>88.1</v>
      </c>
      <c r="W65" s="103">
        <f>+W66+W67</f>
        <v>110.4</v>
      </c>
      <c r="X65" s="103">
        <f>+X66+X67</f>
        <v>956.30000000000018</v>
      </c>
      <c r="Y65" s="102">
        <f>+X65-M65</f>
        <v>-82.599999999999682</v>
      </c>
      <c r="Z65" s="103">
        <f>+Y65/M65*100</f>
        <v>-7.9507171046298675</v>
      </c>
      <c r="AA65" s="1"/>
    </row>
    <row r="66" spans="2:27" ht="15.95" customHeight="1" x14ac:dyDescent="0.2">
      <c r="B66" s="143" t="s">
        <v>73</v>
      </c>
      <c r="C66" s="112">
        <v>73.8</v>
      </c>
      <c r="D66" s="112">
        <v>86.6</v>
      </c>
      <c r="E66" s="112">
        <v>86.2</v>
      </c>
      <c r="F66" s="112">
        <v>90.8</v>
      </c>
      <c r="G66" s="112">
        <v>92.7</v>
      </c>
      <c r="H66" s="112">
        <v>80.599999999999994</v>
      </c>
      <c r="I66" s="112">
        <v>79.8</v>
      </c>
      <c r="J66" s="112">
        <v>94.3</v>
      </c>
      <c r="K66" s="112">
        <v>89.4</v>
      </c>
      <c r="L66" s="112">
        <v>105.5</v>
      </c>
      <c r="M66" s="112">
        <f>SUM(C66:L66)</f>
        <v>879.69999999999982</v>
      </c>
      <c r="N66" s="112">
        <v>98.2</v>
      </c>
      <c r="O66" s="112">
        <v>81.400000000000006</v>
      </c>
      <c r="P66" s="112">
        <v>83.6</v>
      </c>
      <c r="Q66" s="112">
        <v>75.599999999999994</v>
      </c>
      <c r="R66" s="112">
        <v>82</v>
      </c>
      <c r="S66" s="112">
        <v>70.3</v>
      </c>
      <c r="T66" s="112">
        <v>73.900000000000006</v>
      </c>
      <c r="U66" s="112">
        <v>73.099999999999994</v>
      </c>
      <c r="V66" s="112">
        <v>76.099999999999994</v>
      </c>
      <c r="W66" s="112">
        <v>92.9</v>
      </c>
      <c r="X66" s="112">
        <f>SUM(N66:W66)</f>
        <v>807.10000000000014</v>
      </c>
      <c r="Y66" s="110">
        <f>+X66-M66</f>
        <v>-72.599999999999682</v>
      </c>
      <c r="Z66" s="112">
        <f>+Y66/M66*100</f>
        <v>-8.2528134591337601</v>
      </c>
      <c r="AA66" s="1"/>
    </row>
    <row r="67" spans="2:27" ht="15.95" customHeight="1" x14ac:dyDescent="0.2">
      <c r="B67" s="142" t="s">
        <v>72</v>
      </c>
      <c r="C67" s="128">
        <v>2.2000000000000002</v>
      </c>
      <c r="D67" s="128">
        <v>28.5</v>
      </c>
      <c r="E67" s="128">
        <v>0</v>
      </c>
      <c r="F67" s="128">
        <v>20.8</v>
      </c>
      <c r="G67" s="128">
        <v>6.6</v>
      </c>
      <c r="H67" s="128">
        <v>7.4</v>
      </c>
      <c r="I67" s="128">
        <v>6.2</v>
      </c>
      <c r="J67" s="128">
        <v>52.7</v>
      </c>
      <c r="K67" s="128">
        <v>7</v>
      </c>
      <c r="L67" s="128">
        <v>27.8</v>
      </c>
      <c r="M67" s="128">
        <f>SUM(C67:L67)</f>
        <v>159.20000000000002</v>
      </c>
      <c r="N67" s="128">
        <v>10.1</v>
      </c>
      <c r="O67" s="128">
        <v>36.5</v>
      </c>
      <c r="P67" s="128">
        <v>10</v>
      </c>
      <c r="Q67" s="128">
        <v>12.5</v>
      </c>
      <c r="R67" s="128">
        <v>19.600000000000001</v>
      </c>
      <c r="S67" s="128">
        <v>16.3</v>
      </c>
      <c r="T67" s="127">
        <v>8.1999999999999993</v>
      </c>
      <c r="U67" s="127">
        <v>6.5</v>
      </c>
      <c r="V67" s="127">
        <v>12</v>
      </c>
      <c r="W67" s="127">
        <v>17.5</v>
      </c>
      <c r="X67" s="127">
        <f>SUM(N67:W67)</f>
        <v>149.19999999999999</v>
      </c>
      <c r="Y67" s="126">
        <f>+X67-M67</f>
        <v>-10.000000000000028</v>
      </c>
      <c r="Z67" s="128">
        <f>+Y67/M67*100</f>
        <v>-6.2814070351758966</v>
      </c>
      <c r="AA67" s="1"/>
    </row>
    <row r="68" spans="2:27" ht="15.95" customHeight="1" x14ac:dyDescent="0.2">
      <c r="B68" s="139" t="s">
        <v>71</v>
      </c>
      <c r="C68" s="128">
        <v>202</v>
      </c>
      <c r="D68" s="128">
        <v>138.5</v>
      </c>
      <c r="E68" s="128">
        <v>8.5</v>
      </c>
      <c r="F68" s="128">
        <v>47.7</v>
      </c>
      <c r="G68" s="128">
        <v>316.89999999999998</v>
      </c>
      <c r="H68" s="128">
        <v>11.6</v>
      </c>
      <c r="I68" s="128">
        <v>111.8</v>
      </c>
      <c r="J68" s="128">
        <v>235.8</v>
      </c>
      <c r="K68" s="128">
        <v>0.5</v>
      </c>
      <c r="L68" s="128">
        <v>17</v>
      </c>
      <c r="M68" s="128">
        <f>SUM(C68:L68)</f>
        <v>1090.3</v>
      </c>
      <c r="N68" s="128">
        <v>22.2</v>
      </c>
      <c r="O68" s="128">
        <v>143.69999999999999</v>
      </c>
      <c r="P68" s="128">
        <v>78.8</v>
      </c>
      <c r="Q68" s="128">
        <v>192.9</v>
      </c>
      <c r="R68" s="128">
        <v>0.7</v>
      </c>
      <c r="S68" s="128">
        <v>211.2</v>
      </c>
      <c r="T68" s="127">
        <v>0.8</v>
      </c>
      <c r="U68" s="127">
        <v>0.2</v>
      </c>
      <c r="V68" s="127">
        <v>255.1</v>
      </c>
      <c r="W68" s="127">
        <v>84.9</v>
      </c>
      <c r="X68" s="127">
        <f>SUM(N68:W68)</f>
        <v>990.5</v>
      </c>
      <c r="Y68" s="126">
        <f>+X68-M68</f>
        <v>-99.799999999999955</v>
      </c>
      <c r="Z68" s="128">
        <f>+Y68/M68*100</f>
        <v>-9.1534440062368123</v>
      </c>
      <c r="AA68" s="1"/>
    </row>
    <row r="69" spans="2:27" ht="15.95" customHeight="1" x14ac:dyDescent="0.2">
      <c r="B69" s="141" t="s">
        <v>70</v>
      </c>
      <c r="C69" s="112">
        <v>0.9</v>
      </c>
      <c r="D69" s="112">
        <v>0</v>
      </c>
      <c r="E69" s="112">
        <v>0</v>
      </c>
      <c r="F69" s="112">
        <v>0</v>
      </c>
      <c r="G69" s="112">
        <v>1.9</v>
      </c>
      <c r="H69" s="112">
        <v>0</v>
      </c>
      <c r="I69" s="112">
        <v>0.1</v>
      </c>
      <c r="J69" s="112">
        <v>0.3</v>
      </c>
      <c r="K69" s="112">
        <v>1.5</v>
      </c>
      <c r="L69" s="112">
        <v>0.4</v>
      </c>
      <c r="M69" s="112">
        <f>SUM(C69:L69)</f>
        <v>5.0999999999999996</v>
      </c>
      <c r="N69" s="112">
        <v>0.3</v>
      </c>
      <c r="O69" s="112">
        <v>0</v>
      </c>
      <c r="P69" s="112">
        <v>1.2</v>
      </c>
      <c r="Q69" s="112">
        <v>2.2999999999999998</v>
      </c>
      <c r="R69" s="112">
        <v>0.3</v>
      </c>
      <c r="S69" s="112">
        <v>0.5</v>
      </c>
      <c r="T69" s="112">
        <v>1.9</v>
      </c>
      <c r="U69" s="112">
        <v>0.7</v>
      </c>
      <c r="V69" s="112">
        <v>1</v>
      </c>
      <c r="W69" s="112">
        <v>0.5</v>
      </c>
      <c r="X69" s="111">
        <f>SUM(N69:W69)</f>
        <v>8.6999999999999993</v>
      </c>
      <c r="Y69" s="110">
        <f>+X69-M69</f>
        <v>3.5999999999999996</v>
      </c>
      <c r="Z69" s="112">
        <f>+Y69/M69*100</f>
        <v>70.588235294117638</v>
      </c>
      <c r="AA69" s="1"/>
    </row>
    <row r="70" spans="2:27" ht="15.95" customHeight="1" x14ac:dyDescent="0.2">
      <c r="B70" s="140" t="s">
        <v>69</v>
      </c>
      <c r="C70" s="103">
        <f>SUM(C71:C73)</f>
        <v>2922.5</v>
      </c>
      <c r="D70" s="103">
        <f>SUM(D71:D73)</f>
        <v>2828</v>
      </c>
      <c r="E70" s="103">
        <f>SUM(E71:E73)</f>
        <v>1982.8000000000002</v>
      </c>
      <c r="F70" s="103">
        <f>SUM(F71:F73)</f>
        <v>2610.1999999999998</v>
      </c>
      <c r="G70" s="103">
        <f>SUM(G71:G73)</f>
        <v>2186.6999999999998</v>
      </c>
      <c r="H70" s="103">
        <f>SUM(H71:H73)</f>
        <v>1816.5</v>
      </c>
      <c r="I70" s="103">
        <f>SUM(I71:I73)</f>
        <v>2341.3999999999996</v>
      </c>
      <c r="J70" s="103">
        <f>SUM(J71:J73)</f>
        <v>3065.6000000000004</v>
      </c>
      <c r="K70" s="103">
        <f>SUM(K71:K73)</f>
        <v>2399.6999999999998</v>
      </c>
      <c r="L70" s="103">
        <f>SUM(L71:L73)</f>
        <v>2506.4</v>
      </c>
      <c r="M70" s="103">
        <f>SUM(M71:M73)</f>
        <v>24659.799999999996</v>
      </c>
      <c r="N70" s="103">
        <f>SUM(N71:N73)</f>
        <v>2378.9</v>
      </c>
      <c r="O70" s="103">
        <f>SUM(O71:O73)</f>
        <v>2109.3000000000002</v>
      </c>
      <c r="P70" s="103">
        <f>SUM(P71:P73)</f>
        <v>2173</v>
      </c>
      <c r="Q70" s="103">
        <f>SUM(Q71:Q73)</f>
        <v>2039.4</v>
      </c>
      <c r="R70" s="103">
        <f>SUM(R71:R73)</f>
        <v>3364.5000000000005</v>
      </c>
      <c r="S70" s="103">
        <f>SUM(S71:S73)</f>
        <v>2867.5</v>
      </c>
      <c r="T70" s="103">
        <f>SUM(T71:T73)</f>
        <v>2954.3999999999996</v>
      </c>
      <c r="U70" s="103">
        <f>SUM(U71:U73)</f>
        <v>3634.4999999999995</v>
      </c>
      <c r="V70" s="103">
        <f>SUM(V71:V73)</f>
        <v>2802.4</v>
      </c>
      <c r="W70" s="103">
        <f>SUM(W71:W73)</f>
        <v>2645.2000000000003</v>
      </c>
      <c r="X70" s="118">
        <f>SUM(X71:X73)</f>
        <v>26969.100000000002</v>
      </c>
      <c r="Y70" s="102">
        <f>+X70-M70</f>
        <v>2309.3000000000065</v>
      </c>
      <c r="Z70" s="103">
        <f>+Y70/M70*100</f>
        <v>9.3646339386370006</v>
      </c>
      <c r="AA70" s="1"/>
    </row>
    <row r="71" spans="2:27" ht="15.95" customHeight="1" x14ac:dyDescent="0.2">
      <c r="B71" s="137" t="s">
        <v>68</v>
      </c>
      <c r="C71" s="112">
        <v>10.5</v>
      </c>
      <c r="D71" s="112">
        <v>4.5</v>
      </c>
      <c r="E71" s="112">
        <v>6.9</v>
      </c>
      <c r="F71" s="112">
        <v>7.7</v>
      </c>
      <c r="G71" s="112">
        <v>6.7</v>
      </c>
      <c r="H71" s="112">
        <v>7.7</v>
      </c>
      <c r="I71" s="112">
        <v>8.5</v>
      </c>
      <c r="J71" s="112">
        <v>7.9</v>
      </c>
      <c r="K71" s="112">
        <v>7.8</v>
      </c>
      <c r="L71" s="112">
        <v>7.9</v>
      </c>
      <c r="M71" s="112">
        <f>SUM(C71:L71)</f>
        <v>76.100000000000009</v>
      </c>
      <c r="N71" s="112">
        <v>9.6999999999999993</v>
      </c>
      <c r="O71" s="112">
        <v>7.2</v>
      </c>
      <c r="P71" s="112">
        <v>8.1</v>
      </c>
      <c r="Q71" s="112">
        <v>21.4</v>
      </c>
      <c r="R71" s="112">
        <v>20.8</v>
      </c>
      <c r="S71" s="112">
        <v>7.5</v>
      </c>
      <c r="T71" s="111">
        <v>7</v>
      </c>
      <c r="U71" s="111">
        <v>18.7</v>
      </c>
      <c r="V71" s="111">
        <v>12.8</v>
      </c>
      <c r="W71" s="111">
        <v>10</v>
      </c>
      <c r="X71" s="111">
        <f>SUM(N71:W71)</f>
        <v>123.2</v>
      </c>
      <c r="Y71" s="110">
        <f>+X71-M71</f>
        <v>47.099999999999994</v>
      </c>
      <c r="Z71" s="112">
        <f>+Y71/M71*100</f>
        <v>61.89224704336398</v>
      </c>
      <c r="AA71" s="1"/>
    </row>
    <row r="72" spans="2:27" ht="15.95" customHeight="1" x14ac:dyDescent="0.2">
      <c r="B72" s="139" t="s">
        <v>67</v>
      </c>
      <c r="C72" s="138">
        <v>2881.9</v>
      </c>
      <c r="D72" s="138">
        <v>2610</v>
      </c>
      <c r="E72" s="138">
        <v>1912.5</v>
      </c>
      <c r="F72" s="138">
        <v>2520.6</v>
      </c>
      <c r="G72" s="138">
        <v>2067.8000000000002</v>
      </c>
      <c r="H72" s="138">
        <v>1727.5</v>
      </c>
      <c r="I72" s="138">
        <v>2189.1999999999998</v>
      </c>
      <c r="J72" s="138">
        <v>2946.3</v>
      </c>
      <c r="K72" s="138">
        <v>2281.1999999999998</v>
      </c>
      <c r="L72" s="138">
        <v>2327.6</v>
      </c>
      <c r="M72" s="138">
        <f>SUM(C72:L72)</f>
        <v>23464.6</v>
      </c>
      <c r="N72" s="138">
        <v>2166.8000000000002</v>
      </c>
      <c r="O72" s="138">
        <v>1998.9</v>
      </c>
      <c r="P72" s="138">
        <v>2050.4</v>
      </c>
      <c r="Q72" s="138">
        <v>1959.5</v>
      </c>
      <c r="R72" s="138">
        <v>2655.8</v>
      </c>
      <c r="S72" s="138">
        <v>2306.1999999999998</v>
      </c>
      <c r="T72" s="138">
        <v>2739.7</v>
      </c>
      <c r="U72" s="138">
        <v>3417.7</v>
      </c>
      <c r="V72" s="138">
        <v>2371.6</v>
      </c>
      <c r="W72" s="138">
        <v>2299.3000000000002</v>
      </c>
      <c r="X72" s="138">
        <f>SUM(N72:W72)</f>
        <v>23965.9</v>
      </c>
      <c r="Y72" s="126">
        <f>+X72-M72</f>
        <v>501.30000000000291</v>
      </c>
      <c r="Z72" s="128">
        <f>+Y72/M72*100</f>
        <v>2.1364097406305795</v>
      </c>
      <c r="AA72" s="1"/>
    </row>
    <row r="73" spans="2:27" ht="15.95" customHeight="1" x14ac:dyDescent="0.2">
      <c r="B73" s="137" t="s">
        <v>55</v>
      </c>
      <c r="C73" s="130">
        <v>30.1</v>
      </c>
      <c r="D73" s="130">
        <v>213.5</v>
      </c>
      <c r="E73" s="130">
        <v>63.4</v>
      </c>
      <c r="F73" s="130">
        <v>81.900000000000006</v>
      </c>
      <c r="G73" s="130">
        <v>112.2</v>
      </c>
      <c r="H73" s="130">
        <v>81.3</v>
      </c>
      <c r="I73" s="130">
        <v>143.69999999999999</v>
      </c>
      <c r="J73" s="130">
        <v>111.4</v>
      </c>
      <c r="K73" s="130">
        <v>110.7</v>
      </c>
      <c r="L73" s="130">
        <v>170.9</v>
      </c>
      <c r="M73" s="112">
        <f>SUM(C73:L73)</f>
        <v>1119.0999999999999</v>
      </c>
      <c r="N73" s="130">
        <v>202.4</v>
      </c>
      <c r="O73" s="130">
        <v>103.2</v>
      </c>
      <c r="P73" s="130">
        <v>114.5</v>
      </c>
      <c r="Q73" s="130">
        <v>58.5</v>
      </c>
      <c r="R73" s="130">
        <v>687.9</v>
      </c>
      <c r="S73" s="130">
        <v>553.79999999999995</v>
      </c>
      <c r="T73" s="130">
        <v>207.7</v>
      </c>
      <c r="U73" s="130">
        <v>198.1</v>
      </c>
      <c r="V73" s="130">
        <v>418</v>
      </c>
      <c r="W73" s="130">
        <v>335.9</v>
      </c>
      <c r="X73" s="111">
        <f>SUM(N73:W73)</f>
        <v>2880</v>
      </c>
      <c r="Y73" s="110">
        <f>+X73-M73</f>
        <v>1760.9</v>
      </c>
      <c r="Z73" s="112">
        <f>+Y73/M73*100</f>
        <v>157.3496559735502</v>
      </c>
      <c r="AA73" s="1"/>
    </row>
    <row r="74" spans="2:27" ht="15.95" customHeight="1" x14ac:dyDescent="0.2">
      <c r="B74" s="125" t="s">
        <v>66</v>
      </c>
      <c r="C74" s="103">
        <f>SUM(C75:C77)</f>
        <v>589</v>
      </c>
      <c r="D74" s="103">
        <f>SUM(D75:D77)</f>
        <v>695.30000000000007</v>
      </c>
      <c r="E74" s="103">
        <f>SUM(E75:E77)</f>
        <v>655.49999999999989</v>
      </c>
      <c r="F74" s="103">
        <f>SUM(F75:F77)</f>
        <v>683.6</v>
      </c>
      <c r="G74" s="103">
        <f>SUM(G75:G77)</f>
        <v>586.4</v>
      </c>
      <c r="H74" s="103">
        <f>SUM(H75:H77)</f>
        <v>560.5</v>
      </c>
      <c r="I74" s="103">
        <f>SUM(I75:I77)</f>
        <v>618.40000000000009</v>
      </c>
      <c r="J74" s="103">
        <f>SUM(J75:J77)</f>
        <v>574.20000000000005</v>
      </c>
      <c r="K74" s="103">
        <f>SUM(K75:K77)</f>
        <v>512.4</v>
      </c>
      <c r="L74" s="103">
        <f>SUM(L75:L77)</f>
        <v>496.8</v>
      </c>
      <c r="M74" s="103">
        <f>SUM(M75:M77)</f>
        <v>5972.0999999999995</v>
      </c>
      <c r="N74" s="103">
        <f>SUM(N75:N77)</f>
        <v>580.79999999999995</v>
      </c>
      <c r="O74" s="103">
        <f>SUM(O75:O77)</f>
        <v>665.8</v>
      </c>
      <c r="P74" s="103">
        <f>SUM(P75:P77)</f>
        <v>620.1</v>
      </c>
      <c r="Q74" s="103">
        <f>SUM(Q75:Q77)</f>
        <v>662.3</v>
      </c>
      <c r="R74" s="103">
        <f>SUM(R75:R77)</f>
        <v>537.30000000000007</v>
      </c>
      <c r="S74" s="103">
        <f>SUM(S75:S77)</f>
        <v>563.29999999999995</v>
      </c>
      <c r="T74" s="103">
        <f>SUM(T75:T77)</f>
        <v>522.79999999999995</v>
      </c>
      <c r="U74" s="103">
        <f>SUM(U75:U77)</f>
        <v>567.29999999999995</v>
      </c>
      <c r="V74" s="103">
        <f>SUM(V75:V77)</f>
        <v>515.79999999999995</v>
      </c>
      <c r="W74" s="103">
        <f>SUM(W75:W77)</f>
        <v>512</v>
      </c>
      <c r="X74" s="103">
        <f>SUM(X75:X77)</f>
        <v>5747.5</v>
      </c>
      <c r="Y74" s="102">
        <f>+X74-M74</f>
        <v>-224.59999999999945</v>
      </c>
      <c r="Z74" s="103">
        <f>+Y74/M74*100</f>
        <v>-3.7608211516886771</v>
      </c>
      <c r="AA74" s="1"/>
    </row>
    <row r="75" spans="2:27" ht="15.95" customHeight="1" x14ac:dyDescent="0.2">
      <c r="B75" s="114" t="s">
        <v>65</v>
      </c>
      <c r="C75" s="130">
        <v>419.1</v>
      </c>
      <c r="D75" s="130">
        <v>563.1</v>
      </c>
      <c r="E75" s="130">
        <v>539.29999999999995</v>
      </c>
      <c r="F75" s="130">
        <v>549.1</v>
      </c>
      <c r="G75" s="130">
        <v>459</v>
      </c>
      <c r="H75" s="130">
        <v>441.1</v>
      </c>
      <c r="I75" s="130">
        <v>424</v>
      </c>
      <c r="J75" s="130">
        <v>435.7</v>
      </c>
      <c r="K75" s="130">
        <v>392.7</v>
      </c>
      <c r="L75" s="130">
        <v>377.6</v>
      </c>
      <c r="M75" s="112">
        <f>SUM(C75:L75)</f>
        <v>4600.7</v>
      </c>
      <c r="N75" s="130">
        <v>446.2</v>
      </c>
      <c r="O75" s="130">
        <v>569.29999999999995</v>
      </c>
      <c r="P75" s="130">
        <v>502.7</v>
      </c>
      <c r="Q75" s="130">
        <v>555.79999999999995</v>
      </c>
      <c r="R75" s="130">
        <v>442.3</v>
      </c>
      <c r="S75" s="130">
        <v>461.5</v>
      </c>
      <c r="T75" s="111">
        <v>402.3</v>
      </c>
      <c r="U75" s="111">
        <v>470.7</v>
      </c>
      <c r="V75" s="111">
        <v>427.8</v>
      </c>
      <c r="W75" s="111">
        <v>436.4</v>
      </c>
      <c r="X75" s="111">
        <f>SUM(N75:W75)</f>
        <v>4715</v>
      </c>
      <c r="Y75" s="110">
        <f>+X75-M75</f>
        <v>114.30000000000018</v>
      </c>
      <c r="Z75" s="112">
        <f>+Y75/M75*100</f>
        <v>2.4844045471341358</v>
      </c>
      <c r="AA75" s="1"/>
    </row>
    <row r="76" spans="2:27" ht="15.95" customHeight="1" x14ac:dyDescent="0.2">
      <c r="B76" s="114" t="s">
        <v>64</v>
      </c>
      <c r="C76" s="112">
        <v>167.4</v>
      </c>
      <c r="D76" s="112">
        <v>129.80000000000001</v>
      </c>
      <c r="E76" s="112">
        <v>113.8</v>
      </c>
      <c r="F76" s="112">
        <v>131.9</v>
      </c>
      <c r="G76" s="112">
        <v>124.8</v>
      </c>
      <c r="H76" s="112">
        <v>116.8</v>
      </c>
      <c r="I76" s="112">
        <v>191.7</v>
      </c>
      <c r="J76" s="112">
        <v>135.9</v>
      </c>
      <c r="K76" s="112">
        <v>117.2</v>
      </c>
      <c r="L76" s="112">
        <v>116.4</v>
      </c>
      <c r="M76" s="112">
        <f>SUM(C76:L76)</f>
        <v>1345.7000000000003</v>
      </c>
      <c r="N76" s="112">
        <v>132.1</v>
      </c>
      <c r="O76" s="112">
        <v>94.1</v>
      </c>
      <c r="P76" s="112">
        <v>114.4</v>
      </c>
      <c r="Q76" s="112">
        <v>103.9</v>
      </c>
      <c r="R76" s="112">
        <v>92.4</v>
      </c>
      <c r="S76" s="112">
        <v>99.4</v>
      </c>
      <c r="T76" s="111">
        <v>117.7</v>
      </c>
      <c r="U76" s="111">
        <v>94.2</v>
      </c>
      <c r="V76" s="111">
        <v>85.5</v>
      </c>
      <c r="W76" s="111">
        <v>73.099999999999994</v>
      </c>
      <c r="X76" s="111">
        <f>SUM(N76:W76)</f>
        <v>1006.8000000000001</v>
      </c>
      <c r="Y76" s="110">
        <f>+X76-M76</f>
        <v>-338.9000000000002</v>
      </c>
      <c r="Z76" s="112">
        <f>+Y76/M76*100</f>
        <v>-25.183919149884826</v>
      </c>
      <c r="AA76" s="1"/>
    </row>
    <row r="77" spans="2:27" ht="15.95" customHeight="1" x14ac:dyDescent="0.2">
      <c r="B77" s="114" t="s">
        <v>55</v>
      </c>
      <c r="C77" s="112">
        <v>2.5</v>
      </c>
      <c r="D77" s="112">
        <v>2.4</v>
      </c>
      <c r="E77" s="112">
        <v>2.4</v>
      </c>
      <c r="F77" s="112">
        <v>2.6</v>
      </c>
      <c r="G77" s="112">
        <v>2.6</v>
      </c>
      <c r="H77" s="112">
        <v>2.6</v>
      </c>
      <c r="I77" s="112">
        <v>2.7</v>
      </c>
      <c r="J77" s="112">
        <v>2.6</v>
      </c>
      <c r="K77" s="112">
        <v>2.5</v>
      </c>
      <c r="L77" s="112">
        <v>2.8</v>
      </c>
      <c r="M77" s="112">
        <f>SUM(C77:L77)</f>
        <v>25.700000000000003</v>
      </c>
      <c r="N77" s="112">
        <v>2.5</v>
      </c>
      <c r="O77" s="112">
        <v>2.4</v>
      </c>
      <c r="P77" s="112">
        <v>3</v>
      </c>
      <c r="Q77" s="112">
        <v>2.6</v>
      </c>
      <c r="R77" s="112">
        <v>2.6</v>
      </c>
      <c r="S77" s="112">
        <v>2.4</v>
      </c>
      <c r="T77" s="111">
        <v>2.8</v>
      </c>
      <c r="U77" s="111">
        <v>2.4</v>
      </c>
      <c r="V77" s="111">
        <v>2.5</v>
      </c>
      <c r="W77" s="111">
        <v>2.5</v>
      </c>
      <c r="X77" s="111">
        <f>SUM(N77:W77)</f>
        <v>25.7</v>
      </c>
      <c r="Y77" s="110">
        <f>+X77-M77</f>
        <v>0</v>
      </c>
      <c r="Z77" s="112">
        <f>+Y77/M77*100</f>
        <v>0</v>
      </c>
      <c r="AA77" s="1"/>
    </row>
    <row r="78" spans="2:27" ht="15.95" customHeight="1" x14ac:dyDescent="0.2">
      <c r="B78" s="125" t="s">
        <v>63</v>
      </c>
      <c r="C78" s="103">
        <f>SUM(C79:C81)</f>
        <v>199.70000000000002</v>
      </c>
      <c r="D78" s="103">
        <f>SUM(D79:D81)</f>
        <v>76.399999999999991</v>
      </c>
      <c r="E78" s="103">
        <f>SUM(E79:E81)</f>
        <v>78.8</v>
      </c>
      <c r="F78" s="103">
        <f>SUM(F79:F81)</f>
        <v>74.7</v>
      </c>
      <c r="G78" s="103">
        <f>SUM(G79:G81)</f>
        <v>141.4</v>
      </c>
      <c r="H78" s="103">
        <f>SUM(H79:H81)</f>
        <v>74.8</v>
      </c>
      <c r="I78" s="103">
        <f>SUM(I79:I81)</f>
        <v>136.6</v>
      </c>
      <c r="J78" s="103">
        <f>SUM(J79:J81)</f>
        <v>122.6</v>
      </c>
      <c r="K78" s="103">
        <f>SUM(K79:K81)</f>
        <v>87</v>
      </c>
      <c r="L78" s="103">
        <f>SUM(L79:L81)</f>
        <v>100.9</v>
      </c>
      <c r="M78" s="103">
        <f>SUM(M79:M81)</f>
        <v>1092.8999999999999</v>
      </c>
      <c r="N78" s="103">
        <f>SUM(N79:N81)</f>
        <v>107</v>
      </c>
      <c r="O78" s="103">
        <f>SUM(O79:O81)</f>
        <v>80.900000000000006</v>
      </c>
      <c r="P78" s="103">
        <f>SUM(P79:P81)</f>
        <v>152.5</v>
      </c>
      <c r="Q78" s="103">
        <f>SUM(Q79:Q81)</f>
        <v>166.5</v>
      </c>
      <c r="R78" s="103">
        <f>SUM(R79:R81)</f>
        <v>166.5</v>
      </c>
      <c r="S78" s="103">
        <f>SUM(S79:S81)</f>
        <v>120.3</v>
      </c>
      <c r="T78" s="103">
        <f>SUM(T79:T81)</f>
        <v>190.7</v>
      </c>
      <c r="U78" s="103">
        <f>SUM(U79:U81)</f>
        <v>103.29999999999998</v>
      </c>
      <c r="V78" s="103">
        <f>SUM(V79:V81)</f>
        <v>44.900000000000006</v>
      </c>
      <c r="W78" s="103">
        <f>SUM(W79:W81)</f>
        <v>278.10000000000002</v>
      </c>
      <c r="X78" s="118">
        <f>SUM(X79:X81)</f>
        <v>1410.7</v>
      </c>
      <c r="Y78" s="110">
        <f>+X78-M78</f>
        <v>317.80000000000018</v>
      </c>
      <c r="Z78" s="112">
        <f>+Y78/M78*100</f>
        <v>29.078598224906234</v>
      </c>
      <c r="AA78" s="1"/>
    </row>
    <row r="79" spans="2:27" ht="15.95" customHeight="1" x14ac:dyDescent="0.2">
      <c r="B79" s="136" t="s">
        <v>62</v>
      </c>
      <c r="C79" s="128">
        <v>3.4</v>
      </c>
      <c r="D79" s="128">
        <v>3.8</v>
      </c>
      <c r="E79" s="128">
        <v>4.8</v>
      </c>
      <c r="F79" s="128">
        <v>3.5</v>
      </c>
      <c r="G79" s="128">
        <v>4.5</v>
      </c>
      <c r="H79" s="128">
        <v>3.5</v>
      </c>
      <c r="I79" s="128">
        <v>3.7</v>
      </c>
      <c r="J79" s="128">
        <v>3.8</v>
      </c>
      <c r="K79" s="128">
        <v>3.5</v>
      </c>
      <c r="L79" s="128">
        <v>4.5</v>
      </c>
      <c r="M79" s="128">
        <f>SUM(C79:L79)</f>
        <v>39</v>
      </c>
      <c r="N79" s="128">
        <v>4.3</v>
      </c>
      <c r="O79" s="128">
        <v>3.4</v>
      </c>
      <c r="P79" s="128">
        <v>3.1</v>
      </c>
      <c r="Q79" s="128">
        <v>4</v>
      </c>
      <c r="R79" s="128">
        <v>3.3</v>
      </c>
      <c r="S79" s="128">
        <v>2.8</v>
      </c>
      <c r="T79" s="128">
        <v>3.6</v>
      </c>
      <c r="U79" s="128">
        <v>3.1</v>
      </c>
      <c r="V79" s="128">
        <v>3.1</v>
      </c>
      <c r="W79" s="128">
        <v>3.6</v>
      </c>
      <c r="X79" s="127">
        <f>SUM(N79:W79)</f>
        <v>34.300000000000004</v>
      </c>
      <c r="Y79" s="126">
        <f>+X79-M79</f>
        <v>-4.6999999999999957</v>
      </c>
      <c r="Z79" s="126">
        <f>+Y79/M79*100</f>
        <v>-12.05128205128204</v>
      </c>
      <c r="AA79" s="1"/>
    </row>
    <row r="80" spans="2:27" ht="15.95" customHeight="1" x14ac:dyDescent="0.2">
      <c r="B80" s="136" t="s">
        <v>61</v>
      </c>
      <c r="C80" s="128">
        <v>196.3</v>
      </c>
      <c r="D80" s="128">
        <v>72.599999999999994</v>
      </c>
      <c r="E80" s="128">
        <v>74</v>
      </c>
      <c r="F80" s="128">
        <v>71.2</v>
      </c>
      <c r="G80" s="128">
        <v>136.9</v>
      </c>
      <c r="H80" s="128">
        <v>71.3</v>
      </c>
      <c r="I80" s="128">
        <v>132.9</v>
      </c>
      <c r="J80" s="128">
        <v>118.8</v>
      </c>
      <c r="K80" s="128">
        <v>83.4</v>
      </c>
      <c r="L80" s="128">
        <v>96.4</v>
      </c>
      <c r="M80" s="128">
        <f>SUM(C80:L80)</f>
        <v>1053.8</v>
      </c>
      <c r="N80" s="128">
        <v>102.7</v>
      </c>
      <c r="O80" s="128">
        <v>77.5</v>
      </c>
      <c r="P80" s="128">
        <v>149.4</v>
      </c>
      <c r="Q80" s="128">
        <v>162.5</v>
      </c>
      <c r="R80" s="128">
        <v>163.19999999999999</v>
      </c>
      <c r="S80" s="128">
        <v>117.5</v>
      </c>
      <c r="T80" s="128">
        <v>187.1</v>
      </c>
      <c r="U80" s="128">
        <v>100.1</v>
      </c>
      <c r="V80" s="128">
        <v>41.7</v>
      </c>
      <c r="W80" s="128">
        <v>274.5</v>
      </c>
      <c r="X80" s="127">
        <f>SUM(N80:W80)</f>
        <v>1376.2</v>
      </c>
      <c r="Y80" s="126">
        <f>+X80-M80</f>
        <v>322.40000000000009</v>
      </c>
      <c r="Z80" s="126">
        <f>+Y80/M80*100</f>
        <v>30.59404061491745</v>
      </c>
      <c r="AA80" s="1"/>
    </row>
    <row r="81" spans="2:27" ht="15.95" customHeight="1" x14ac:dyDescent="0.2">
      <c r="B81" s="135" t="s">
        <v>55</v>
      </c>
      <c r="C81" s="112">
        <v>0</v>
      </c>
      <c r="D81" s="112">
        <v>0</v>
      </c>
      <c r="E81" s="112">
        <v>0</v>
      </c>
      <c r="F81" s="112">
        <v>0</v>
      </c>
      <c r="G81" s="112">
        <v>0</v>
      </c>
      <c r="H81" s="112">
        <v>0</v>
      </c>
      <c r="I81" s="112">
        <v>0</v>
      </c>
      <c r="J81" s="112">
        <v>0</v>
      </c>
      <c r="K81" s="112">
        <v>0.1</v>
      </c>
      <c r="L81" s="112">
        <v>0</v>
      </c>
      <c r="M81" s="112">
        <f>SUM(C81:L81)</f>
        <v>0.1</v>
      </c>
      <c r="N81" s="112">
        <v>0</v>
      </c>
      <c r="O81" s="112">
        <v>0</v>
      </c>
      <c r="P81" s="112">
        <v>0</v>
      </c>
      <c r="Q81" s="112">
        <v>0</v>
      </c>
      <c r="R81" s="112">
        <v>0</v>
      </c>
      <c r="S81" s="112">
        <v>0</v>
      </c>
      <c r="T81" s="112">
        <v>0</v>
      </c>
      <c r="U81" s="130">
        <v>0.1</v>
      </c>
      <c r="V81" s="112">
        <v>0.1</v>
      </c>
      <c r="W81" s="112">
        <v>0</v>
      </c>
      <c r="X81" s="134">
        <f>SUM(N81:W81)</f>
        <v>0.2</v>
      </c>
      <c r="Y81" s="110">
        <f>+X81-M81</f>
        <v>0.1</v>
      </c>
      <c r="Z81" s="133">
        <v>0</v>
      </c>
      <c r="AA81" s="1"/>
    </row>
    <row r="82" spans="2:27" ht="15.95" customHeight="1" x14ac:dyDescent="0.2">
      <c r="B82" s="104" t="s">
        <v>60</v>
      </c>
      <c r="C82" s="103">
        <f>+C83+C88+C90</f>
        <v>1043.6999999999998</v>
      </c>
      <c r="D82" s="103">
        <f>+D83+D88+D90</f>
        <v>1215.2</v>
      </c>
      <c r="E82" s="103">
        <f>+E83+E88+E90</f>
        <v>901.3</v>
      </c>
      <c r="F82" s="103">
        <f>+F83+F88+F90</f>
        <v>1050.3</v>
      </c>
      <c r="G82" s="103">
        <f>+G83+G88+G90</f>
        <v>1135.8</v>
      </c>
      <c r="H82" s="103">
        <f>+H83+H88+H90</f>
        <v>925.8</v>
      </c>
      <c r="I82" s="103">
        <f>+I83+I88+I90</f>
        <v>1164.8</v>
      </c>
      <c r="J82" s="103">
        <f>+J83+J88+J90</f>
        <v>10698.9</v>
      </c>
      <c r="K82" s="103">
        <f>+K83+K88+K90</f>
        <v>1134.9000000000001</v>
      </c>
      <c r="L82" s="103">
        <f>+L83+L88+L90</f>
        <v>1482.2</v>
      </c>
      <c r="M82" s="103">
        <f>+M83+M88+M90</f>
        <v>20752.900000000001</v>
      </c>
      <c r="N82" s="103">
        <f>+N83+N88+N90</f>
        <v>1871.9</v>
      </c>
      <c r="O82" s="103">
        <f>+O83+O88+O90</f>
        <v>1213.3000000000002</v>
      </c>
      <c r="P82" s="103">
        <f>+P83+P88+P90</f>
        <v>1473.8000000000002</v>
      </c>
      <c r="Q82" s="103">
        <f>+Q83+Q88+Q90</f>
        <v>1955.4</v>
      </c>
      <c r="R82" s="103">
        <f>+R83+R88+R90</f>
        <v>1484.1000000000001</v>
      </c>
      <c r="S82" s="103">
        <f>+S83+S88+S90</f>
        <v>1271.5999999999999</v>
      </c>
      <c r="T82" s="103">
        <f>+T83+T88+T90</f>
        <v>11537.1</v>
      </c>
      <c r="U82" s="103">
        <f>+U83+U88+U90</f>
        <v>1336.8000000000002</v>
      </c>
      <c r="V82" s="103">
        <f>+V83+V88+V90</f>
        <v>1552.9</v>
      </c>
      <c r="W82" s="103">
        <f>+W83+W88+W90</f>
        <v>1600.9</v>
      </c>
      <c r="X82" s="118">
        <f>+X83+X88+X90</f>
        <v>25297.800000000003</v>
      </c>
      <c r="Y82" s="102">
        <f>+X82-M82</f>
        <v>4544.9000000000015</v>
      </c>
      <c r="Z82" s="103">
        <f>+Y82/M82*100</f>
        <v>21.900071797194613</v>
      </c>
      <c r="AA82" s="1"/>
    </row>
    <row r="83" spans="2:27" ht="15.95" customHeight="1" x14ac:dyDescent="0.2">
      <c r="B83" s="125" t="s">
        <v>59</v>
      </c>
      <c r="C83" s="103">
        <f>SUM(C84:C87)</f>
        <v>137.89999999999998</v>
      </c>
      <c r="D83" s="132">
        <f>SUM(D84:D87)</f>
        <v>46.2</v>
      </c>
      <c r="E83" s="132">
        <f>SUM(E84:E87)</f>
        <v>42.8</v>
      </c>
      <c r="F83" s="132">
        <f>SUM(F84:F87)</f>
        <v>140.4</v>
      </c>
      <c r="G83" s="132">
        <f>SUM(G84:G87)</f>
        <v>61.7</v>
      </c>
      <c r="H83" s="132">
        <f>SUM(H84:H87)</f>
        <v>78</v>
      </c>
      <c r="I83" s="132">
        <f>SUM(I84:I87)</f>
        <v>290.7</v>
      </c>
      <c r="J83" s="132">
        <f>SUM(J84:J87)</f>
        <v>9084.7999999999993</v>
      </c>
      <c r="K83" s="132">
        <f>SUM(K84:K87)</f>
        <v>261.8</v>
      </c>
      <c r="L83" s="132">
        <f>SUM(L84:L87)</f>
        <v>450.70000000000005</v>
      </c>
      <c r="M83" s="103">
        <f>SUM(M84:M87)</f>
        <v>10595</v>
      </c>
      <c r="N83" s="103">
        <f>SUM(N84:N87)</f>
        <v>616.1</v>
      </c>
      <c r="O83" s="132">
        <f>SUM(O84:O87)</f>
        <v>243.2</v>
      </c>
      <c r="P83" s="132">
        <f>SUM(P84:P87)</f>
        <v>285.10000000000002</v>
      </c>
      <c r="Q83" s="132">
        <f>SUM(Q84:Q87)</f>
        <v>387.5</v>
      </c>
      <c r="R83" s="132">
        <f>SUM(R84:R87)</f>
        <v>261.3</v>
      </c>
      <c r="S83" s="132">
        <f>SUM(S84:S87)</f>
        <v>428.5</v>
      </c>
      <c r="T83" s="132">
        <f>SUM(T84:T87)</f>
        <v>10406.700000000001</v>
      </c>
      <c r="U83" s="132">
        <f>SUM(U84:U87)</f>
        <v>415.7</v>
      </c>
      <c r="V83" s="132">
        <f>SUM(V84:V87)</f>
        <v>636.20000000000005</v>
      </c>
      <c r="W83" s="132">
        <f>SUM(W84:W87)</f>
        <v>511.9</v>
      </c>
      <c r="X83" s="118">
        <f>SUM(X84:X87)</f>
        <v>14192.2</v>
      </c>
      <c r="Y83" s="102">
        <f>+X83-M83</f>
        <v>3597.2000000000007</v>
      </c>
      <c r="Z83" s="103">
        <f>+Y83/M83*100</f>
        <v>33.951864086833417</v>
      </c>
      <c r="AA83" s="1"/>
    </row>
    <row r="84" spans="2:27" ht="15.95" customHeight="1" x14ac:dyDescent="0.2">
      <c r="B84" s="114" t="s">
        <v>58</v>
      </c>
      <c r="C84" s="112">
        <v>0</v>
      </c>
      <c r="D84" s="112">
        <v>0</v>
      </c>
      <c r="E84" s="112">
        <v>0</v>
      </c>
      <c r="F84" s="112">
        <v>0</v>
      </c>
      <c r="G84" s="112">
        <v>0</v>
      </c>
      <c r="H84" s="112">
        <v>0</v>
      </c>
      <c r="I84" s="112">
        <v>0</v>
      </c>
      <c r="J84" s="112">
        <v>8820</v>
      </c>
      <c r="K84" s="112">
        <v>0</v>
      </c>
      <c r="L84" s="112">
        <v>0</v>
      </c>
      <c r="M84" s="112">
        <f>SUM(C84:L84)</f>
        <v>8820</v>
      </c>
      <c r="N84" s="112">
        <v>0</v>
      </c>
      <c r="O84" s="112">
        <v>0</v>
      </c>
      <c r="P84" s="112">
        <v>0</v>
      </c>
      <c r="Q84" s="112">
        <v>0</v>
      </c>
      <c r="R84" s="112">
        <v>0</v>
      </c>
      <c r="S84" s="112">
        <v>0</v>
      </c>
      <c r="T84" s="112">
        <v>9923.9</v>
      </c>
      <c r="U84" s="112">
        <v>0</v>
      </c>
      <c r="V84" s="112">
        <v>0</v>
      </c>
      <c r="W84" s="112">
        <v>0</v>
      </c>
      <c r="X84" s="111">
        <f>SUM(N84:W84)</f>
        <v>9923.9</v>
      </c>
      <c r="Y84" s="131">
        <f>+X84-M84</f>
        <v>1103.8999999999996</v>
      </c>
      <c r="Z84" s="112">
        <v>0</v>
      </c>
      <c r="AA84" s="1"/>
    </row>
    <row r="85" spans="2:27" ht="15.95" customHeight="1" x14ac:dyDescent="0.2">
      <c r="B85" s="114" t="s">
        <v>57</v>
      </c>
      <c r="C85" s="112">
        <v>58.8</v>
      </c>
      <c r="D85" s="112">
        <v>46.2</v>
      </c>
      <c r="E85" s="112">
        <v>42.8</v>
      </c>
      <c r="F85" s="112">
        <v>53.1</v>
      </c>
      <c r="G85" s="112">
        <v>61.7</v>
      </c>
      <c r="H85" s="112">
        <v>78</v>
      </c>
      <c r="I85" s="112">
        <v>56.6</v>
      </c>
      <c r="J85" s="112">
        <v>52.3</v>
      </c>
      <c r="K85" s="112">
        <v>39.799999999999997</v>
      </c>
      <c r="L85" s="112">
        <v>40.1</v>
      </c>
      <c r="M85" s="112">
        <f>SUM(C85:L85)</f>
        <v>529.40000000000009</v>
      </c>
      <c r="N85" s="112">
        <v>158.4</v>
      </c>
      <c r="O85" s="112">
        <v>25.1</v>
      </c>
      <c r="P85" s="112">
        <v>30</v>
      </c>
      <c r="Q85" s="112">
        <v>30</v>
      </c>
      <c r="R85" s="112">
        <v>37.799999999999997</v>
      </c>
      <c r="S85" s="112">
        <v>17.2</v>
      </c>
      <c r="T85" s="112">
        <v>0.1</v>
      </c>
      <c r="U85" s="112">
        <v>34.799999999999997</v>
      </c>
      <c r="V85" s="112">
        <v>238.9</v>
      </c>
      <c r="W85" s="112">
        <v>18.899999999999999</v>
      </c>
      <c r="X85" s="111">
        <f>SUM(N85:W85)</f>
        <v>591.20000000000005</v>
      </c>
      <c r="Y85" s="110">
        <f>+X85-M85</f>
        <v>61.799999999999955</v>
      </c>
      <c r="Z85" s="112">
        <f>+Y85/M85*100</f>
        <v>11.673592746505468</v>
      </c>
      <c r="AA85" s="1"/>
    </row>
    <row r="86" spans="2:27" ht="15.95" customHeight="1" x14ac:dyDescent="0.2">
      <c r="B86" s="114" t="s">
        <v>56</v>
      </c>
      <c r="C86" s="112">
        <v>79.099999999999994</v>
      </c>
      <c r="D86" s="112">
        <v>0</v>
      </c>
      <c r="E86" s="112">
        <v>0</v>
      </c>
      <c r="F86" s="112">
        <v>87.3</v>
      </c>
      <c r="G86" s="112">
        <v>0</v>
      </c>
      <c r="H86" s="112">
        <v>0</v>
      </c>
      <c r="I86" s="112">
        <v>234.1</v>
      </c>
      <c r="J86" s="112">
        <v>212.5</v>
      </c>
      <c r="K86" s="112">
        <v>222</v>
      </c>
      <c r="L86" s="112">
        <v>410.6</v>
      </c>
      <c r="M86" s="112">
        <f>SUM(C86:L86)</f>
        <v>1245.5999999999999</v>
      </c>
      <c r="N86" s="112">
        <v>457.7</v>
      </c>
      <c r="O86" s="112">
        <v>218.1</v>
      </c>
      <c r="P86" s="112">
        <v>255.1</v>
      </c>
      <c r="Q86" s="112">
        <v>357.5</v>
      </c>
      <c r="R86" s="112">
        <v>223.5</v>
      </c>
      <c r="S86" s="112">
        <v>411.3</v>
      </c>
      <c r="T86" s="112">
        <v>482.7</v>
      </c>
      <c r="U86" s="112">
        <v>380.9</v>
      </c>
      <c r="V86" s="112">
        <v>397.3</v>
      </c>
      <c r="W86" s="112">
        <v>493</v>
      </c>
      <c r="X86" s="111">
        <f>SUM(N86:W86)</f>
        <v>3677.1000000000004</v>
      </c>
      <c r="Y86" s="110">
        <f>+X86-M86</f>
        <v>2431.5000000000005</v>
      </c>
      <c r="Z86" s="112">
        <f>+Y86/M86*100</f>
        <v>195.20712909441238</v>
      </c>
      <c r="AA86" s="1"/>
    </row>
    <row r="87" spans="2:27" ht="15.95" customHeight="1" x14ac:dyDescent="0.2">
      <c r="B87" s="114" t="s">
        <v>55</v>
      </c>
      <c r="C87" s="130">
        <v>0</v>
      </c>
      <c r="D87" s="130">
        <v>0</v>
      </c>
      <c r="E87" s="130">
        <v>0</v>
      </c>
      <c r="F87" s="130">
        <v>0</v>
      </c>
      <c r="G87" s="130">
        <v>0</v>
      </c>
      <c r="H87" s="130">
        <v>0</v>
      </c>
      <c r="I87" s="130">
        <v>0</v>
      </c>
      <c r="J87" s="130">
        <v>0</v>
      </c>
      <c r="K87" s="130">
        <v>0</v>
      </c>
      <c r="L87" s="130">
        <v>0</v>
      </c>
      <c r="M87" s="112">
        <f>SUM(C87:L87)</f>
        <v>0</v>
      </c>
      <c r="N87" s="130">
        <v>0</v>
      </c>
      <c r="O87" s="130">
        <v>0</v>
      </c>
      <c r="P87" s="130">
        <v>0</v>
      </c>
      <c r="Q87" s="130">
        <v>0</v>
      </c>
      <c r="R87" s="130">
        <v>0</v>
      </c>
      <c r="S87" s="130">
        <v>0</v>
      </c>
      <c r="T87" s="130">
        <v>0</v>
      </c>
      <c r="U87" s="130">
        <v>0</v>
      </c>
      <c r="V87" s="130">
        <v>0</v>
      </c>
      <c r="W87" s="130">
        <v>0</v>
      </c>
      <c r="X87" s="111">
        <f>SUM(N87:W87)</f>
        <v>0</v>
      </c>
      <c r="Y87" s="84">
        <v>0</v>
      </c>
      <c r="Z87" s="68">
        <v>0</v>
      </c>
      <c r="AA87" s="1"/>
    </row>
    <row r="88" spans="2:27" ht="15.95" customHeight="1" x14ac:dyDescent="0.2">
      <c r="B88" s="125" t="s">
        <v>54</v>
      </c>
      <c r="C88" s="103">
        <v>165.1</v>
      </c>
      <c r="D88" s="103">
        <v>122.1</v>
      </c>
      <c r="E88" s="103">
        <v>82.5</v>
      </c>
      <c r="F88" s="103">
        <v>116.1</v>
      </c>
      <c r="G88" s="103">
        <v>112.1</v>
      </c>
      <c r="H88" s="103">
        <v>80.2</v>
      </c>
      <c r="I88" s="103">
        <v>105</v>
      </c>
      <c r="J88" s="103">
        <v>88.1</v>
      </c>
      <c r="K88" s="103">
        <v>97.2</v>
      </c>
      <c r="L88" s="103">
        <v>100</v>
      </c>
      <c r="M88" s="103">
        <f>SUM(C88:L88)</f>
        <v>1068.4000000000001</v>
      </c>
      <c r="N88" s="103">
        <v>237.1</v>
      </c>
      <c r="O88" s="103">
        <v>78.8</v>
      </c>
      <c r="P88" s="103">
        <v>99.3</v>
      </c>
      <c r="Q88" s="103">
        <v>101.4</v>
      </c>
      <c r="R88" s="103">
        <v>232.5</v>
      </c>
      <c r="S88" s="103">
        <v>100.1</v>
      </c>
      <c r="T88" s="103">
        <v>114</v>
      </c>
      <c r="U88" s="103">
        <v>106.2</v>
      </c>
      <c r="V88" s="103">
        <v>104.8</v>
      </c>
      <c r="W88" s="103">
        <v>101.8</v>
      </c>
      <c r="X88" s="118">
        <f>SUM(N88:W88)</f>
        <v>1276</v>
      </c>
      <c r="Y88" s="102">
        <f>+X88-M88</f>
        <v>207.59999999999991</v>
      </c>
      <c r="Z88" s="103">
        <f>+Y88/M88*100</f>
        <v>19.430924747285651</v>
      </c>
      <c r="AA88" s="1"/>
    </row>
    <row r="89" spans="2:27" ht="15.95" customHeight="1" x14ac:dyDescent="0.2">
      <c r="B89" s="129" t="s">
        <v>53</v>
      </c>
      <c r="C89" s="128">
        <v>101</v>
      </c>
      <c r="D89" s="128">
        <v>70.400000000000006</v>
      </c>
      <c r="E89" s="128">
        <v>71</v>
      </c>
      <c r="F89" s="128">
        <v>76.099999999999994</v>
      </c>
      <c r="G89" s="128">
        <v>69.2</v>
      </c>
      <c r="H89" s="128">
        <v>70.099999999999994</v>
      </c>
      <c r="I89" s="128">
        <v>78</v>
      </c>
      <c r="J89" s="128">
        <v>73.8</v>
      </c>
      <c r="K89" s="128">
        <v>81.099999999999994</v>
      </c>
      <c r="L89" s="128">
        <v>82.4</v>
      </c>
      <c r="M89" s="128">
        <f>SUM(C89:L89)</f>
        <v>773.09999999999991</v>
      </c>
      <c r="N89" s="128">
        <v>88.7</v>
      </c>
      <c r="O89" s="128">
        <v>68.900000000000006</v>
      </c>
      <c r="P89" s="128">
        <v>85.4</v>
      </c>
      <c r="Q89" s="128">
        <v>86.5</v>
      </c>
      <c r="R89" s="128">
        <v>84.3</v>
      </c>
      <c r="S89" s="128">
        <v>80.900000000000006</v>
      </c>
      <c r="T89" s="127">
        <v>88.9</v>
      </c>
      <c r="U89" s="127">
        <v>86.3</v>
      </c>
      <c r="V89" s="127">
        <v>91.4</v>
      </c>
      <c r="W89" s="127">
        <v>83.3</v>
      </c>
      <c r="X89" s="127">
        <f>SUM(N89:W89)</f>
        <v>844.59999999999991</v>
      </c>
      <c r="Y89" s="126">
        <f>+X89-M89</f>
        <v>71.5</v>
      </c>
      <c r="Z89" s="126">
        <f>+Y89/M89*100</f>
        <v>9.2484801448712997</v>
      </c>
      <c r="AA89" s="1"/>
    </row>
    <row r="90" spans="2:27" ht="15.75" customHeight="1" x14ac:dyDescent="0.2">
      <c r="B90" s="125" t="s">
        <v>52</v>
      </c>
      <c r="C90" s="103">
        <f>SUM(C91:C93)</f>
        <v>740.69999999999993</v>
      </c>
      <c r="D90" s="103">
        <f>SUM(D91:D93)</f>
        <v>1046.9000000000001</v>
      </c>
      <c r="E90" s="103">
        <f>SUM(E91:E93)</f>
        <v>776</v>
      </c>
      <c r="F90" s="103">
        <f>SUM(F91:F93)</f>
        <v>793.8</v>
      </c>
      <c r="G90" s="103">
        <f>SUM(G91:G93)</f>
        <v>962</v>
      </c>
      <c r="H90" s="103">
        <f>SUM(H91:H93)</f>
        <v>767.6</v>
      </c>
      <c r="I90" s="103">
        <f>SUM(I91:I93)</f>
        <v>769.1</v>
      </c>
      <c r="J90" s="103">
        <f>SUM(J91:J93)</f>
        <v>1526</v>
      </c>
      <c r="K90" s="103">
        <f>SUM(K91:K93)</f>
        <v>775.9</v>
      </c>
      <c r="L90" s="103">
        <v>931.5</v>
      </c>
      <c r="M90" s="103">
        <f>SUM(C90:L90)</f>
        <v>9089.5</v>
      </c>
      <c r="N90" s="103">
        <f>SUM(N91:N93)</f>
        <v>1018.6999999999999</v>
      </c>
      <c r="O90" s="103">
        <f>SUM(O91:O93)</f>
        <v>891.30000000000007</v>
      </c>
      <c r="P90" s="103">
        <f>SUM(P91:P93)</f>
        <v>1089.4000000000001</v>
      </c>
      <c r="Q90" s="103">
        <f>SUM(Q91:Q93)</f>
        <v>1466.5</v>
      </c>
      <c r="R90" s="103">
        <f>SUM(R91:R93)</f>
        <v>990.30000000000007</v>
      </c>
      <c r="S90" s="103">
        <f>SUM(S91:S93)</f>
        <v>743</v>
      </c>
      <c r="T90" s="103">
        <f>SUM(T91:T93)</f>
        <v>1016.4</v>
      </c>
      <c r="U90" s="103">
        <f>SUM(U91:U93)</f>
        <v>814.90000000000009</v>
      </c>
      <c r="V90" s="103">
        <f>SUM(V91:V93)</f>
        <v>811.9</v>
      </c>
      <c r="W90" s="103">
        <f>SUM(W91:W93)</f>
        <v>987.2</v>
      </c>
      <c r="X90" s="103">
        <f>SUM(N90:W90)</f>
        <v>9829.6</v>
      </c>
      <c r="Y90" s="102">
        <f>+X90-M90</f>
        <v>740.10000000000036</v>
      </c>
      <c r="Z90" s="103">
        <f>+Y90/M90*100</f>
        <v>8.1423620661202527</v>
      </c>
      <c r="AA90" s="1"/>
    </row>
    <row r="91" spans="2:27" s="120" customFormat="1" ht="15.95" customHeight="1" x14ac:dyDescent="0.2">
      <c r="B91" s="124" t="s">
        <v>51</v>
      </c>
      <c r="C91" s="51">
        <v>736.3</v>
      </c>
      <c r="D91" s="51">
        <v>1040.5</v>
      </c>
      <c r="E91" s="51">
        <v>766.8</v>
      </c>
      <c r="F91" s="51">
        <v>785.8</v>
      </c>
      <c r="G91" s="51">
        <v>959</v>
      </c>
      <c r="H91" s="51">
        <v>754.7</v>
      </c>
      <c r="I91" s="51">
        <v>760</v>
      </c>
      <c r="J91" s="51">
        <v>1012.4</v>
      </c>
      <c r="K91" s="51">
        <v>771.9</v>
      </c>
      <c r="L91" s="51">
        <v>927.8</v>
      </c>
      <c r="M91" s="112">
        <f>SUM(C91:L91)</f>
        <v>8515.1999999999989</v>
      </c>
      <c r="N91" s="51">
        <v>1014.3</v>
      </c>
      <c r="O91" s="51">
        <v>883.2</v>
      </c>
      <c r="P91" s="51">
        <v>810.1</v>
      </c>
      <c r="Q91" s="51">
        <v>806.8</v>
      </c>
      <c r="R91" s="51">
        <v>984.6</v>
      </c>
      <c r="S91" s="51">
        <v>735.5</v>
      </c>
      <c r="T91" s="112">
        <v>1010.1</v>
      </c>
      <c r="U91" s="112">
        <v>810.7</v>
      </c>
      <c r="V91" s="112">
        <v>805</v>
      </c>
      <c r="W91" s="112">
        <v>983.2</v>
      </c>
      <c r="X91" s="121">
        <f>SUM(N91:W91)</f>
        <v>8843.5</v>
      </c>
      <c r="Y91" s="123">
        <f>+X91-M91</f>
        <v>328.30000000000109</v>
      </c>
      <c r="Z91" s="51">
        <f>+Y91/M91*100</f>
        <v>3.8554584742578113</v>
      </c>
      <c r="AA91" s="1"/>
    </row>
    <row r="92" spans="2:27" s="120" customFormat="1" ht="15.95" customHeight="1" x14ac:dyDescent="0.2">
      <c r="B92" s="124" t="s">
        <v>50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112">
        <f>SUM(C92:L92)</f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1">
        <v>0</v>
      </c>
      <c r="T92" s="112">
        <v>0</v>
      </c>
      <c r="U92" s="112">
        <v>0</v>
      </c>
      <c r="V92" s="112">
        <v>0</v>
      </c>
      <c r="W92" s="112">
        <v>0</v>
      </c>
      <c r="X92" s="121">
        <f>SUM(N92:W92)</f>
        <v>0</v>
      </c>
      <c r="Y92" s="123">
        <f>+X92-M92</f>
        <v>0</v>
      </c>
      <c r="Z92" s="122">
        <v>0</v>
      </c>
      <c r="AA92" s="1"/>
    </row>
    <row r="93" spans="2:27" s="120" customFormat="1" ht="15.95" customHeight="1" x14ac:dyDescent="0.2">
      <c r="B93" s="114" t="s">
        <v>49</v>
      </c>
      <c r="C93" s="112">
        <v>4.4000000000000004</v>
      </c>
      <c r="D93" s="112">
        <v>6.4</v>
      </c>
      <c r="E93" s="112">
        <v>9.1999999999999993</v>
      </c>
      <c r="F93" s="112">
        <v>8</v>
      </c>
      <c r="G93" s="112">
        <v>3</v>
      </c>
      <c r="H93" s="112">
        <v>12.9</v>
      </c>
      <c r="I93" s="112">
        <v>9.1</v>
      </c>
      <c r="J93" s="112">
        <v>513.6</v>
      </c>
      <c r="K93" s="112">
        <v>4</v>
      </c>
      <c r="L93" s="112">
        <v>3.7</v>
      </c>
      <c r="M93" s="112">
        <f>SUM(C93:L93)</f>
        <v>574.30000000000007</v>
      </c>
      <c r="N93" s="112">
        <v>4.4000000000000004</v>
      </c>
      <c r="O93" s="112">
        <v>8.1</v>
      </c>
      <c r="P93" s="112">
        <f>6+273.3</f>
        <v>279.3</v>
      </c>
      <c r="Q93" s="112">
        <f>4.2+655.5</f>
        <v>659.7</v>
      </c>
      <c r="R93" s="112">
        <v>5.7</v>
      </c>
      <c r="S93" s="112">
        <v>7.5</v>
      </c>
      <c r="T93" s="112">
        <v>6.3</v>
      </c>
      <c r="U93" s="112">
        <v>4.2</v>
      </c>
      <c r="V93" s="112">
        <v>6.9</v>
      </c>
      <c r="W93" s="112">
        <v>4</v>
      </c>
      <c r="X93" s="121">
        <f>SUM(N93:W93)</f>
        <v>986.1</v>
      </c>
      <c r="Y93" s="110">
        <f>+X93-M93</f>
        <v>411.79999999999995</v>
      </c>
      <c r="Z93" s="110">
        <f>+Y93/M93*100</f>
        <v>71.704683963085486</v>
      </c>
      <c r="AA93" s="1"/>
    </row>
    <row r="94" spans="2:27" ht="15.95" customHeight="1" x14ac:dyDescent="0.2">
      <c r="B94" s="119" t="s">
        <v>48</v>
      </c>
      <c r="C94" s="103">
        <f>+C98+C95</f>
        <v>877.5</v>
      </c>
      <c r="D94" s="103">
        <f>+D98+D95</f>
        <v>0</v>
      </c>
      <c r="E94" s="103">
        <f>+E98+E95</f>
        <v>1782.8</v>
      </c>
      <c r="F94" s="103">
        <f>+F98+F95</f>
        <v>0</v>
      </c>
      <c r="G94" s="103">
        <f>+G98+G95</f>
        <v>0</v>
      </c>
      <c r="H94" s="103">
        <f>+H98+H95</f>
        <v>0</v>
      </c>
      <c r="I94" s="103">
        <f>+I98+I95</f>
        <v>0</v>
      </c>
      <c r="J94" s="103">
        <f>+J98+J95</f>
        <v>37.5</v>
      </c>
      <c r="K94" s="103">
        <f>+K98+K95</f>
        <v>0</v>
      </c>
      <c r="L94" s="103">
        <v>75.7</v>
      </c>
      <c r="M94" s="103">
        <f>+M98+M95</f>
        <v>2697.8</v>
      </c>
      <c r="N94" s="103">
        <f>+N98+N95</f>
        <v>0</v>
      </c>
      <c r="O94" s="103">
        <f>+O98+O95</f>
        <v>31.3</v>
      </c>
      <c r="P94" s="103">
        <f>+P98+P95</f>
        <v>3.8</v>
      </c>
      <c r="Q94" s="103">
        <f>+Q98+Q95</f>
        <v>0</v>
      </c>
      <c r="R94" s="103">
        <f>+R98+R95</f>
        <v>0</v>
      </c>
      <c r="S94" s="103">
        <f>+S98+S95</f>
        <v>26.5</v>
      </c>
      <c r="T94" s="103">
        <f>+T98+T95</f>
        <v>0</v>
      </c>
      <c r="U94" s="103">
        <f>+U98+U95</f>
        <v>0</v>
      </c>
      <c r="V94" s="103">
        <f>+V98+V95</f>
        <v>33.4</v>
      </c>
      <c r="W94" s="103">
        <f>+W98+W95</f>
        <v>0</v>
      </c>
      <c r="X94" s="118">
        <f>+X98+X95</f>
        <v>95</v>
      </c>
      <c r="Y94" s="102">
        <f>+X94-M94</f>
        <v>-2602.8000000000002</v>
      </c>
      <c r="Z94" s="102">
        <f>+Y94/M94*100</f>
        <v>-96.478612202535402</v>
      </c>
      <c r="AA94" s="1"/>
    </row>
    <row r="95" spans="2:27" ht="15.95" customHeight="1" x14ac:dyDescent="0.2">
      <c r="B95" s="117" t="s">
        <v>47</v>
      </c>
      <c r="C95" s="116">
        <f>+C96+C97</f>
        <v>0</v>
      </c>
      <c r="D95" s="116">
        <f>+D96+D97</f>
        <v>0</v>
      </c>
      <c r="E95" s="116">
        <f>+E96+E97</f>
        <v>17.8</v>
      </c>
      <c r="F95" s="116">
        <f>+F96+F97</f>
        <v>0</v>
      </c>
      <c r="G95" s="116">
        <f>+G96+G97</f>
        <v>0</v>
      </c>
      <c r="H95" s="116">
        <f>+H96+H97</f>
        <v>0</v>
      </c>
      <c r="I95" s="116">
        <f>+I96+I97</f>
        <v>0</v>
      </c>
      <c r="J95" s="116">
        <f>+J96+J97</f>
        <v>37.5</v>
      </c>
      <c r="K95" s="116">
        <f>+K96+K97</f>
        <v>0</v>
      </c>
      <c r="L95" s="116">
        <v>75.7</v>
      </c>
      <c r="M95" s="116">
        <f>+M96+M97</f>
        <v>55.3</v>
      </c>
      <c r="N95" s="116">
        <f>+N96+N97</f>
        <v>0</v>
      </c>
      <c r="O95" s="116">
        <f>+O96+O97</f>
        <v>31.3</v>
      </c>
      <c r="P95" s="116">
        <f>+P96+P97</f>
        <v>3.8</v>
      </c>
      <c r="Q95" s="116">
        <f>+Q96+Q97</f>
        <v>0</v>
      </c>
      <c r="R95" s="116">
        <f>+R96+R97</f>
        <v>0</v>
      </c>
      <c r="S95" s="116">
        <f>+S96</f>
        <v>26.5</v>
      </c>
      <c r="T95" s="116">
        <f>+T96</f>
        <v>0</v>
      </c>
      <c r="U95" s="116">
        <f>+U96</f>
        <v>0</v>
      </c>
      <c r="V95" s="116">
        <f>+V96</f>
        <v>33.4</v>
      </c>
      <c r="W95" s="116">
        <f>+W96</f>
        <v>0</v>
      </c>
      <c r="X95" s="116">
        <f>+X96+X97</f>
        <v>95</v>
      </c>
      <c r="Y95" s="115">
        <f>+X95-M95</f>
        <v>39.700000000000003</v>
      </c>
      <c r="Z95" s="115">
        <f>+Y95/M95*100</f>
        <v>71.790235081374334</v>
      </c>
      <c r="AA95" s="1"/>
    </row>
    <row r="96" spans="2:27" ht="15" customHeight="1" x14ac:dyDescent="0.2">
      <c r="B96" s="114" t="s">
        <v>46</v>
      </c>
      <c r="C96" s="112">
        <v>0</v>
      </c>
      <c r="D96" s="112">
        <v>0</v>
      </c>
      <c r="E96" s="112">
        <v>17.8</v>
      </c>
      <c r="F96" s="112">
        <v>0</v>
      </c>
      <c r="G96" s="112">
        <v>0</v>
      </c>
      <c r="H96" s="112">
        <v>0</v>
      </c>
      <c r="I96" s="112">
        <v>0</v>
      </c>
      <c r="J96" s="112">
        <v>37.5</v>
      </c>
      <c r="K96" s="112">
        <v>0</v>
      </c>
      <c r="L96" s="112">
        <v>0</v>
      </c>
      <c r="M96" s="112">
        <f>SUM(C96:L96)</f>
        <v>55.3</v>
      </c>
      <c r="N96" s="112">
        <v>0</v>
      </c>
      <c r="O96" s="112">
        <v>31.3</v>
      </c>
      <c r="P96" s="112">
        <v>3.8</v>
      </c>
      <c r="Q96" s="112">
        <v>0</v>
      </c>
      <c r="R96" s="112">
        <v>0</v>
      </c>
      <c r="S96" s="112">
        <v>26.5</v>
      </c>
      <c r="T96" s="112">
        <v>0</v>
      </c>
      <c r="U96" s="112">
        <v>0</v>
      </c>
      <c r="V96" s="112">
        <v>33.4</v>
      </c>
      <c r="W96" s="112">
        <v>0</v>
      </c>
      <c r="X96" s="111">
        <f>SUM(N96:W96)</f>
        <v>95</v>
      </c>
      <c r="Y96" s="110">
        <f>+X96-M96</f>
        <v>39.700000000000003</v>
      </c>
      <c r="Z96" s="110">
        <f>+Y96/M96*100</f>
        <v>71.790235081374334</v>
      </c>
      <c r="AA96" s="1"/>
    </row>
    <row r="97" spans="2:30" ht="15.95" customHeight="1" x14ac:dyDescent="0.2">
      <c r="B97" s="114" t="s">
        <v>45</v>
      </c>
      <c r="C97" s="112">
        <v>0</v>
      </c>
      <c r="D97" s="112">
        <v>0</v>
      </c>
      <c r="E97" s="112">
        <v>0</v>
      </c>
      <c r="F97" s="112">
        <v>0</v>
      </c>
      <c r="G97" s="112">
        <v>0</v>
      </c>
      <c r="H97" s="112">
        <v>0</v>
      </c>
      <c r="I97" s="112">
        <v>0</v>
      </c>
      <c r="J97" s="112">
        <v>0</v>
      </c>
      <c r="K97" s="112">
        <v>0</v>
      </c>
      <c r="L97" s="112">
        <v>0</v>
      </c>
      <c r="M97" s="112">
        <f>SUM(C97:L97)</f>
        <v>0</v>
      </c>
      <c r="N97" s="112">
        <v>0</v>
      </c>
      <c r="O97" s="112">
        <v>0</v>
      </c>
      <c r="P97" s="112">
        <v>0</v>
      </c>
      <c r="Q97" s="112">
        <v>0</v>
      </c>
      <c r="R97" s="112">
        <v>0</v>
      </c>
      <c r="S97" s="112">
        <v>0</v>
      </c>
      <c r="T97" s="112">
        <v>0</v>
      </c>
      <c r="U97" s="112">
        <v>0</v>
      </c>
      <c r="V97" s="112">
        <v>0</v>
      </c>
      <c r="W97" s="112">
        <v>0</v>
      </c>
      <c r="X97" s="111">
        <f>SUM(N97:W97)</f>
        <v>0</v>
      </c>
      <c r="Y97" s="110">
        <f>+X97-M97</f>
        <v>0</v>
      </c>
      <c r="Z97" s="84">
        <v>0</v>
      </c>
      <c r="AA97" s="1"/>
    </row>
    <row r="98" spans="2:30" ht="15.95" customHeight="1" x14ac:dyDescent="0.2">
      <c r="B98" s="113" t="s">
        <v>44</v>
      </c>
      <c r="C98" s="112">
        <v>877.5</v>
      </c>
      <c r="D98" s="112">
        <v>0</v>
      </c>
      <c r="E98" s="112">
        <v>1765</v>
      </c>
      <c r="F98" s="112">
        <v>0</v>
      </c>
      <c r="G98" s="112">
        <v>0</v>
      </c>
      <c r="H98" s="112">
        <v>0</v>
      </c>
      <c r="I98" s="112">
        <v>0</v>
      </c>
      <c r="J98" s="112">
        <v>0</v>
      </c>
      <c r="K98" s="112">
        <v>0</v>
      </c>
      <c r="L98" s="112">
        <v>0</v>
      </c>
      <c r="M98" s="112">
        <f>SUM(C98:L98)</f>
        <v>2642.5</v>
      </c>
      <c r="N98" s="112">
        <v>0</v>
      </c>
      <c r="O98" s="112">
        <v>0</v>
      </c>
      <c r="P98" s="112">
        <v>0</v>
      </c>
      <c r="Q98" s="112">
        <v>0</v>
      </c>
      <c r="R98" s="112">
        <v>0</v>
      </c>
      <c r="S98" s="112">
        <v>0</v>
      </c>
      <c r="T98" s="112">
        <v>0</v>
      </c>
      <c r="U98" s="112">
        <v>0</v>
      </c>
      <c r="V98" s="112">
        <v>0</v>
      </c>
      <c r="W98" s="112">
        <v>0</v>
      </c>
      <c r="X98" s="111">
        <f>SUM(N98:W98)</f>
        <v>0</v>
      </c>
      <c r="Y98" s="110">
        <f>+X98-M98</f>
        <v>-2642.5</v>
      </c>
      <c r="Z98" s="110">
        <f>+Y98/M98*100</f>
        <v>-100</v>
      </c>
      <c r="AA98" s="1"/>
    </row>
    <row r="99" spans="2:30" ht="20.25" customHeight="1" thickBot="1" x14ac:dyDescent="0.25">
      <c r="B99" s="109" t="s">
        <v>18</v>
      </c>
      <c r="C99" s="107">
        <f>+C94+C8</f>
        <v>117020.3</v>
      </c>
      <c r="D99" s="107">
        <f>+D94+D8</f>
        <v>87317.2</v>
      </c>
      <c r="E99" s="107">
        <f>+E94+E8</f>
        <v>88382.2</v>
      </c>
      <c r="F99" s="107">
        <f>+F94+F8</f>
        <v>119528.50000000001</v>
      </c>
      <c r="G99" s="107">
        <f>+G94+G8</f>
        <v>92843.6</v>
      </c>
      <c r="H99" s="107">
        <f>+H94+H8</f>
        <v>85726.8</v>
      </c>
      <c r="I99" s="107">
        <f>+I94+I8</f>
        <v>123423.70000000001</v>
      </c>
      <c r="J99" s="107">
        <f>+J94+J8</f>
        <v>103931.3</v>
      </c>
      <c r="K99" s="107">
        <f>+K94+K8</f>
        <v>93309.4</v>
      </c>
      <c r="L99" s="107">
        <f>+L94+L8</f>
        <v>104144.3</v>
      </c>
      <c r="M99" s="108">
        <f>SUM(C99:L99)</f>
        <v>1015627.3000000002</v>
      </c>
      <c r="N99" s="107">
        <f>+N94+N8</f>
        <v>108446.90000000001</v>
      </c>
      <c r="O99" s="107">
        <f>+O94+O8</f>
        <v>88593.1</v>
      </c>
      <c r="P99" s="107">
        <f>+P94+P8</f>
        <v>92930</v>
      </c>
      <c r="Q99" s="107">
        <f>+Q94+Q8</f>
        <v>128071.8</v>
      </c>
      <c r="R99" s="107">
        <f>+R94+R8</f>
        <v>105864.09999999999</v>
      </c>
      <c r="S99" s="107">
        <f>+S94+S8</f>
        <v>95783.599999999991</v>
      </c>
      <c r="T99" s="107">
        <f>+T94+T8</f>
        <v>113356.59999999998</v>
      </c>
      <c r="U99" s="107">
        <f>+U94+U8</f>
        <v>96885.400000000009</v>
      </c>
      <c r="V99" s="107">
        <f>+V94+V8</f>
        <v>95336.799999999988</v>
      </c>
      <c r="W99" s="107">
        <f>+W94+W8</f>
        <v>108105.79999999999</v>
      </c>
      <c r="X99" s="107">
        <f>+X94+X8</f>
        <v>1033374.1000000002</v>
      </c>
      <c r="Y99" s="106">
        <f>+X99-M99</f>
        <v>17746.800000000047</v>
      </c>
      <c r="Z99" s="106">
        <f>+Y99/M99*100</f>
        <v>1.7473732736408372</v>
      </c>
      <c r="AA99" s="105"/>
      <c r="AB99" s="54"/>
      <c r="AC99" s="55"/>
      <c r="AD99" s="55"/>
    </row>
    <row r="100" spans="2:30" ht="15.95" customHeight="1" thickTop="1" x14ac:dyDescent="0.2">
      <c r="B100" s="104" t="s">
        <v>43</v>
      </c>
      <c r="C100" s="103">
        <v>92.1</v>
      </c>
      <c r="D100" s="103">
        <v>30.2</v>
      </c>
      <c r="E100" s="103">
        <v>39.4</v>
      </c>
      <c r="F100" s="103">
        <v>14.8</v>
      </c>
      <c r="G100" s="103">
        <v>107.3</v>
      </c>
      <c r="H100" s="103">
        <v>0.8</v>
      </c>
      <c r="I100" s="103">
        <v>133.5</v>
      </c>
      <c r="J100" s="103">
        <v>20.7</v>
      </c>
      <c r="K100" s="103">
        <v>0.8</v>
      </c>
      <c r="L100" s="103">
        <v>4</v>
      </c>
      <c r="M100" s="103">
        <f>SUM(C100:L100)</f>
        <v>443.6</v>
      </c>
      <c r="N100" s="103">
        <v>319.5</v>
      </c>
      <c r="O100" s="103">
        <v>4.3</v>
      </c>
      <c r="P100" s="103">
        <v>59.7</v>
      </c>
      <c r="Q100" s="103">
        <v>14.4</v>
      </c>
      <c r="R100" s="103">
        <v>0</v>
      </c>
      <c r="S100" s="103">
        <v>24.9</v>
      </c>
      <c r="T100" s="103">
        <v>18</v>
      </c>
      <c r="U100" s="103">
        <v>0.8</v>
      </c>
      <c r="V100" s="103">
        <v>21.5</v>
      </c>
      <c r="W100" s="103">
        <v>21.1</v>
      </c>
      <c r="X100" s="103">
        <f>SUM(N100:W100)</f>
        <v>484.2</v>
      </c>
      <c r="Y100" s="102">
        <f>+X100-M100</f>
        <v>40.599999999999966</v>
      </c>
      <c r="Z100" s="101">
        <f>+Y100/M100*100</f>
        <v>9.152389540126233</v>
      </c>
      <c r="AA100" s="1"/>
      <c r="AB100" s="54"/>
      <c r="AC100" s="1"/>
      <c r="AD100" s="1"/>
    </row>
    <row r="101" spans="2:30" ht="15.95" customHeight="1" x14ac:dyDescent="0.2">
      <c r="B101" s="100" t="s">
        <v>42</v>
      </c>
      <c r="C101" s="74">
        <f>+C102+C105+C116</f>
        <v>67.3</v>
      </c>
      <c r="D101" s="74">
        <f>+D102+D105+D116</f>
        <v>54497.9</v>
      </c>
      <c r="E101" s="74">
        <f>+E102+E105+E116</f>
        <v>16165.300000000001</v>
      </c>
      <c r="F101" s="74">
        <f>+F102+F105+F116</f>
        <v>19349.800000000003</v>
      </c>
      <c r="G101" s="74">
        <f>+G102+G105+G116</f>
        <v>41041.4</v>
      </c>
      <c r="H101" s="74">
        <f>+H102+H105+H116</f>
        <v>176.5</v>
      </c>
      <c r="I101" s="74">
        <f>+I102+I105+I116</f>
        <v>120011</v>
      </c>
      <c r="J101" s="74">
        <f>+J102+J105+J116</f>
        <v>5230.8999999999996</v>
      </c>
      <c r="K101" s="74">
        <f>+K102+K105+K116</f>
        <v>2450.1000000000004</v>
      </c>
      <c r="L101" s="74">
        <f>+L102+L105+L116</f>
        <v>3426.1</v>
      </c>
      <c r="M101" s="74">
        <f>+M102+M105+M116</f>
        <v>262416.30000000005</v>
      </c>
      <c r="N101" s="74">
        <f>+N102+N105+N116</f>
        <v>15893.5</v>
      </c>
      <c r="O101" s="74">
        <f>+O102+O105+O116</f>
        <v>167826</v>
      </c>
      <c r="P101" s="74">
        <f>+P102+P105+P116</f>
        <v>4826.8999999999996</v>
      </c>
      <c r="Q101" s="74">
        <f>+Q102+Q105+Q116</f>
        <v>25623.399999999998</v>
      </c>
      <c r="R101" s="74">
        <f>+R102+R105+R116</f>
        <v>1392.7</v>
      </c>
      <c r="S101" s="74">
        <f>+S102+S105+S116</f>
        <v>2414.6</v>
      </c>
      <c r="T101" s="74">
        <f>+T102+T105+T116</f>
        <v>25331.200000000001</v>
      </c>
      <c r="U101" s="74">
        <f>+U102+U105+U116</f>
        <v>722.1</v>
      </c>
      <c r="V101" s="74">
        <f>+V102+V105+V116</f>
        <v>267.8</v>
      </c>
      <c r="W101" s="74">
        <f>+W102+W105+W116</f>
        <v>107751.59999999999</v>
      </c>
      <c r="X101" s="74">
        <f>+X102+X105+X116</f>
        <v>352049.8</v>
      </c>
      <c r="Y101" s="85">
        <f>+X101-M101</f>
        <v>89633.499999999942</v>
      </c>
      <c r="Z101" s="74">
        <f>+Y101/M101*100</f>
        <v>34.15698643719918</v>
      </c>
      <c r="AA101" s="1"/>
      <c r="AB101" s="54"/>
      <c r="AC101" s="99"/>
    </row>
    <row r="102" spans="2:30" ht="15.95" customHeight="1" x14ac:dyDescent="0.2">
      <c r="B102" s="79" t="s">
        <v>41</v>
      </c>
      <c r="C102" s="96">
        <f>+C104+C103</f>
        <v>0</v>
      </c>
      <c r="D102" s="96">
        <f>+D104+D103</f>
        <v>59.9</v>
      </c>
      <c r="E102" s="96">
        <f>+E104+E103</f>
        <v>0</v>
      </c>
      <c r="F102" s="96">
        <f>+F104+F103</f>
        <v>123.9</v>
      </c>
      <c r="G102" s="96">
        <f>+G104+G103</f>
        <v>0</v>
      </c>
      <c r="H102" s="96">
        <f>+H104+H103</f>
        <v>0</v>
      </c>
      <c r="I102" s="96">
        <f>+I104+I103</f>
        <v>125.5</v>
      </c>
      <c r="J102" s="96">
        <f>+J104+J103</f>
        <v>53.5</v>
      </c>
      <c r="K102" s="96">
        <f>+K104+K103</f>
        <v>0</v>
      </c>
      <c r="L102" s="96">
        <f>+L104+L103</f>
        <v>124.1</v>
      </c>
      <c r="M102" s="96">
        <f>+M104+M103</f>
        <v>486.9</v>
      </c>
      <c r="N102" s="96">
        <f>+N104+N103</f>
        <v>24.9</v>
      </c>
      <c r="O102" s="96">
        <f>+O104+O103</f>
        <v>6213.6</v>
      </c>
      <c r="P102" s="96">
        <f>+P104+P103</f>
        <v>0</v>
      </c>
      <c r="Q102" s="96">
        <f>+Q104+Q103</f>
        <v>0</v>
      </c>
      <c r="R102" s="96">
        <f>+R104+R103</f>
        <v>120.2</v>
      </c>
      <c r="S102" s="96">
        <f>+S104+S103</f>
        <v>1903.3</v>
      </c>
      <c r="T102" s="96">
        <f>+T104+T103</f>
        <v>1287</v>
      </c>
      <c r="U102" s="96">
        <f>+U104+U103</f>
        <v>0</v>
      </c>
      <c r="V102" s="96">
        <f>+V104+V103</f>
        <v>0</v>
      </c>
      <c r="W102" s="96">
        <f>+W104+W103</f>
        <v>418.9</v>
      </c>
      <c r="X102" s="96">
        <f>+X104+X103</f>
        <v>9967.9</v>
      </c>
      <c r="Y102" s="96">
        <f>+X102-M102</f>
        <v>9481</v>
      </c>
      <c r="Z102" s="98">
        <v>0</v>
      </c>
      <c r="AA102" s="1"/>
    </row>
    <row r="103" spans="2:30" ht="15.95" customHeight="1" x14ac:dyDescent="0.2">
      <c r="B103" s="97" t="s">
        <v>40</v>
      </c>
      <c r="C103" s="70">
        <v>0</v>
      </c>
      <c r="D103" s="70">
        <v>0</v>
      </c>
      <c r="E103" s="70">
        <v>0</v>
      </c>
      <c r="F103" s="70">
        <v>0</v>
      </c>
      <c r="G103" s="70">
        <v>0</v>
      </c>
      <c r="H103" s="70">
        <v>0</v>
      </c>
      <c r="I103" s="70">
        <v>0</v>
      </c>
      <c r="J103" s="70">
        <v>0</v>
      </c>
      <c r="K103" s="70">
        <v>0</v>
      </c>
      <c r="L103" s="70">
        <v>0</v>
      </c>
      <c r="M103" s="70">
        <f>SUM(C103:L103)</f>
        <v>0</v>
      </c>
      <c r="N103" s="70">
        <v>0</v>
      </c>
      <c r="O103" s="70">
        <v>6186.3</v>
      </c>
      <c r="P103" s="70">
        <v>0</v>
      </c>
      <c r="Q103" s="70">
        <v>0</v>
      </c>
      <c r="R103" s="70">
        <v>0</v>
      </c>
      <c r="S103" s="70">
        <v>1768</v>
      </c>
      <c r="T103" s="70">
        <v>1230.9000000000001</v>
      </c>
      <c r="U103" s="70">
        <v>0</v>
      </c>
      <c r="V103" s="70">
        <v>0</v>
      </c>
      <c r="W103" s="70">
        <v>291.89999999999998</v>
      </c>
      <c r="X103" s="70">
        <f>SUM(N103:W103)</f>
        <v>9477.1</v>
      </c>
      <c r="Y103" s="68">
        <f>+X103-M103</f>
        <v>9477.1</v>
      </c>
      <c r="Z103" s="68">
        <v>0</v>
      </c>
      <c r="AA103" s="1"/>
    </row>
    <row r="104" spans="2:30" ht="19.5" customHeight="1" x14ac:dyDescent="0.2">
      <c r="B104" s="97" t="s">
        <v>39</v>
      </c>
      <c r="C104" s="70">
        <v>0</v>
      </c>
      <c r="D104" s="70">
        <v>59.9</v>
      </c>
      <c r="E104" s="70">
        <v>0</v>
      </c>
      <c r="F104" s="70">
        <v>123.9</v>
      </c>
      <c r="G104" s="70">
        <v>0</v>
      </c>
      <c r="H104" s="70">
        <v>0</v>
      </c>
      <c r="I104" s="70">
        <v>125.5</v>
      </c>
      <c r="J104" s="70">
        <v>53.5</v>
      </c>
      <c r="K104" s="70">
        <v>0</v>
      </c>
      <c r="L104" s="70">
        <v>124.1</v>
      </c>
      <c r="M104" s="70">
        <f>SUM(C104:L104)</f>
        <v>486.9</v>
      </c>
      <c r="N104" s="70">
        <v>24.9</v>
      </c>
      <c r="O104" s="70">
        <v>27.3</v>
      </c>
      <c r="P104" s="70">
        <v>0</v>
      </c>
      <c r="Q104" s="70">
        <v>0</v>
      </c>
      <c r="R104" s="70">
        <v>120.2</v>
      </c>
      <c r="S104" s="70">
        <v>135.30000000000001</v>
      </c>
      <c r="T104" s="70">
        <v>56.1</v>
      </c>
      <c r="U104" s="70">
        <v>0</v>
      </c>
      <c r="V104" s="70">
        <v>0</v>
      </c>
      <c r="W104" s="70">
        <v>127</v>
      </c>
      <c r="X104" s="70">
        <f>SUM(N104:W104)</f>
        <v>490.80000000000007</v>
      </c>
      <c r="Y104" s="80">
        <f>+X104-M104</f>
        <v>3.9000000000000909</v>
      </c>
      <c r="Z104" s="70">
        <f>+Y104/M104*100</f>
        <v>0.80098582871227997</v>
      </c>
      <c r="AA104" s="1"/>
    </row>
    <row r="105" spans="2:30" ht="15.95" customHeight="1" x14ac:dyDescent="0.2">
      <c r="B105" s="79" t="s">
        <v>38</v>
      </c>
      <c r="C105" s="96">
        <f>+C106+C108</f>
        <v>67.3</v>
      </c>
      <c r="D105" s="96">
        <f>+D106+D108</f>
        <v>53692.2</v>
      </c>
      <c r="E105" s="96">
        <f>+E106+E108</f>
        <v>15602.6</v>
      </c>
      <c r="F105" s="96">
        <f>+F106+F108</f>
        <v>18514.7</v>
      </c>
      <c r="G105" s="96">
        <f>+G106+G108</f>
        <v>40841.599999999999</v>
      </c>
      <c r="H105" s="96">
        <f>+H106+H108</f>
        <v>176.5</v>
      </c>
      <c r="I105" s="96">
        <f>+I106+I108</f>
        <v>119885.5</v>
      </c>
      <c r="J105" s="96">
        <f>+J106+J108</f>
        <v>5177.3999999999996</v>
      </c>
      <c r="K105" s="96">
        <f>+K106+K108</f>
        <v>2450.1000000000004</v>
      </c>
      <c r="L105" s="96">
        <f>+L106+L108</f>
        <v>3302</v>
      </c>
      <c r="M105" s="96">
        <f>+M106+M108</f>
        <v>259709.90000000002</v>
      </c>
      <c r="N105" s="96">
        <f>+N106+N108</f>
        <v>15868.6</v>
      </c>
      <c r="O105" s="96">
        <f>+O106+O108</f>
        <v>161612.4</v>
      </c>
      <c r="P105" s="96">
        <f>+P106+P108</f>
        <v>4826.8999999999996</v>
      </c>
      <c r="Q105" s="96">
        <f>+Q106+Q108</f>
        <v>25623.399999999998</v>
      </c>
      <c r="R105" s="96">
        <f>+R106+R108</f>
        <v>1272.5</v>
      </c>
      <c r="S105" s="96">
        <f>+S106+S108</f>
        <v>511.3</v>
      </c>
      <c r="T105" s="96">
        <f>+T106+T108</f>
        <v>23307.7</v>
      </c>
      <c r="U105" s="96">
        <f>+U106+U108</f>
        <v>722.1</v>
      </c>
      <c r="V105" s="96">
        <f>+V106+V108</f>
        <v>267.8</v>
      </c>
      <c r="W105" s="96">
        <f>+W106+W108</f>
        <v>107332.7</v>
      </c>
      <c r="X105" s="96">
        <f>+X106+X108</f>
        <v>341345.39999999997</v>
      </c>
      <c r="Y105" s="96">
        <f>+X105-M105</f>
        <v>81635.499999999942</v>
      </c>
      <c r="Z105" s="95">
        <f>+Y105/M105*100</f>
        <v>31.43334158613127</v>
      </c>
      <c r="AA105" s="1"/>
    </row>
    <row r="106" spans="2:30" ht="15.95" customHeight="1" x14ac:dyDescent="0.2">
      <c r="B106" s="91" t="s">
        <v>37</v>
      </c>
      <c r="C106" s="94">
        <v>0</v>
      </c>
      <c r="D106" s="94">
        <f>+D107</f>
        <v>0</v>
      </c>
      <c r="E106" s="94">
        <f>+E107</f>
        <v>0</v>
      </c>
      <c r="F106" s="94">
        <f>+F107</f>
        <v>0</v>
      </c>
      <c r="G106" s="94">
        <f>+G107</f>
        <v>0</v>
      </c>
      <c r="H106" s="94">
        <f>+H107</f>
        <v>0</v>
      </c>
      <c r="I106" s="94">
        <f>+I107</f>
        <v>0</v>
      </c>
      <c r="J106" s="94">
        <f>+J107</f>
        <v>0</v>
      </c>
      <c r="K106" s="94">
        <f>+K107</f>
        <v>0</v>
      </c>
      <c r="L106" s="94">
        <f>+L107</f>
        <v>0</v>
      </c>
      <c r="M106" s="94">
        <f>+M107</f>
        <v>0</v>
      </c>
      <c r="N106" s="94">
        <f>+N107</f>
        <v>0</v>
      </c>
      <c r="O106" s="94">
        <f>+O107</f>
        <v>0</v>
      </c>
      <c r="P106" s="94">
        <f>+P107</f>
        <v>0</v>
      </c>
      <c r="Q106" s="94">
        <f>+Q107</f>
        <v>0</v>
      </c>
      <c r="R106" s="94">
        <f>+R107</f>
        <v>0</v>
      </c>
      <c r="S106" s="94">
        <f>+S107</f>
        <v>0</v>
      </c>
      <c r="T106" s="94">
        <f>+T107</f>
        <v>0</v>
      </c>
      <c r="U106" s="94">
        <f>+U107</f>
        <v>0</v>
      </c>
      <c r="V106" s="94">
        <f>+V107</f>
        <v>0</v>
      </c>
      <c r="W106" s="94">
        <f>+W107</f>
        <v>0</v>
      </c>
      <c r="X106" s="94">
        <f>+X107</f>
        <v>0</v>
      </c>
      <c r="Y106" s="92">
        <f>+Y107</f>
        <v>0</v>
      </c>
      <c r="Z106" s="83">
        <v>0</v>
      </c>
      <c r="AA106" s="1"/>
    </row>
    <row r="107" spans="2:30" ht="15.95" customHeight="1" x14ac:dyDescent="0.2">
      <c r="B107" s="93" t="s">
        <v>36</v>
      </c>
      <c r="C107" s="70">
        <v>0</v>
      </c>
      <c r="D107" s="70">
        <v>0</v>
      </c>
      <c r="E107" s="70">
        <v>0</v>
      </c>
      <c r="F107" s="70">
        <v>0</v>
      </c>
      <c r="G107" s="70">
        <v>0</v>
      </c>
      <c r="H107" s="70">
        <v>0</v>
      </c>
      <c r="I107" s="70">
        <v>0</v>
      </c>
      <c r="J107" s="70">
        <v>0</v>
      </c>
      <c r="K107" s="70">
        <v>0</v>
      </c>
      <c r="L107" s="70">
        <v>0</v>
      </c>
      <c r="M107" s="70">
        <f>SUM(C107:L107)</f>
        <v>0</v>
      </c>
      <c r="N107" s="70">
        <v>0</v>
      </c>
      <c r="O107" s="70">
        <v>0</v>
      </c>
      <c r="P107" s="70">
        <v>0</v>
      </c>
      <c r="Q107" s="70">
        <v>0</v>
      </c>
      <c r="R107" s="70">
        <v>0</v>
      </c>
      <c r="S107" s="70">
        <v>0</v>
      </c>
      <c r="T107" s="70">
        <v>0</v>
      </c>
      <c r="U107" s="70">
        <v>0</v>
      </c>
      <c r="V107" s="70">
        <v>0</v>
      </c>
      <c r="W107" s="70">
        <v>0</v>
      </c>
      <c r="X107" s="70">
        <f>SUM(N107:W107)</f>
        <v>0</v>
      </c>
      <c r="Y107" s="92">
        <f>+X107-M107</f>
        <v>0</v>
      </c>
      <c r="Z107" s="83">
        <v>0</v>
      </c>
      <c r="AA107" s="1"/>
    </row>
    <row r="108" spans="2:30" ht="15.95" customHeight="1" x14ac:dyDescent="0.2">
      <c r="B108" s="91" t="s">
        <v>35</v>
      </c>
      <c r="C108" s="90">
        <f>+C110+C113+C109</f>
        <v>67.3</v>
      </c>
      <c r="D108" s="90">
        <f>+D110+D113+D109</f>
        <v>53692.2</v>
      </c>
      <c r="E108" s="90">
        <f>+E110+E113+E109</f>
        <v>15602.6</v>
      </c>
      <c r="F108" s="90">
        <f>+F110+F113+F109</f>
        <v>18514.7</v>
      </c>
      <c r="G108" s="90">
        <f>+G110+G113+G109</f>
        <v>40841.599999999999</v>
      </c>
      <c r="H108" s="90">
        <f>+H110+H113+H109</f>
        <v>176.5</v>
      </c>
      <c r="I108" s="90">
        <f>+I110+I113+I109</f>
        <v>119885.5</v>
      </c>
      <c r="J108" s="90">
        <f>+J110+J113+J109</f>
        <v>5177.3999999999996</v>
      </c>
      <c r="K108" s="90">
        <f>+K110+K113+K109</f>
        <v>2450.1000000000004</v>
      </c>
      <c r="L108" s="90">
        <f>+L110+L113+L109</f>
        <v>3302</v>
      </c>
      <c r="M108" s="90">
        <f>+M110+M113+M109</f>
        <v>259709.90000000002</v>
      </c>
      <c r="N108" s="90">
        <f>+N110+N113+N109</f>
        <v>15868.6</v>
      </c>
      <c r="O108" s="90">
        <f>+O110+O113+O109</f>
        <v>161612.4</v>
      </c>
      <c r="P108" s="90">
        <f>+P110+P113+P109</f>
        <v>4826.8999999999996</v>
      </c>
      <c r="Q108" s="90">
        <f>+Q110+Q113+Q109</f>
        <v>25623.399999999998</v>
      </c>
      <c r="R108" s="90">
        <f>+R110+R113+R109</f>
        <v>1272.5</v>
      </c>
      <c r="S108" s="90">
        <f>+S110+S113+S109</f>
        <v>511.3</v>
      </c>
      <c r="T108" s="90">
        <f>+T110+T113+T109</f>
        <v>23307.7</v>
      </c>
      <c r="U108" s="90">
        <f>+U110+U113+U109</f>
        <v>722.1</v>
      </c>
      <c r="V108" s="90">
        <f>+V110+V113+V109</f>
        <v>267.8</v>
      </c>
      <c r="W108" s="90">
        <f>+W110+W113+W109</f>
        <v>107332.7</v>
      </c>
      <c r="X108" s="90">
        <f>+X110+X113+X109</f>
        <v>341345.39999999997</v>
      </c>
      <c r="Y108" s="89">
        <f>+X108-M108</f>
        <v>81635.499999999942</v>
      </c>
      <c r="Z108" s="88">
        <f>+Y108/M108*100</f>
        <v>31.43334158613127</v>
      </c>
      <c r="AA108" s="1"/>
    </row>
    <row r="109" spans="2:30" ht="15.95" customHeight="1" x14ac:dyDescent="0.2">
      <c r="B109" s="75" t="s">
        <v>34</v>
      </c>
      <c r="C109" s="74">
        <v>0</v>
      </c>
      <c r="D109" s="74">
        <v>0</v>
      </c>
      <c r="E109" s="74">
        <v>0</v>
      </c>
      <c r="F109" s="74">
        <v>0</v>
      </c>
      <c r="G109" s="74">
        <v>0</v>
      </c>
      <c r="H109" s="74">
        <v>0</v>
      </c>
      <c r="I109" s="74">
        <v>0</v>
      </c>
      <c r="J109" s="74">
        <v>0</v>
      </c>
      <c r="K109" s="74">
        <v>0</v>
      </c>
      <c r="L109" s="74">
        <v>0</v>
      </c>
      <c r="M109" s="74">
        <f>SUM(C109:L109)</f>
        <v>0</v>
      </c>
      <c r="N109" s="74">
        <v>0</v>
      </c>
      <c r="O109" s="74">
        <v>0</v>
      </c>
      <c r="P109" s="74">
        <v>0</v>
      </c>
      <c r="Q109" s="74">
        <v>0</v>
      </c>
      <c r="R109" s="74">
        <v>0</v>
      </c>
      <c r="S109" s="74">
        <v>0</v>
      </c>
      <c r="T109" s="74">
        <v>0</v>
      </c>
      <c r="U109" s="74">
        <v>0</v>
      </c>
      <c r="V109" s="74">
        <v>0</v>
      </c>
      <c r="W109" s="74">
        <v>0</v>
      </c>
      <c r="X109" s="74">
        <f>SUM(N109:W109)</f>
        <v>0</v>
      </c>
      <c r="Y109" s="87">
        <f>+X109-M109</f>
        <v>0</v>
      </c>
      <c r="Z109" s="86" t="s">
        <v>33</v>
      </c>
      <c r="AA109" s="1"/>
    </row>
    <row r="110" spans="2:30" ht="15.95" customHeight="1" x14ac:dyDescent="0.2">
      <c r="B110" s="75" t="s">
        <v>32</v>
      </c>
      <c r="C110" s="85">
        <f>+C111+C112</f>
        <v>0</v>
      </c>
      <c r="D110" s="85">
        <f>+D111+D112</f>
        <v>30000</v>
      </c>
      <c r="E110" s="85">
        <f>+E111+E112</f>
        <v>15000</v>
      </c>
      <c r="F110" s="85">
        <f>+F111+F112</f>
        <v>15000</v>
      </c>
      <c r="G110" s="85">
        <f>+G111+G112</f>
        <v>40000</v>
      </c>
      <c r="H110" s="85">
        <f>+H111+H112</f>
        <v>0</v>
      </c>
      <c r="I110" s="85">
        <f>+I111+I112</f>
        <v>117904.3</v>
      </c>
      <c r="J110" s="85">
        <f>+J111+J112</f>
        <v>0</v>
      </c>
      <c r="K110" s="85">
        <f>+K111+K112</f>
        <v>1399.4</v>
      </c>
      <c r="L110" s="85">
        <f>+L111+L112</f>
        <v>0</v>
      </c>
      <c r="M110" s="85">
        <f>+M111+M112</f>
        <v>219303.7</v>
      </c>
      <c r="N110" s="85">
        <f>+N111+N112</f>
        <v>0</v>
      </c>
      <c r="O110" s="85">
        <f>+O111+O112</f>
        <v>157488.79999999999</v>
      </c>
      <c r="P110" s="85">
        <f>+P111+P112</f>
        <v>0</v>
      </c>
      <c r="Q110" s="85">
        <f>+Q111+Q112</f>
        <v>153.80000000000001</v>
      </c>
      <c r="R110" s="85">
        <f>+R111+R112</f>
        <v>103.1</v>
      </c>
      <c r="S110" s="85">
        <f>+S111+S112</f>
        <v>0</v>
      </c>
      <c r="T110" s="85">
        <f>+T111+T112</f>
        <v>20000</v>
      </c>
      <c r="U110" s="85">
        <f>+U111+U112</f>
        <v>0</v>
      </c>
      <c r="V110" s="85">
        <f>+V111+V112</f>
        <v>0</v>
      </c>
      <c r="W110" s="85">
        <f>+W111+W112</f>
        <v>102294.9</v>
      </c>
      <c r="X110" s="85">
        <f>+X111+X112</f>
        <v>280040.59999999998</v>
      </c>
      <c r="Y110" s="73">
        <f>+X110-M110</f>
        <v>60736.899999999965</v>
      </c>
      <c r="Z110" s="74">
        <f>+Y110/M110*100</f>
        <v>27.695337561564155</v>
      </c>
      <c r="AA110" s="1"/>
    </row>
    <row r="111" spans="2:30" ht="15.95" customHeight="1" x14ac:dyDescent="0.2">
      <c r="B111" s="82" t="s">
        <v>31</v>
      </c>
      <c r="C111" s="70">
        <v>0</v>
      </c>
      <c r="D111" s="70">
        <v>30000</v>
      </c>
      <c r="E111" s="70">
        <v>15000</v>
      </c>
      <c r="F111" s="70">
        <v>15000</v>
      </c>
      <c r="G111" s="70">
        <v>40000</v>
      </c>
      <c r="H111" s="70">
        <v>0</v>
      </c>
      <c r="I111" s="70">
        <v>0</v>
      </c>
      <c r="J111" s="70">
        <v>0</v>
      </c>
      <c r="K111" s="70">
        <v>0</v>
      </c>
      <c r="L111" s="70">
        <v>0</v>
      </c>
      <c r="M111" s="70">
        <f>SUM(C111:L111)</f>
        <v>100000</v>
      </c>
      <c r="N111" s="70">
        <v>0</v>
      </c>
      <c r="O111" s="70">
        <v>0</v>
      </c>
      <c r="P111" s="70">
        <v>0</v>
      </c>
      <c r="Q111" s="70">
        <v>0</v>
      </c>
      <c r="R111" s="70">
        <v>0</v>
      </c>
      <c r="S111" s="70">
        <v>0</v>
      </c>
      <c r="T111" s="70">
        <v>20000</v>
      </c>
      <c r="U111" s="70">
        <v>0</v>
      </c>
      <c r="V111" s="70">
        <v>0</v>
      </c>
      <c r="W111" s="70">
        <v>0</v>
      </c>
      <c r="X111" s="70">
        <f>SUM(N111:W111)</f>
        <v>20000</v>
      </c>
      <c r="Y111" s="69">
        <f>+X111-M111</f>
        <v>-80000</v>
      </c>
      <c r="Z111" s="70">
        <f>+Y111/M111*100</f>
        <v>-80</v>
      </c>
      <c r="AA111" s="1"/>
    </row>
    <row r="112" spans="2:30" ht="15.95" customHeight="1" x14ac:dyDescent="0.2">
      <c r="B112" s="82" t="s">
        <v>30</v>
      </c>
      <c r="C112" s="70">
        <v>0</v>
      </c>
      <c r="D112" s="70">
        <v>0</v>
      </c>
      <c r="E112" s="70">
        <v>0</v>
      </c>
      <c r="F112" s="70">
        <v>0</v>
      </c>
      <c r="G112" s="70">
        <v>0</v>
      </c>
      <c r="H112" s="70">
        <v>0</v>
      </c>
      <c r="I112" s="70">
        <v>117904.3</v>
      </c>
      <c r="J112" s="70">
        <v>0</v>
      </c>
      <c r="K112" s="70">
        <v>1399.4</v>
      </c>
      <c r="L112" s="70"/>
      <c r="M112" s="70">
        <f>SUM(C112:L112)</f>
        <v>119303.7</v>
      </c>
      <c r="N112" s="70">
        <v>0</v>
      </c>
      <c r="O112" s="70">
        <v>157488.79999999999</v>
      </c>
      <c r="P112" s="70">
        <v>0</v>
      </c>
      <c r="Q112" s="70">
        <v>153.80000000000001</v>
      </c>
      <c r="R112" s="70">
        <v>103.1</v>
      </c>
      <c r="S112" s="70">
        <v>0</v>
      </c>
      <c r="T112" s="70">
        <v>0</v>
      </c>
      <c r="U112" s="70">
        <v>0</v>
      </c>
      <c r="V112" s="70">
        <v>0</v>
      </c>
      <c r="W112" s="70">
        <v>102294.9</v>
      </c>
      <c r="X112" s="70">
        <f>SUM(N112:W112)</f>
        <v>260040.59999999998</v>
      </c>
      <c r="Y112" s="69">
        <f>+X112-M112</f>
        <v>140736.89999999997</v>
      </c>
      <c r="Z112" s="68">
        <v>0</v>
      </c>
      <c r="AA112" s="1"/>
    </row>
    <row r="113" spans="2:30" ht="15.95" customHeight="1" x14ac:dyDescent="0.2">
      <c r="B113" s="75" t="s">
        <v>29</v>
      </c>
      <c r="C113" s="85">
        <f>+C114+C115</f>
        <v>67.3</v>
      </c>
      <c r="D113" s="85">
        <f>+D114+D115</f>
        <v>23692.2</v>
      </c>
      <c r="E113" s="85">
        <f>+E114+E115</f>
        <v>602.6</v>
      </c>
      <c r="F113" s="85">
        <f>+F114+F115</f>
        <v>3514.7</v>
      </c>
      <c r="G113" s="85">
        <f>+G114+G115</f>
        <v>841.6</v>
      </c>
      <c r="H113" s="85">
        <f>+H114+H115</f>
        <v>176.5</v>
      </c>
      <c r="I113" s="85">
        <f>+I114+I115</f>
        <v>1981.2</v>
      </c>
      <c r="J113" s="85">
        <f>+J114+J115</f>
        <v>5177.3999999999996</v>
      </c>
      <c r="K113" s="85">
        <f>+K114+K115</f>
        <v>1050.7</v>
      </c>
      <c r="L113" s="85">
        <f>+L114+L115</f>
        <v>3302</v>
      </c>
      <c r="M113" s="85">
        <f>+M114+M115</f>
        <v>40406.199999999997</v>
      </c>
      <c r="N113" s="85">
        <f>+N114+N115</f>
        <v>15868.6</v>
      </c>
      <c r="O113" s="85">
        <f>+O114+O115</f>
        <v>4123.6000000000004</v>
      </c>
      <c r="P113" s="85">
        <f>+P114+P115</f>
        <v>4826.8999999999996</v>
      </c>
      <c r="Q113" s="85">
        <f>+Q114+Q115</f>
        <v>25469.599999999999</v>
      </c>
      <c r="R113" s="85">
        <f>+R114+R115</f>
        <v>1169.4000000000001</v>
      </c>
      <c r="S113" s="85">
        <f>+S114+S115</f>
        <v>511.3</v>
      </c>
      <c r="T113" s="85">
        <f>+T114+T115</f>
        <v>3307.7</v>
      </c>
      <c r="U113" s="85">
        <f>+U114+U115</f>
        <v>722.1</v>
      </c>
      <c r="V113" s="85">
        <f>+V114+V115</f>
        <v>267.8</v>
      </c>
      <c r="W113" s="85">
        <f>+W114+W115</f>
        <v>5037.8</v>
      </c>
      <c r="X113" s="85">
        <f>+X114+X115</f>
        <v>61304.800000000003</v>
      </c>
      <c r="Y113" s="73">
        <f>+X113-M113</f>
        <v>20898.600000000006</v>
      </c>
      <c r="Z113" s="72">
        <f>+Y113/M113*100</f>
        <v>51.721270498091897</v>
      </c>
      <c r="AA113" s="1"/>
    </row>
    <row r="114" spans="2:30" ht="15.95" customHeight="1" x14ac:dyDescent="0.2">
      <c r="B114" s="82" t="s">
        <v>28</v>
      </c>
      <c r="C114" s="70">
        <v>0</v>
      </c>
      <c r="D114" s="70">
        <v>0</v>
      </c>
      <c r="E114" s="70">
        <v>0</v>
      </c>
      <c r="F114" s="70">
        <v>0</v>
      </c>
      <c r="G114" s="70">
        <v>0</v>
      </c>
      <c r="H114" s="70">
        <v>0</v>
      </c>
      <c r="I114" s="70">
        <v>0</v>
      </c>
      <c r="J114" s="70">
        <v>0</v>
      </c>
      <c r="K114" s="70">
        <v>0</v>
      </c>
      <c r="L114" s="70">
        <v>0</v>
      </c>
      <c r="M114" s="70">
        <f>SUM(C114:L114)</f>
        <v>0</v>
      </c>
      <c r="N114" s="70">
        <f>SUM(H114:M114)</f>
        <v>0</v>
      </c>
      <c r="O114" s="70">
        <v>0</v>
      </c>
      <c r="P114" s="70">
        <v>0</v>
      </c>
      <c r="Q114" s="70">
        <v>0</v>
      </c>
      <c r="R114" s="70">
        <v>0</v>
      </c>
      <c r="S114" s="70">
        <v>0</v>
      </c>
      <c r="T114" s="70">
        <v>0</v>
      </c>
      <c r="U114" s="70">
        <v>0</v>
      </c>
      <c r="V114" s="70">
        <v>0</v>
      </c>
      <c r="W114" s="70">
        <v>0</v>
      </c>
      <c r="X114" s="70">
        <f>SUM(N114:W114)</f>
        <v>0</v>
      </c>
      <c r="Y114" s="84">
        <f>+X114-M114</f>
        <v>0</v>
      </c>
      <c r="Z114" s="83">
        <v>0</v>
      </c>
      <c r="AA114" s="1"/>
    </row>
    <row r="115" spans="2:30" ht="15.95" customHeight="1" x14ac:dyDescent="0.2">
      <c r="B115" s="82" t="s">
        <v>27</v>
      </c>
      <c r="C115" s="81">
        <v>67.3</v>
      </c>
      <c r="D115" s="80">
        <v>23692.2</v>
      </c>
      <c r="E115" s="80">
        <v>602.6</v>
      </c>
      <c r="F115" s="80">
        <v>3514.7</v>
      </c>
      <c r="G115" s="80">
        <v>841.6</v>
      </c>
      <c r="H115" s="80">
        <v>176.5</v>
      </c>
      <c r="I115" s="70">
        <v>1981.2</v>
      </c>
      <c r="J115" s="70">
        <v>5177.3999999999996</v>
      </c>
      <c r="K115" s="70">
        <v>1050.7</v>
      </c>
      <c r="L115" s="70">
        <v>3302</v>
      </c>
      <c r="M115" s="70">
        <f>SUM(C115:L115)</f>
        <v>40406.199999999997</v>
      </c>
      <c r="N115" s="81">
        <v>15868.6</v>
      </c>
      <c r="O115" s="80">
        <v>4123.6000000000004</v>
      </c>
      <c r="P115" s="80">
        <v>4826.8999999999996</v>
      </c>
      <c r="Q115" s="80">
        <v>25469.599999999999</v>
      </c>
      <c r="R115" s="80">
        <v>1169.4000000000001</v>
      </c>
      <c r="S115" s="80">
        <v>511.3</v>
      </c>
      <c r="T115" s="70">
        <v>3307.7</v>
      </c>
      <c r="U115" s="70">
        <v>722.1</v>
      </c>
      <c r="V115" s="70">
        <v>267.8</v>
      </c>
      <c r="W115" s="70">
        <v>5037.8</v>
      </c>
      <c r="X115" s="70">
        <f>SUM(N115:W115)</f>
        <v>61304.800000000003</v>
      </c>
      <c r="Y115" s="69">
        <f>+X115-M115</f>
        <v>20898.600000000006</v>
      </c>
      <c r="Z115" s="46">
        <f>+Y115/M115*100</f>
        <v>51.721270498091897</v>
      </c>
      <c r="AA115" s="1"/>
    </row>
    <row r="116" spans="2:30" ht="15.95" customHeight="1" x14ac:dyDescent="0.2">
      <c r="B116" s="79" t="s">
        <v>26</v>
      </c>
      <c r="C116" s="74">
        <f>+C117+C120</f>
        <v>0</v>
      </c>
      <c r="D116" s="74">
        <f>+D117+D120</f>
        <v>745.8</v>
      </c>
      <c r="E116" s="74">
        <f>+E117+E120</f>
        <v>562.70000000000005</v>
      </c>
      <c r="F116" s="74">
        <f>+F117+F120</f>
        <v>711.2</v>
      </c>
      <c r="G116" s="74">
        <f>+G117+G120</f>
        <v>199.8</v>
      </c>
      <c r="H116" s="74">
        <f>+H117+H120</f>
        <v>0</v>
      </c>
      <c r="I116" s="74">
        <f>+I117+I120</f>
        <v>0</v>
      </c>
      <c r="J116" s="74">
        <f>+J117+J120</f>
        <v>0</v>
      </c>
      <c r="K116" s="74">
        <f>+K117+K120</f>
        <v>0</v>
      </c>
      <c r="L116" s="74">
        <f>+L117+L120</f>
        <v>0</v>
      </c>
      <c r="M116" s="74">
        <f>+M117+M120</f>
        <v>2219.5</v>
      </c>
      <c r="N116" s="74">
        <f>+N117+N120</f>
        <v>0</v>
      </c>
      <c r="O116" s="74">
        <f>+O117+O120</f>
        <v>0</v>
      </c>
      <c r="P116" s="74">
        <f>+P117+P120</f>
        <v>0</v>
      </c>
      <c r="Q116" s="74">
        <f>+Q117+Q120</f>
        <v>0</v>
      </c>
      <c r="R116" s="74">
        <f>+R117+R120</f>
        <v>0</v>
      </c>
      <c r="S116" s="74">
        <f>+S117+S120</f>
        <v>0</v>
      </c>
      <c r="T116" s="74">
        <f>+T117+T120</f>
        <v>736.5</v>
      </c>
      <c r="U116" s="74">
        <f>+U117+U120</f>
        <v>0</v>
      </c>
      <c r="V116" s="74">
        <f>+V117+V120</f>
        <v>0</v>
      </c>
      <c r="W116" s="74">
        <f>+W117+W120</f>
        <v>0</v>
      </c>
      <c r="X116" s="74">
        <f>+X117+X120</f>
        <v>736.5</v>
      </c>
      <c r="Y116" s="73">
        <f>+X116-M116</f>
        <v>-1483</v>
      </c>
      <c r="Z116" s="72">
        <f>+Y116/M116*100</f>
        <v>-66.816850642036499</v>
      </c>
      <c r="AA116" s="1"/>
    </row>
    <row r="117" spans="2:30" ht="15.95" customHeight="1" x14ac:dyDescent="0.2">
      <c r="B117" s="75" t="s">
        <v>25</v>
      </c>
      <c r="C117" s="74">
        <f>+C118+C119</f>
        <v>0</v>
      </c>
      <c r="D117" s="74">
        <f>+D118+D119</f>
        <v>745.8</v>
      </c>
      <c r="E117" s="74">
        <f>+E118+E119</f>
        <v>445.1</v>
      </c>
      <c r="F117" s="74">
        <f>+F118+F119</f>
        <v>475.9</v>
      </c>
      <c r="G117" s="74">
        <f>+G118+G119</f>
        <v>199.8</v>
      </c>
      <c r="H117" s="74">
        <f>+H118+H119</f>
        <v>0</v>
      </c>
      <c r="I117" s="74">
        <f>+I118+I119</f>
        <v>0</v>
      </c>
      <c r="J117" s="74">
        <f>+J118+J119</f>
        <v>0</v>
      </c>
      <c r="K117" s="74">
        <f>+K118+K119</f>
        <v>0</v>
      </c>
      <c r="L117" s="74">
        <f>+L118+L119</f>
        <v>0</v>
      </c>
      <c r="M117" s="74">
        <f>+M118+M119</f>
        <v>1866.6000000000001</v>
      </c>
      <c r="N117" s="74">
        <f>+N118+N119</f>
        <v>0</v>
      </c>
      <c r="O117" s="74">
        <f>+O118+O119</f>
        <v>0</v>
      </c>
      <c r="P117" s="74">
        <f>+P118+P119</f>
        <v>0</v>
      </c>
      <c r="Q117" s="74">
        <f>+Q118+Q119</f>
        <v>0</v>
      </c>
      <c r="R117" s="74">
        <f>+R118+R119</f>
        <v>0</v>
      </c>
      <c r="S117" s="74">
        <f>+S118+S119</f>
        <v>0</v>
      </c>
      <c r="T117" s="74">
        <f>+T118+T119</f>
        <v>736.5</v>
      </c>
      <c r="U117" s="74">
        <f>+U118+U119</f>
        <v>0</v>
      </c>
      <c r="V117" s="74">
        <f>+V118+V119</f>
        <v>0</v>
      </c>
      <c r="W117" s="74">
        <f>+W118+W119</f>
        <v>0</v>
      </c>
      <c r="X117" s="74">
        <f>+X118+X119</f>
        <v>736.5</v>
      </c>
      <c r="Y117" s="73">
        <f>+X117-M117</f>
        <v>-1130.1000000000001</v>
      </c>
      <c r="Z117" s="72">
        <f>+Y117/M117*100</f>
        <v>-60.543233686917397</v>
      </c>
      <c r="AA117" s="1"/>
    </row>
    <row r="118" spans="2:30" ht="15.95" customHeight="1" x14ac:dyDescent="0.2">
      <c r="B118" s="71" t="s">
        <v>24</v>
      </c>
      <c r="C118" s="70">
        <v>0</v>
      </c>
      <c r="D118" s="70">
        <v>745.8</v>
      </c>
      <c r="E118" s="70">
        <v>445.1</v>
      </c>
      <c r="F118" s="70">
        <v>475.9</v>
      </c>
      <c r="G118" s="70">
        <v>199.8</v>
      </c>
      <c r="H118" s="70">
        <v>0</v>
      </c>
      <c r="I118" s="70">
        <v>0</v>
      </c>
      <c r="J118" s="70">
        <v>0</v>
      </c>
      <c r="K118" s="70">
        <v>0</v>
      </c>
      <c r="L118" s="70">
        <v>0</v>
      </c>
      <c r="M118" s="70">
        <f>SUM(C118:L118)</f>
        <v>1866.6000000000001</v>
      </c>
      <c r="N118" s="70">
        <v>0</v>
      </c>
      <c r="O118" s="70">
        <v>0</v>
      </c>
      <c r="P118" s="70">
        <v>0</v>
      </c>
      <c r="Q118" s="70">
        <v>0</v>
      </c>
      <c r="R118" s="70">
        <v>0</v>
      </c>
      <c r="S118" s="70">
        <v>0</v>
      </c>
      <c r="T118" s="70">
        <v>736.5</v>
      </c>
      <c r="U118" s="70">
        <v>0</v>
      </c>
      <c r="V118" s="70">
        <v>0</v>
      </c>
      <c r="W118" s="70">
        <v>0</v>
      </c>
      <c r="X118" s="70">
        <f>SUM(N118:W118)</f>
        <v>736.5</v>
      </c>
      <c r="Y118" s="69">
        <f>+X118-M118</f>
        <v>-1130.1000000000001</v>
      </c>
      <c r="Z118" s="46">
        <f>+Y118/M118*100</f>
        <v>-60.543233686917397</v>
      </c>
      <c r="AA118" s="1"/>
    </row>
    <row r="119" spans="2:30" ht="15.95" customHeight="1" x14ac:dyDescent="0.2">
      <c r="B119" s="71" t="s">
        <v>23</v>
      </c>
      <c r="C119" s="78">
        <v>0</v>
      </c>
      <c r="D119" s="78">
        <v>0</v>
      </c>
      <c r="E119" s="78">
        <v>0</v>
      </c>
      <c r="F119" s="78">
        <v>0</v>
      </c>
      <c r="G119" s="78">
        <v>0</v>
      </c>
      <c r="H119" s="78">
        <v>0</v>
      </c>
      <c r="I119" s="77">
        <v>0</v>
      </c>
      <c r="J119" s="77">
        <v>0</v>
      </c>
      <c r="K119" s="77">
        <v>0</v>
      </c>
      <c r="L119" s="77">
        <v>0</v>
      </c>
      <c r="M119" s="70">
        <f>SUM(C119:L119)</f>
        <v>0</v>
      </c>
      <c r="N119" s="78">
        <v>0</v>
      </c>
      <c r="O119" s="78">
        <v>0</v>
      </c>
      <c r="P119" s="78">
        <v>0</v>
      </c>
      <c r="Q119" s="78">
        <v>0</v>
      </c>
      <c r="R119" s="78">
        <v>0</v>
      </c>
      <c r="S119" s="78">
        <v>0</v>
      </c>
      <c r="T119" s="77">
        <v>0</v>
      </c>
      <c r="U119" s="77">
        <v>0</v>
      </c>
      <c r="V119" s="77">
        <v>0</v>
      </c>
      <c r="W119" s="77">
        <v>0</v>
      </c>
      <c r="X119" s="70">
        <f>SUM(N119:W119)</f>
        <v>0</v>
      </c>
      <c r="Y119" s="76">
        <f>+X119-M119</f>
        <v>0</v>
      </c>
      <c r="Z119" s="68">
        <v>0</v>
      </c>
      <c r="AA119" s="1"/>
    </row>
    <row r="120" spans="2:30" ht="15.95" customHeight="1" x14ac:dyDescent="0.2">
      <c r="B120" s="75" t="s">
        <v>22</v>
      </c>
      <c r="C120" s="74">
        <f>+C121+C122</f>
        <v>0</v>
      </c>
      <c r="D120" s="74">
        <f>+D121+D122</f>
        <v>0</v>
      </c>
      <c r="E120" s="74">
        <f>+E121+E122</f>
        <v>117.6</v>
      </c>
      <c r="F120" s="74">
        <f>+F121+F122</f>
        <v>235.3</v>
      </c>
      <c r="G120" s="74">
        <f>+G121+G122</f>
        <v>0</v>
      </c>
      <c r="H120" s="74">
        <f>+H121+H122</f>
        <v>0</v>
      </c>
      <c r="I120" s="74">
        <f>+I121+I122</f>
        <v>0</v>
      </c>
      <c r="J120" s="74">
        <f>+J121+J122</f>
        <v>0</v>
      </c>
      <c r="K120" s="74">
        <f>+K121+K122</f>
        <v>0</v>
      </c>
      <c r="L120" s="74">
        <f>+L121+L122</f>
        <v>0</v>
      </c>
      <c r="M120" s="74">
        <f>+M121+M122</f>
        <v>352.9</v>
      </c>
      <c r="N120" s="74">
        <f>+N121+N122</f>
        <v>0</v>
      </c>
      <c r="O120" s="74">
        <f>+O121+O122</f>
        <v>0</v>
      </c>
      <c r="P120" s="74">
        <f>+P121+P122</f>
        <v>0</v>
      </c>
      <c r="Q120" s="74">
        <f>+Q121+Q122</f>
        <v>0</v>
      </c>
      <c r="R120" s="74">
        <f>+R121+R122</f>
        <v>0</v>
      </c>
      <c r="S120" s="74">
        <f>+S121+S122</f>
        <v>0</v>
      </c>
      <c r="T120" s="74">
        <f>+T121+T122</f>
        <v>0</v>
      </c>
      <c r="U120" s="74">
        <f>+U121+U122</f>
        <v>0</v>
      </c>
      <c r="V120" s="74">
        <f>+V121+V122</f>
        <v>0</v>
      </c>
      <c r="W120" s="74">
        <f>+W121+W122</f>
        <v>0</v>
      </c>
      <c r="X120" s="74">
        <f>+X121+X122</f>
        <v>0</v>
      </c>
      <c r="Y120" s="73">
        <f>+X120-M120</f>
        <v>-352.9</v>
      </c>
      <c r="Z120" s="72">
        <f>+Y120/M120*100</f>
        <v>-100</v>
      </c>
      <c r="AA120" s="1"/>
    </row>
    <row r="121" spans="2:30" ht="15.95" customHeight="1" x14ac:dyDescent="0.2">
      <c r="B121" s="71" t="s">
        <v>21</v>
      </c>
      <c r="C121" s="70">
        <v>0</v>
      </c>
      <c r="D121" s="70">
        <v>0</v>
      </c>
      <c r="E121" s="70">
        <v>117.6</v>
      </c>
      <c r="F121" s="70">
        <v>235.3</v>
      </c>
      <c r="G121" s="70">
        <v>0</v>
      </c>
      <c r="H121" s="70">
        <v>0</v>
      </c>
      <c r="I121" s="70">
        <v>0</v>
      </c>
      <c r="J121" s="70">
        <v>0</v>
      </c>
      <c r="K121" s="70">
        <v>0</v>
      </c>
      <c r="L121" s="70">
        <v>0</v>
      </c>
      <c r="M121" s="70">
        <f>SUM(C121:L121)</f>
        <v>352.9</v>
      </c>
      <c r="N121" s="70">
        <v>0</v>
      </c>
      <c r="O121" s="70">
        <v>0</v>
      </c>
      <c r="P121" s="70">
        <v>0</v>
      </c>
      <c r="Q121" s="70">
        <v>0</v>
      </c>
      <c r="R121" s="70">
        <v>0</v>
      </c>
      <c r="S121" s="70">
        <v>0</v>
      </c>
      <c r="T121" s="70">
        <v>0</v>
      </c>
      <c r="U121" s="70">
        <v>0</v>
      </c>
      <c r="V121" s="70">
        <v>0</v>
      </c>
      <c r="W121" s="70">
        <v>0</v>
      </c>
      <c r="X121" s="70">
        <f>SUM(N121:W121)</f>
        <v>0</v>
      </c>
      <c r="Y121" s="69">
        <f>+X121-M121</f>
        <v>-352.9</v>
      </c>
      <c r="Z121" s="46">
        <f>+Y121/M121*100</f>
        <v>-100</v>
      </c>
      <c r="AA121" s="1"/>
    </row>
    <row r="122" spans="2:30" ht="15.95" customHeight="1" x14ac:dyDescent="0.2">
      <c r="B122" s="71" t="s">
        <v>20</v>
      </c>
      <c r="C122" s="70">
        <v>0</v>
      </c>
      <c r="D122" s="70">
        <v>0</v>
      </c>
      <c r="E122" s="70">
        <v>0</v>
      </c>
      <c r="F122" s="70">
        <v>0</v>
      </c>
      <c r="G122" s="70">
        <v>0</v>
      </c>
      <c r="H122" s="70">
        <v>0</v>
      </c>
      <c r="I122" s="70">
        <v>0</v>
      </c>
      <c r="J122" s="70">
        <v>0</v>
      </c>
      <c r="K122" s="70">
        <v>0</v>
      </c>
      <c r="L122" s="70">
        <v>0</v>
      </c>
      <c r="M122" s="70">
        <f>SUM(C122:L122)</f>
        <v>0</v>
      </c>
      <c r="N122" s="70">
        <v>0</v>
      </c>
      <c r="O122" s="70">
        <v>0</v>
      </c>
      <c r="P122" s="70">
        <v>0</v>
      </c>
      <c r="Q122" s="70">
        <v>0</v>
      </c>
      <c r="R122" s="70">
        <v>0</v>
      </c>
      <c r="S122" s="70">
        <v>0</v>
      </c>
      <c r="T122" s="70">
        <v>0</v>
      </c>
      <c r="U122" s="70">
        <v>0</v>
      </c>
      <c r="V122" s="70">
        <v>0</v>
      </c>
      <c r="W122" s="70">
        <v>0</v>
      </c>
      <c r="X122" s="70">
        <f>SUM(N122:W122)</f>
        <v>0</v>
      </c>
      <c r="Y122" s="69">
        <f>+X122-M122</f>
        <v>0</v>
      </c>
      <c r="Z122" s="68">
        <v>0</v>
      </c>
      <c r="AA122" s="1"/>
    </row>
    <row r="123" spans="2:30" ht="30" customHeight="1" x14ac:dyDescent="0.2">
      <c r="B123" s="67" t="s">
        <v>19</v>
      </c>
      <c r="C123" s="57">
        <v>104</v>
      </c>
      <c r="D123" s="57">
        <v>52.4</v>
      </c>
      <c r="E123" s="57">
        <v>225.2</v>
      </c>
      <c r="F123" s="57">
        <v>564.1</v>
      </c>
      <c r="G123" s="57">
        <v>59.4</v>
      </c>
      <c r="H123" s="57">
        <v>29.4</v>
      </c>
      <c r="I123" s="57">
        <v>123.8</v>
      </c>
      <c r="J123" s="57">
        <v>198.7</v>
      </c>
      <c r="K123" s="57">
        <v>78.5</v>
      </c>
      <c r="L123" s="57">
        <v>21.1</v>
      </c>
      <c r="M123" s="57">
        <f>SUM(C123:L123)</f>
        <v>1456.6</v>
      </c>
      <c r="N123" s="66">
        <v>410.3</v>
      </c>
      <c r="O123" s="66">
        <v>13.8</v>
      </c>
      <c r="P123" s="66">
        <v>100.1</v>
      </c>
      <c r="Q123" s="66">
        <v>110.6</v>
      </c>
      <c r="R123" s="66">
        <v>19.600000000000001</v>
      </c>
      <c r="S123" s="66">
        <v>12.6</v>
      </c>
      <c r="T123" s="66">
        <v>211.7</v>
      </c>
      <c r="U123" s="66">
        <v>45.4</v>
      </c>
      <c r="V123" s="66">
        <v>24.9</v>
      </c>
      <c r="W123" s="66">
        <v>7.5</v>
      </c>
      <c r="X123" s="57">
        <f>SUM(N123:W123)</f>
        <v>956.5</v>
      </c>
      <c r="Y123" s="58">
        <f>+X123-M123</f>
        <v>-500.09999999999991</v>
      </c>
      <c r="Z123" s="65">
        <f>+Y123/M123*100</f>
        <v>-34.333379102018398</v>
      </c>
      <c r="AA123" s="1"/>
    </row>
    <row r="124" spans="2:30" ht="18.75" customHeight="1" thickBot="1" x14ac:dyDescent="0.25">
      <c r="B124" s="64" t="s">
        <v>18</v>
      </c>
      <c r="C124" s="61">
        <f>+C123+C101+C100+C99</f>
        <v>117283.7</v>
      </c>
      <c r="D124" s="61">
        <f>+D123+D101+D100+D99</f>
        <v>141897.70000000001</v>
      </c>
      <c r="E124" s="61">
        <f>+E123+E101+E100+E99</f>
        <v>104812.1</v>
      </c>
      <c r="F124" s="61">
        <f>+F123+F101+F100+F99</f>
        <v>139457.20000000001</v>
      </c>
      <c r="G124" s="61">
        <f>+G123+G101+G100+G99</f>
        <v>134051.70000000001</v>
      </c>
      <c r="H124" s="61">
        <f>+H123+H101+H100+H99</f>
        <v>85933.5</v>
      </c>
      <c r="I124" s="61">
        <f>+I123+I101+I100+I99</f>
        <v>243692</v>
      </c>
      <c r="J124" s="61">
        <f>+J123+J101+J100+J99</f>
        <v>109381.6</v>
      </c>
      <c r="K124" s="61">
        <f>+K123+K101+K100+K99</f>
        <v>95838.799999999988</v>
      </c>
      <c r="L124" s="61">
        <f>+L123+L101+L100+L99</f>
        <v>107595.5</v>
      </c>
      <c r="M124" s="63">
        <f>+M123+M101+M100+M99</f>
        <v>1279943.8000000003</v>
      </c>
      <c r="N124" s="61">
        <f>+N123+N101+N100+N99</f>
        <v>125070.20000000001</v>
      </c>
      <c r="O124" s="61">
        <f>+O123+O101+O100+O99</f>
        <v>256437.19999999998</v>
      </c>
      <c r="P124" s="61">
        <f>+P123+P101+P100+P99</f>
        <v>97916.7</v>
      </c>
      <c r="Q124" s="61">
        <f>+Q123+Q101+Q100+Q99</f>
        <v>153820.20000000001</v>
      </c>
      <c r="R124" s="61">
        <f>+R123+R101+R100+R99</f>
        <v>107276.4</v>
      </c>
      <c r="S124" s="61">
        <f>+S123+S101+S100+S99</f>
        <v>98235.7</v>
      </c>
      <c r="T124" s="61">
        <f>+T123+T101+T100+T99</f>
        <v>138917.49999999997</v>
      </c>
      <c r="U124" s="61">
        <f>+U123+U101+U100+U99</f>
        <v>97653.700000000012</v>
      </c>
      <c r="V124" s="61">
        <f>+V123+V101+V100+V99</f>
        <v>95650.999999999985</v>
      </c>
      <c r="W124" s="61">
        <f>+W123+W101+W100+W99</f>
        <v>215886</v>
      </c>
      <c r="X124" s="63">
        <f>+X123+X101+X100+X99</f>
        <v>1386864.6</v>
      </c>
      <c r="Y124" s="62">
        <f>+X124-M124</f>
        <v>106920.79999999981</v>
      </c>
      <c r="Z124" s="61">
        <f>+Y124/M124*100</f>
        <v>8.3535542732422936</v>
      </c>
      <c r="AA124" s="1"/>
      <c r="AB124" s="54"/>
      <c r="AC124" s="54"/>
      <c r="AD124" s="54"/>
    </row>
    <row r="125" spans="2:30" ht="15.95" customHeight="1" thickTop="1" x14ac:dyDescent="0.2">
      <c r="B125" s="60" t="s">
        <v>17</v>
      </c>
      <c r="C125" s="59">
        <f>SUM(C126:C135)</f>
        <v>785.6</v>
      </c>
      <c r="D125" s="59">
        <f>SUM(D126:D135)</f>
        <v>567.70000000000005</v>
      </c>
      <c r="E125" s="59">
        <f>SUM(E126:E135)</f>
        <v>671.9000000000002</v>
      </c>
      <c r="F125" s="59">
        <f>SUM(F126:F135)</f>
        <v>2548.7999999999997</v>
      </c>
      <c r="G125" s="59">
        <f>SUM(G126:G135)</f>
        <v>881.70000000000016</v>
      </c>
      <c r="H125" s="59">
        <f>SUM(H126:H135)</f>
        <v>691.50000000000011</v>
      </c>
      <c r="I125" s="59">
        <f>SUM(I126:I135)</f>
        <v>788</v>
      </c>
      <c r="J125" s="59">
        <f>SUM(J126:J135)</f>
        <v>699.80000000000007</v>
      </c>
      <c r="K125" s="59">
        <f>SUM(K126:K135)</f>
        <v>622.80000000000018</v>
      </c>
      <c r="L125" s="59">
        <f>SUM(L126:L135)</f>
        <v>744.50000000000011</v>
      </c>
      <c r="M125" s="59">
        <f>SUM(M126:M135)</f>
        <v>9002.2999999999993</v>
      </c>
      <c r="N125" s="59">
        <f>SUM(N126:N135)</f>
        <v>691.9</v>
      </c>
      <c r="O125" s="59">
        <f>SUM(O126:O135)</f>
        <v>634.4</v>
      </c>
      <c r="P125" s="59">
        <f>SUM(P126:P135)</f>
        <v>734.6</v>
      </c>
      <c r="Q125" s="59">
        <f>SUM(Q126:Q135)</f>
        <v>2832.4</v>
      </c>
      <c r="R125" s="59">
        <f>SUM(R126:R135)</f>
        <v>870.2</v>
      </c>
      <c r="S125" s="59">
        <f>SUM(S126:S135)</f>
        <v>746.00000000000011</v>
      </c>
      <c r="T125" s="59">
        <f>SUM(T126:T135)</f>
        <v>849</v>
      </c>
      <c r="U125" s="59">
        <f>SUM(U126:U135)</f>
        <v>2119.2000000000003</v>
      </c>
      <c r="V125" s="59">
        <f>SUM(V126:V135)</f>
        <v>1095.4999999999998</v>
      </c>
      <c r="W125" s="59">
        <f>SUM(W126:W135)</f>
        <v>1253.3999999999999</v>
      </c>
      <c r="X125" s="58">
        <f>SUM(N125:W125)</f>
        <v>11826.6</v>
      </c>
      <c r="Y125" s="58">
        <f>+X125-M125</f>
        <v>2824.3000000000011</v>
      </c>
      <c r="Z125" s="57">
        <f>+Y125/M125*100</f>
        <v>31.37309354276131</v>
      </c>
      <c r="AA125" s="1"/>
      <c r="AB125" s="1"/>
      <c r="AC125" s="55"/>
      <c r="AD125" s="1"/>
    </row>
    <row r="126" spans="2:30" ht="17.25" customHeight="1" x14ac:dyDescent="0.25">
      <c r="B126" s="56" t="s">
        <v>16</v>
      </c>
      <c r="C126" s="44">
        <v>508.2</v>
      </c>
      <c r="D126" s="44">
        <v>467.6</v>
      </c>
      <c r="E126" s="44">
        <v>510.5</v>
      </c>
      <c r="F126" s="44">
        <v>513.9</v>
      </c>
      <c r="G126" s="44">
        <v>546.20000000000005</v>
      </c>
      <c r="H126" s="44">
        <v>498.2</v>
      </c>
      <c r="I126" s="44">
        <v>518.20000000000005</v>
      </c>
      <c r="J126" s="44">
        <v>504.6</v>
      </c>
      <c r="K126" s="44">
        <v>505.8</v>
      </c>
      <c r="L126" s="44">
        <v>514.6</v>
      </c>
      <c r="M126" s="44">
        <f>SUM(C126:L126)</f>
        <v>5087.7999999999993</v>
      </c>
      <c r="N126" s="44">
        <v>538.29999999999995</v>
      </c>
      <c r="O126" s="44">
        <v>521</v>
      </c>
      <c r="P126" s="44">
        <v>561.20000000000005</v>
      </c>
      <c r="Q126" s="44">
        <v>545.70000000000005</v>
      </c>
      <c r="R126" s="44">
        <v>603.79999999999995</v>
      </c>
      <c r="S126" s="44">
        <v>567</v>
      </c>
      <c r="T126" s="44">
        <v>572.79999999999995</v>
      </c>
      <c r="U126" s="44">
        <v>559.9</v>
      </c>
      <c r="V126" s="44">
        <v>574.79999999999995</v>
      </c>
      <c r="W126" s="44">
        <v>583.29999999999995</v>
      </c>
      <c r="X126" s="41">
        <f>SUM(N126:W126)</f>
        <v>5627.8</v>
      </c>
      <c r="Y126" s="41">
        <f>+X126-M126</f>
        <v>540.00000000000091</v>
      </c>
      <c r="Z126" s="44">
        <f>+Y126/M126*100</f>
        <v>10.613624749400547</v>
      </c>
      <c r="AA126" s="1"/>
      <c r="AB126" s="1"/>
      <c r="AC126" s="55"/>
      <c r="AD126" s="1"/>
    </row>
    <row r="127" spans="2:30" ht="17.25" customHeight="1" x14ac:dyDescent="0.2">
      <c r="B127" s="48" t="s">
        <v>15</v>
      </c>
      <c r="C127" s="44">
        <v>113.8</v>
      </c>
      <c r="D127" s="44">
        <v>36</v>
      </c>
      <c r="E127" s="44">
        <v>47.7</v>
      </c>
      <c r="F127" s="44">
        <v>42</v>
      </c>
      <c r="G127" s="44">
        <v>69.5</v>
      </c>
      <c r="H127" s="44">
        <v>33.9</v>
      </c>
      <c r="I127" s="44">
        <v>64.8</v>
      </c>
      <c r="J127" s="44">
        <v>79.5</v>
      </c>
      <c r="K127" s="44">
        <v>62.9</v>
      </c>
      <c r="L127" s="44">
        <v>77.5</v>
      </c>
      <c r="M127" s="44">
        <f>SUM(C127:L127)</f>
        <v>627.6</v>
      </c>
      <c r="N127" s="44">
        <v>35.6</v>
      </c>
      <c r="O127" s="44">
        <v>53.3</v>
      </c>
      <c r="P127" s="44">
        <v>63.7</v>
      </c>
      <c r="Q127" s="44">
        <v>55.6</v>
      </c>
      <c r="R127" s="44">
        <v>58.5</v>
      </c>
      <c r="S127" s="44">
        <v>53</v>
      </c>
      <c r="T127" s="44">
        <v>70.7</v>
      </c>
      <c r="U127" s="44">
        <v>60.8</v>
      </c>
      <c r="V127" s="44">
        <v>94.9</v>
      </c>
      <c r="W127" s="44">
        <v>106.7</v>
      </c>
      <c r="X127" s="41">
        <f>SUM(N127:W127)</f>
        <v>652.80000000000007</v>
      </c>
      <c r="Y127" s="41">
        <f>+X127-M127</f>
        <v>25.200000000000045</v>
      </c>
      <c r="Z127" s="44">
        <f>+Y127/M127*100</f>
        <v>4.0152963671128177</v>
      </c>
      <c r="AA127" s="1"/>
      <c r="AC127" s="54"/>
    </row>
    <row r="128" spans="2:30" ht="17.25" customHeight="1" x14ac:dyDescent="0.2">
      <c r="B128" s="48" t="s">
        <v>14</v>
      </c>
      <c r="C128" s="44">
        <v>64.3</v>
      </c>
      <c r="D128" s="44">
        <v>25</v>
      </c>
      <c r="E128" s="44">
        <v>42.7</v>
      </c>
      <c r="F128" s="44">
        <v>14.9</v>
      </c>
      <c r="G128" s="44">
        <v>35.9</v>
      </c>
      <c r="H128" s="44">
        <v>15.7</v>
      </c>
      <c r="I128" s="44">
        <v>29.6</v>
      </c>
      <c r="J128" s="44">
        <v>10</v>
      </c>
      <c r="K128" s="44">
        <v>16.7</v>
      </c>
      <c r="L128" s="44">
        <v>28.1</v>
      </c>
      <c r="M128" s="44">
        <f>SUM(C128:L128)</f>
        <v>282.89999999999998</v>
      </c>
      <c r="N128" s="44">
        <v>14</v>
      </c>
      <c r="O128" s="44">
        <v>16.100000000000001</v>
      </c>
      <c r="P128" s="44">
        <v>21.8</v>
      </c>
      <c r="Q128" s="44">
        <v>25.1</v>
      </c>
      <c r="R128" s="44">
        <v>15.4</v>
      </c>
      <c r="S128" s="44">
        <v>39.6</v>
      </c>
      <c r="T128" s="44">
        <v>32.9</v>
      </c>
      <c r="U128" s="44">
        <v>17.2</v>
      </c>
      <c r="V128" s="44">
        <v>33.200000000000003</v>
      </c>
      <c r="W128" s="44">
        <v>25.8</v>
      </c>
      <c r="X128" s="41">
        <f>SUM(N128:W128)</f>
        <v>241.10000000000002</v>
      </c>
      <c r="Y128" s="41">
        <f>+X128-M128</f>
        <v>-41.799999999999955</v>
      </c>
      <c r="Z128" s="44">
        <f>+Y128/M128*100</f>
        <v>-14.775539059738406</v>
      </c>
      <c r="AA128" s="1"/>
      <c r="AC128" s="54"/>
    </row>
    <row r="129" spans="2:27" ht="17.25" customHeight="1" x14ac:dyDescent="0.2">
      <c r="B129" s="48" t="s">
        <v>13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3">
        <v>0.1</v>
      </c>
      <c r="M129" s="44">
        <f>SUM(C129:L129)</f>
        <v>0.1</v>
      </c>
      <c r="N129" s="53">
        <v>0</v>
      </c>
      <c r="O129" s="53">
        <v>0</v>
      </c>
      <c r="P129" s="53">
        <v>0</v>
      </c>
      <c r="Q129" s="53">
        <v>0</v>
      </c>
      <c r="R129" s="53">
        <v>0</v>
      </c>
      <c r="S129" s="53">
        <v>0</v>
      </c>
      <c r="T129" s="53">
        <v>0</v>
      </c>
      <c r="U129" s="53">
        <v>0</v>
      </c>
      <c r="V129" s="53">
        <v>0</v>
      </c>
      <c r="W129" s="53">
        <v>0.2</v>
      </c>
      <c r="X129" s="41">
        <f>SUM(N129:W129)</f>
        <v>0.2</v>
      </c>
      <c r="Y129" s="41">
        <f>+X129-M129</f>
        <v>0.1</v>
      </c>
      <c r="Z129" s="44">
        <f>+Y129/M129*100</f>
        <v>100</v>
      </c>
      <c r="AA129" s="1"/>
    </row>
    <row r="130" spans="2:27" ht="17.25" customHeight="1" x14ac:dyDescent="0.2">
      <c r="B130" s="48" t="s">
        <v>12</v>
      </c>
      <c r="C130" s="44">
        <v>0</v>
      </c>
      <c r="D130" s="51">
        <v>0</v>
      </c>
      <c r="E130" s="51">
        <v>0</v>
      </c>
      <c r="F130" s="51">
        <v>0</v>
      </c>
      <c r="G130" s="51">
        <v>17.7</v>
      </c>
      <c r="H130" s="51">
        <v>0</v>
      </c>
      <c r="I130" s="51">
        <v>0</v>
      </c>
      <c r="J130" s="51">
        <v>0</v>
      </c>
      <c r="K130" s="51">
        <v>0</v>
      </c>
      <c r="L130" s="51">
        <v>0</v>
      </c>
      <c r="M130" s="44">
        <f>SUM(C130:L130)</f>
        <v>17.7</v>
      </c>
      <c r="N130" s="44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4">
        <v>0</v>
      </c>
      <c r="U130" s="44">
        <v>0</v>
      </c>
      <c r="V130" s="44">
        <v>0</v>
      </c>
      <c r="W130" s="44">
        <v>0</v>
      </c>
      <c r="X130" s="41">
        <f>SUM(N130:W130)</f>
        <v>0</v>
      </c>
      <c r="Y130" s="52">
        <f>+X130-M130</f>
        <v>-17.7</v>
      </c>
      <c r="Z130" s="44">
        <f>+Y130/M130*100</f>
        <v>-100</v>
      </c>
      <c r="AA130" s="1"/>
    </row>
    <row r="131" spans="2:27" ht="17.25" customHeight="1" x14ac:dyDescent="0.2">
      <c r="B131" s="48" t="s">
        <v>11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1">
        <v>0</v>
      </c>
      <c r="M131" s="44">
        <f>SUM(C131:L131)</f>
        <v>0</v>
      </c>
      <c r="N131" s="49">
        <v>0</v>
      </c>
      <c r="O131" s="49">
        <v>0</v>
      </c>
      <c r="P131" s="49">
        <v>0</v>
      </c>
      <c r="Q131" s="49">
        <v>0</v>
      </c>
      <c r="R131" s="49">
        <v>0</v>
      </c>
      <c r="S131" s="49">
        <v>0</v>
      </c>
      <c r="T131" s="49">
        <v>0</v>
      </c>
      <c r="U131" s="44">
        <v>1428</v>
      </c>
      <c r="V131" s="44">
        <v>350.2</v>
      </c>
      <c r="W131" s="44">
        <v>410.3</v>
      </c>
      <c r="X131" s="41">
        <f>SUM(N131:W131)</f>
        <v>2188.5</v>
      </c>
      <c r="Y131" s="50">
        <f>+X131-M131</f>
        <v>2188.5</v>
      </c>
      <c r="Z131" s="49">
        <v>0</v>
      </c>
      <c r="AA131" s="1"/>
    </row>
    <row r="132" spans="2:27" ht="17.25" customHeight="1" x14ac:dyDescent="0.2">
      <c r="B132" s="48" t="s">
        <v>10</v>
      </c>
      <c r="C132" s="47">
        <v>4.0999999999999996</v>
      </c>
      <c r="D132" s="47">
        <v>3.4</v>
      </c>
      <c r="E132" s="47">
        <v>4</v>
      </c>
      <c r="F132" s="47">
        <v>3.8</v>
      </c>
      <c r="G132" s="47">
        <v>4</v>
      </c>
      <c r="H132" s="47">
        <v>4.3</v>
      </c>
      <c r="I132" s="47">
        <v>4.0999999999999996</v>
      </c>
      <c r="J132" s="47">
        <v>4.2</v>
      </c>
      <c r="K132" s="47">
        <v>3.7</v>
      </c>
      <c r="L132" s="47">
        <v>4.5</v>
      </c>
      <c r="M132" s="44">
        <f>SUM(C132:L132)</f>
        <v>40.1</v>
      </c>
      <c r="N132" s="47">
        <v>3.4</v>
      </c>
      <c r="O132" s="47">
        <v>4.0999999999999996</v>
      </c>
      <c r="P132" s="47">
        <v>4</v>
      </c>
      <c r="Q132" s="47">
        <v>4.4000000000000004</v>
      </c>
      <c r="R132" s="47">
        <v>3.7</v>
      </c>
      <c r="S132" s="47">
        <v>4.2</v>
      </c>
      <c r="T132" s="47">
        <v>4.5</v>
      </c>
      <c r="U132" s="47">
        <v>3.8</v>
      </c>
      <c r="V132" s="47">
        <v>4.0999999999999996</v>
      </c>
      <c r="W132" s="47">
        <v>3.6</v>
      </c>
      <c r="X132" s="41">
        <f>SUM(N132:W132)</f>
        <v>39.800000000000004</v>
      </c>
      <c r="Y132" s="41">
        <f>+X132-M132</f>
        <v>-0.29999999999999716</v>
      </c>
      <c r="Z132" s="46">
        <f>+Y132/M132*100</f>
        <v>-0.74812967581046663</v>
      </c>
      <c r="AA132" s="1"/>
    </row>
    <row r="133" spans="2:27" ht="17.25" customHeight="1" x14ac:dyDescent="0.2">
      <c r="B133" s="48" t="s">
        <v>9</v>
      </c>
      <c r="C133" s="44">
        <v>75.099999999999994</v>
      </c>
      <c r="D133" s="44">
        <v>23.1</v>
      </c>
      <c r="E133" s="44">
        <v>53.2</v>
      </c>
      <c r="F133" s="44">
        <v>1957.6</v>
      </c>
      <c r="G133" s="44">
        <v>188.6</v>
      </c>
      <c r="H133" s="44">
        <v>65.5</v>
      </c>
      <c r="I133" s="44">
        <v>149.80000000000001</v>
      </c>
      <c r="J133" s="44">
        <v>37.299999999999997</v>
      </c>
      <c r="K133" s="44">
        <v>21.2</v>
      </c>
      <c r="L133" s="44">
        <v>99.7</v>
      </c>
      <c r="M133" s="44">
        <f>SUM(C133:L133)</f>
        <v>2671.1</v>
      </c>
      <c r="N133" s="44">
        <v>81</v>
      </c>
      <c r="O133" s="44">
        <v>29.1</v>
      </c>
      <c r="P133" s="44">
        <v>69.400000000000006</v>
      </c>
      <c r="Q133" s="44">
        <v>2190</v>
      </c>
      <c r="R133" s="44">
        <v>174.8</v>
      </c>
      <c r="S133" s="44">
        <v>67.5</v>
      </c>
      <c r="T133" s="44">
        <v>153.9</v>
      </c>
      <c r="U133" s="44">
        <v>40.4</v>
      </c>
      <c r="V133" s="44">
        <v>27</v>
      </c>
      <c r="W133" s="44">
        <v>103.7</v>
      </c>
      <c r="X133" s="41">
        <f>SUM(N133:W133)</f>
        <v>2936.8</v>
      </c>
      <c r="Y133" s="41">
        <f>+X133-M133</f>
        <v>265.70000000000027</v>
      </c>
      <c r="Z133" s="44">
        <f>+Y133/M133*100</f>
        <v>9.947212758788524</v>
      </c>
      <c r="AA133" s="1"/>
    </row>
    <row r="134" spans="2:27" ht="17.25" customHeight="1" x14ac:dyDescent="0.2">
      <c r="B134" s="48" t="s">
        <v>8</v>
      </c>
      <c r="C134" s="47">
        <v>1.7</v>
      </c>
      <c r="D134" s="47">
        <v>1.7</v>
      </c>
      <c r="E134" s="47">
        <v>1.7</v>
      </c>
      <c r="F134" s="47">
        <v>1.7</v>
      </c>
      <c r="G134" s="47">
        <v>3.2</v>
      </c>
      <c r="H134" s="47">
        <v>3.7</v>
      </c>
      <c r="I134" s="47">
        <v>1.7</v>
      </c>
      <c r="J134" s="47">
        <v>4</v>
      </c>
      <c r="K134" s="47">
        <v>1.7</v>
      </c>
      <c r="L134" s="47">
        <v>2.7</v>
      </c>
      <c r="M134" s="44">
        <f>SUM(C134:L134)</f>
        <v>23.799999999999997</v>
      </c>
      <c r="N134" s="47">
        <v>2.5</v>
      </c>
      <c r="O134" s="47">
        <v>2.5</v>
      </c>
      <c r="P134" s="47">
        <v>1.6</v>
      </c>
      <c r="Q134" s="47">
        <v>1.6</v>
      </c>
      <c r="R134" s="47">
        <v>1.5</v>
      </c>
      <c r="S134" s="47">
        <v>1.5</v>
      </c>
      <c r="T134" s="47">
        <v>5</v>
      </c>
      <c r="U134" s="47">
        <v>0</v>
      </c>
      <c r="V134" s="47">
        <v>0</v>
      </c>
      <c r="W134" s="47">
        <v>0</v>
      </c>
      <c r="X134" s="41">
        <f>SUM(N134:W134)</f>
        <v>16.2</v>
      </c>
      <c r="Y134" s="41">
        <f>+X134-M134</f>
        <v>-7.5999999999999979</v>
      </c>
      <c r="Z134" s="46">
        <f>+Y134/M134*100</f>
        <v>-31.932773109243694</v>
      </c>
      <c r="AA134" s="1"/>
    </row>
    <row r="135" spans="2:27" ht="16.5" customHeight="1" thickBot="1" x14ac:dyDescent="0.25">
      <c r="B135" s="45" t="s">
        <v>7</v>
      </c>
      <c r="C135" s="43">
        <v>18.399999999999999</v>
      </c>
      <c r="D135" s="43">
        <v>10.9</v>
      </c>
      <c r="E135" s="43">
        <v>12.1</v>
      </c>
      <c r="F135" s="43">
        <v>14.9</v>
      </c>
      <c r="G135" s="43">
        <v>16.600000000000001</v>
      </c>
      <c r="H135" s="43">
        <v>70.2</v>
      </c>
      <c r="I135" s="42">
        <v>19.8</v>
      </c>
      <c r="J135" s="42">
        <v>60.2</v>
      </c>
      <c r="K135" s="42">
        <v>10.8</v>
      </c>
      <c r="L135" s="42">
        <v>17.3</v>
      </c>
      <c r="M135" s="44">
        <f>SUM(C135:L135)</f>
        <v>251.20000000000005</v>
      </c>
      <c r="N135" s="43">
        <v>17.100000000000001</v>
      </c>
      <c r="O135" s="43">
        <v>8.3000000000000007</v>
      </c>
      <c r="P135" s="43">
        <v>12.9</v>
      </c>
      <c r="Q135" s="43">
        <v>10</v>
      </c>
      <c r="R135" s="43">
        <v>12.5</v>
      </c>
      <c r="S135" s="43">
        <v>13.2</v>
      </c>
      <c r="T135" s="42">
        <v>9.1999999999999993</v>
      </c>
      <c r="U135" s="42">
        <v>9.1</v>
      </c>
      <c r="V135" s="42">
        <v>11.3</v>
      </c>
      <c r="W135" s="42">
        <v>19.8</v>
      </c>
      <c r="X135" s="41">
        <f>SUM(N135:W135)</f>
        <v>123.39999999999999</v>
      </c>
      <c r="Y135" s="40">
        <f>+X135-M135</f>
        <v>-127.80000000000005</v>
      </c>
      <c r="Z135" s="39">
        <f>+Y135/M135*100</f>
        <v>-50.875796178343954</v>
      </c>
      <c r="AA135" s="1"/>
    </row>
    <row r="136" spans="2:27" ht="19.5" customHeight="1" thickTop="1" x14ac:dyDescent="0.2">
      <c r="B136" s="38" t="s">
        <v>6</v>
      </c>
      <c r="C136" s="33">
        <f>+C125+C124</f>
        <v>118069.3</v>
      </c>
      <c r="D136" s="37">
        <f>+D125+D124</f>
        <v>142465.40000000002</v>
      </c>
      <c r="E136" s="37">
        <f>+E125+E124</f>
        <v>105484</v>
      </c>
      <c r="F136" s="37">
        <f>+F125+F124</f>
        <v>142006</v>
      </c>
      <c r="G136" s="37">
        <f>+G125+G124</f>
        <v>134933.40000000002</v>
      </c>
      <c r="H136" s="37">
        <f>+H125+H124</f>
        <v>86625</v>
      </c>
      <c r="I136" s="37">
        <f>+I125+I124</f>
        <v>244480</v>
      </c>
      <c r="J136" s="37">
        <f>+J125+J124</f>
        <v>110081.40000000001</v>
      </c>
      <c r="K136" s="37">
        <f>+K125+K124</f>
        <v>96461.599999999991</v>
      </c>
      <c r="L136" s="37">
        <f>+L125+L124</f>
        <v>108340</v>
      </c>
      <c r="M136" s="36">
        <f>+M125+M124</f>
        <v>1288946.1000000003</v>
      </c>
      <c r="N136" s="35">
        <f>+N125+N124</f>
        <v>125762.1</v>
      </c>
      <c r="O136" s="35">
        <f>+O125+O124</f>
        <v>257071.59999999998</v>
      </c>
      <c r="P136" s="35">
        <f>+P125+P124</f>
        <v>98651.3</v>
      </c>
      <c r="Q136" s="35">
        <f>+Q125+Q124</f>
        <v>156652.6</v>
      </c>
      <c r="R136" s="35">
        <f>+R125+R124</f>
        <v>108146.59999999999</v>
      </c>
      <c r="S136" s="35">
        <f>+S125+S124</f>
        <v>98981.7</v>
      </c>
      <c r="T136" s="35">
        <f>+T125+T124</f>
        <v>139766.49999999997</v>
      </c>
      <c r="U136" s="35">
        <f>+U125+U124</f>
        <v>99772.900000000009</v>
      </c>
      <c r="V136" s="35">
        <f>+V125+V124</f>
        <v>96746.499999999985</v>
      </c>
      <c r="W136" s="35">
        <f>+W125+W124</f>
        <v>217139.4</v>
      </c>
      <c r="X136" s="35">
        <f>SUM(N136:W136)</f>
        <v>1398691.1999999997</v>
      </c>
      <c r="Y136" s="34">
        <f>+X136-M136</f>
        <v>109745.09999999939</v>
      </c>
      <c r="Z136" s="33">
        <f>+Y136/M136*100</f>
        <v>8.5143281010741525</v>
      </c>
      <c r="AA136" s="1"/>
    </row>
    <row r="137" spans="2:27" ht="19.5" customHeight="1" x14ac:dyDescent="0.2">
      <c r="B137" s="32" t="s">
        <v>5</v>
      </c>
      <c r="C137" s="31">
        <f>+'[1]cut presupuestaria'!C31</f>
        <v>3412.1</v>
      </c>
      <c r="D137" s="31">
        <f>+'[1]cut presupuestaria'!D31</f>
        <v>2945</v>
      </c>
      <c r="E137" s="31">
        <f>+'[1]cut presupuestaria'!E31</f>
        <v>2090.6999999999998</v>
      </c>
      <c r="F137" s="31">
        <f>+'[1]cut presupuestaria'!F31</f>
        <v>2773.3999999999996</v>
      </c>
      <c r="G137" s="31">
        <f>+'[1]cut presupuestaria'!G31</f>
        <v>2620.9</v>
      </c>
      <c r="H137" s="31">
        <f>+'[1]cut presupuestaria'!H31</f>
        <v>1901.4999999999998</v>
      </c>
      <c r="I137" s="31">
        <f>+'[1]cut presupuestaria'!I31</f>
        <v>2534.1999999999998</v>
      </c>
      <c r="J137" s="31">
        <f>+'[1]cut presupuestaria'!J31</f>
        <v>3442.1000000000004</v>
      </c>
      <c r="K137" s="31">
        <f>+'[1]cut presupuestaria'!L31</f>
        <v>2566.5000000000005</v>
      </c>
      <c r="L137" s="31">
        <f>+'[1]cut presupuestaria'!M31</f>
        <v>26752.2</v>
      </c>
      <c r="M137" s="31">
        <f>+'[1]cut presupuestaria'!N31</f>
        <v>2405.4</v>
      </c>
      <c r="N137" s="31">
        <f>+'[1]cut presupuestaria'!N31</f>
        <v>2405.4</v>
      </c>
      <c r="O137" s="31">
        <f>+'[1]cut presupuestaria'!O31</f>
        <v>2341.2000000000003</v>
      </c>
      <c r="P137" s="31">
        <f>+'[1]cut presupuestaria'!P31</f>
        <v>2385.4000000000005</v>
      </c>
      <c r="Q137" s="31">
        <f>+'[1]cut presupuestaria'!Q31</f>
        <v>2425.1</v>
      </c>
      <c r="R137" s="31">
        <f>+'[1]cut presupuestaria'!R31</f>
        <v>2935.2000000000007</v>
      </c>
      <c r="S137" s="31">
        <f>+'[1]cut presupuestaria'!S31</f>
        <v>2739.3</v>
      </c>
      <c r="T137" s="31">
        <f>+'[1]cut presupuestaria'!T31</f>
        <v>3035.2</v>
      </c>
      <c r="U137" s="31">
        <f>+'[1]cut presupuestaria'!U31</f>
        <v>3622.9</v>
      </c>
      <c r="V137" s="31">
        <f>+'[1]cut presupuestaria'!V31</f>
        <v>2781.3999999999996</v>
      </c>
      <c r="W137" s="31">
        <f>+'[1]cut presupuestaria'!W31</f>
        <v>2776.0000000000005</v>
      </c>
      <c r="X137" s="31">
        <f>+'[1]cut presupuestaria'!X31</f>
        <v>27447.1</v>
      </c>
      <c r="Y137" s="30">
        <f>+X137-M137</f>
        <v>25041.699999999997</v>
      </c>
      <c r="Z137" s="30">
        <f>+Y137/M137*100</f>
        <v>1041.061777666916</v>
      </c>
      <c r="AA137" s="1"/>
    </row>
    <row r="138" spans="2:27" ht="16.5" customHeight="1" x14ac:dyDescent="0.2">
      <c r="B138" s="29" t="s">
        <v>4</v>
      </c>
      <c r="C138" s="27"/>
      <c r="D138" s="27"/>
      <c r="E138" s="27"/>
      <c r="F138" s="27"/>
      <c r="G138" s="7"/>
      <c r="H138" s="7"/>
      <c r="I138" s="7"/>
      <c r="J138" s="7"/>
      <c r="K138" s="7"/>
      <c r="L138" s="7"/>
      <c r="M138" s="28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6"/>
      <c r="Z138" s="25"/>
      <c r="AA138" s="1"/>
    </row>
    <row r="139" spans="2:27" ht="15" customHeight="1" x14ac:dyDescent="0.2">
      <c r="B139" s="24" t="s">
        <v>3</v>
      </c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16"/>
      <c r="AA139" s="1"/>
    </row>
    <row r="140" spans="2:27" s="22" customFormat="1" ht="12.75" customHeight="1" x14ac:dyDescent="0.2">
      <c r="B140" s="23" t="s">
        <v>2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15"/>
      <c r="AA140" s="1"/>
    </row>
    <row r="141" spans="2:27" s="22" customFormat="1" ht="14.25" customHeight="1" x14ac:dyDescent="0.2">
      <c r="B141" s="23" t="s">
        <v>1</v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7"/>
      <c r="Z141" s="15"/>
      <c r="AA141" s="1"/>
    </row>
    <row r="142" spans="2:27" ht="13.5" customHeight="1" x14ac:dyDescent="0.2">
      <c r="B142" s="21" t="s">
        <v>0</v>
      </c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20"/>
      <c r="AA142" s="1"/>
    </row>
    <row r="143" spans="2:27" ht="12.75" customHeight="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19"/>
      <c r="AA143" s="1"/>
    </row>
    <row r="144" spans="2:27" x14ac:dyDescent="0.2">
      <c r="B144" s="1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19"/>
      <c r="AA144" s="1"/>
    </row>
    <row r="145" spans="2:27" x14ac:dyDescent="0.2">
      <c r="B145" s="18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7"/>
      <c r="Z145" s="17"/>
      <c r="AA145" s="1"/>
    </row>
    <row r="146" spans="2:27" x14ac:dyDescent="0.2">
      <c r="B146" s="16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15"/>
      <c r="AA146" s="1"/>
    </row>
    <row r="147" spans="2:27" x14ac:dyDescent="0.2">
      <c r="B147" s="13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13"/>
      <c r="AA147" s="1"/>
    </row>
    <row r="148" spans="2:27" x14ac:dyDescent="0.2">
      <c r="B148" s="13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7"/>
      <c r="Z148" s="13"/>
      <c r="AA148" s="1"/>
    </row>
    <row r="149" spans="2:27" x14ac:dyDescent="0.2">
      <c r="B149" s="13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7"/>
      <c r="Z149" s="15"/>
      <c r="AA149" s="1"/>
    </row>
    <row r="150" spans="2:27" x14ac:dyDescent="0.2">
      <c r="B150" s="13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7"/>
      <c r="Z150" s="13"/>
      <c r="AA150" s="1"/>
    </row>
    <row r="151" spans="2:27" x14ac:dyDescent="0.2">
      <c r="B151" s="13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4"/>
      <c r="Z151" s="13"/>
    </row>
    <row r="152" spans="2:27" x14ac:dyDescent="0.2">
      <c r="B152" s="13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4"/>
      <c r="Z152" s="13"/>
    </row>
    <row r="153" spans="2:27" x14ac:dyDescent="0.2">
      <c r="B153" s="13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14"/>
      <c r="Z153" s="13"/>
    </row>
    <row r="154" spans="2:27" x14ac:dyDescent="0.2">
      <c r="C154" s="7"/>
      <c r="D154" s="7"/>
      <c r="E154" s="7"/>
      <c r="F154" s="7"/>
      <c r="G154" s="7"/>
      <c r="M154" s="7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2:27" x14ac:dyDescent="0.2">
      <c r="C155" s="7"/>
      <c r="D155" s="7"/>
      <c r="E155" s="7"/>
      <c r="F155" s="7"/>
      <c r="G155" s="7"/>
      <c r="M155" s="7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3"/>
    </row>
    <row r="156" spans="2:27" x14ac:dyDescent="0.2">
      <c r="C156" s="7"/>
      <c r="D156" s="7"/>
      <c r="E156" s="7"/>
      <c r="F156" s="7"/>
      <c r="G156" s="7"/>
      <c r="M156" s="7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3"/>
    </row>
    <row r="157" spans="2:27" x14ac:dyDescent="0.2">
      <c r="C157" s="7"/>
      <c r="D157" s="7"/>
      <c r="E157" s="7"/>
      <c r="F157" s="7"/>
      <c r="G157" s="7"/>
      <c r="M157" s="7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/>
    </row>
    <row r="158" spans="2:27" x14ac:dyDescent="0.2">
      <c r="C158" s="7"/>
      <c r="D158" s="7"/>
      <c r="E158" s="7"/>
      <c r="F158" s="7"/>
      <c r="G158" s="7"/>
      <c r="M158" s="7"/>
      <c r="N158" s="9"/>
      <c r="O158" s="9"/>
      <c r="P158" s="9"/>
      <c r="Q158" s="11"/>
      <c r="R158" s="11"/>
      <c r="S158" s="11"/>
      <c r="T158" s="11"/>
      <c r="U158" s="11"/>
      <c r="V158" s="11"/>
      <c r="W158" s="11"/>
      <c r="X158" s="10"/>
      <c r="Y158" s="3"/>
    </row>
    <row r="159" spans="2:27" x14ac:dyDescent="0.2">
      <c r="C159" s="7"/>
      <c r="D159" s="7"/>
      <c r="E159" s="7"/>
      <c r="F159" s="7"/>
      <c r="G159" s="7"/>
      <c r="M159" s="7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3"/>
    </row>
    <row r="160" spans="2:27" x14ac:dyDescent="0.2">
      <c r="C160" s="7"/>
      <c r="D160" s="7"/>
      <c r="E160" s="7"/>
      <c r="F160" s="7"/>
      <c r="G160" s="7"/>
      <c r="M160" s="7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8"/>
    </row>
    <row r="161" spans="3:25" x14ac:dyDescent="0.2">
      <c r="C161" s="7"/>
      <c r="D161" s="7"/>
      <c r="E161" s="7"/>
      <c r="F161" s="7"/>
      <c r="G161" s="7"/>
      <c r="M161" s="7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3:25" x14ac:dyDescent="0.2">
      <c r="C162" s="7"/>
      <c r="D162" s="7"/>
      <c r="E162" s="7"/>
      <c r="F162" s="7"/>
      <c r="G162" s="7"/>
      <c r="M162" s="7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3:25" ht="18" customHeight="1" x14ac:dyDescent="0.2">
      <c r="C163" s="7"/>
      <c r="D163" s="7"/>
      <c r="E163" s="7"/>
      <c r="F163" s="7"/>
      <c r="G163" s="7"/>
      <c r="M163" s="7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5"/>
      <c r="Y163" s="8"/>
    </row>
    <row r="164" spans="3:25" ht="21" customHeight="1" x14ac:dyDescent="0.2">
      <c r="C164" s="7"/>
      <c r="D164" s="7"/>
      <c r="E164" s="7"/>
      <c r="F164" s="7"/>
      <c r="G164" s="7"/>
      <c r="M164" s="7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5"/>
      <c r="Y164" s="3"/>
    </row>
    <row r="165" spans="3:25" ht="17.25" customHeight="1" x14ac:dyDescent="0.2">
      <c r="C165" s="2"/>
      <c r="D165" s="2"/>
      <c r="E165" s="2"/>
      <c r="F165" s="2"/>
      <c r="G165" s="2"/>
      <c r="M165" s="2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5"/>
      <c r="Y165" s="3"/>
    </row>
    <row r="166" spans="3:25" ht="20.25" customHeight="1" x14ac:dyDescent="0.2">
      <c r="C166" s="2"/>
      <c r="D166" s="2"/>
      <c r="E166" s="2"/>
      <c r="F166" s="2"/>
      <c r="G166" s="2"/>
      <c r="M166" s="2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5"/>
      <c r="Y166" s="6"/>
    </row>
    <row r="167" spans="3:25" ht="24.75" customHeight="1" x14ac:dyDescent="0.2">
      <c r="C167" s="2"/>
      <c r="D167" s="2"/>
      <c r="E167" s="2"/>
      <c r="F167" s="2"/>
      <c r="G167" s="2"/>
      <c r="M167" s="2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5"/>
      <c r="Y167" s="3"/>
    </row>
    <row r="168" spans="3:25" ht="21.75" customHeight="1" x14ac:dyDescent="0.2">
      <c r="C168" s="2"/>
      <c r="D168" s="2"/>
      <c r="E168" s="2"/>
      <c r="F168" s="2"/>
      <c r="G168" s="2"/>
      <c r="M168" s="2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5"/>
      <c r="Y168" s="3"/>
    </row>
    <row r="169" spans="3:25" ht="33.75" customHeight="1" x14ac:dyDescent="0.2">
      <c r="C169" s="2"/>
      <c r="D169" s="2"/>
      <c r="E169" s="2"/>
      <c r="F169" s="2"/>
      <c r="G169" s="2"/>
      <c r="M169" s="2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5"/>
      <c r="Y169" s="3"/>
    </row>
    <row r="170" spans="3:25" ht="29.25" customHeight="1" x14ac:dyDescent="0.2">
      <c r="C170" s="2"/>
      <c r="D170" s="2"/>
      <c r="E170" s="2"/>
      <c r="F170" s="2"/>
      <c r="G170" s="2"/>
      <c r="M170" s="2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</row>
    <row r="171" spans="3:25" x14ac:dyDescent="0.2">
      <c r="C171" s="2"/>
      <c r="D171" s="2"/>
      <c r="E171" s="2"/>
      <c r="F171" s="2"/>
      <c r="G171" s="2"/>
      <c r="M171" s="2"/>
      <c r="N171" s="2"/>
      <c r="O171" s="2"/>
      <c r="P171" s="2"/>
    </row>
    <row r="172" spans="3:25" x14ac:dyDescent="0.2">
      <c r="C172" s="2"/>
      <c r="D172" s="2"/>
      <c r="E172" s="2"/>
      <c r="F172" s="2"/>
      <c r="G172" s="2"/>
      <c r="M172" s="2"/>
      <c r="N172" s="2"/>
      <c r="O172" s="2"/>
      <c r="P172" s="2"/>
    </row>
    <row r="173" spans="3:25" x14ac:dyDescent="0.2">
      <c r="C173" s="2"/>
      <c r="D173" s="2"/>
      <c r="E173" s="2"/>
      <c r="F173" s="2"/>
      <c r="G173" s="2"/>
      <c r="M173" s="2"/>
      <c r="N173" s="2"/>
      <c r="O173" s="2"/>
      <c r="P173" s="2"/>
    </row>
    <row r="174" spans="3:25" x14ac:dyDescent="0.2">
      <c r="C174" s="2"/>
      <c r="D174" s="2"/>
      <c r="E174" s="2"/>
      <c r="F174" s="2"/>
      <c r="G174" s="2"/>
      <c r="M174" s="2"/>
      <c r="N174" s="2"/>
      <c r="O174" s="2"/>
      <c r="P174" s="2"/>
    </row>
    <row r="175" spans="3:25" x14ac:dyDescent="0.2">
      <c r="C175" s="2"/>
      <c r="D175" s="2"/>
      <c r="E175" s="2"/>
      <c r="F175" s="2"/>
      <c r="G175" s="2"/>
      <c r="M175" s="2"/>
      <c r="N175" s="2"/>
      <c r="O175" s="2"/>
      <c r="P175" s="2"/>
    </row>
    <row r="176" spans="3:25" x14ac:dyDescent="0.2">
      <c r="C176" s="2"/>
      <c r="D176" s="2"/>
      <c r="E176" s="2"/>
      <c r="F176" s="2"/>
      <c r="G176" s="2"/>
      <c r="M176" s="2"/>
      <c r="N176" s="2"/>
      <c r="O176" s="2"/>
      <c r="P176" s="2"/>
    </row>
    <row r="177" spans="3:18" x14ac:dyDescent="0.2">
      <c r="C177" s="2"/>
      <c r="D177" s="2"/>
      <c r="E177" s="2"/>
      <c r="F177" s="2"/>
      <c r="G177" s="2"/>
      <c r="M177" s="2"/>
      <c r="N177" s="2"/>
      <c r="O177" s="2"/>
      <c r="P177" s="2"/>
    </row>
    <row r="178" spans="3:18" x14ac:dyDescent="0.2">
      <c r="C178" s="2"/>
      <c r="D178" s="2"/>
      <c r="E178" s="2"/>
      <c r="F178" s="2"/>
      <c r="G178" s="2"/>
      <c r="M178" s="2"/>
      <c r="N178" s="2"/>
      <c r="O178" s="2"/>
      <c r="P178" s="2"/>
    </row>
    <row r="179" spans="3:18" x14ac:dyDescent="0.2">
      <c r="C179" s="2"/>
      <c r="D179" s="2"/>
      <c r="E179" s="2"/>
      <c r="F179" s="2"/>
      <c r="G179" s="2"/>
      <c r="M179" s="2"/>
      <c r="N179" s="2"/>
      <c r="O179" s="2"/>
      <c r="P179" s="2"/>
    </row>
    <row r="180" spans="3:18" x14ac:dyDescent="0.2">
      <c r="C180" s="2"/>
      <c r="D180" s="2"/>
      <c r="E180" s="2"/>
      <c r="F180" s="2"/>
      <c r="G180" s="2"/>
      <c r="M180" s="2"/>
      <c r="N180" s="2"/>
      <c r="O180" s="2"/>
      <c r="P180" s="2"/>
    </row>
    <row r="181" spans="3:18" x14ac:dyDescent="0.2">
      <c r="C181" s="2"/>
      <c r="D181" s="2"/>
      <c r="E181" s="2"/>
      <c r="F181" s="2"/>
      <c r="G181" s="2"/>
      <c r="M181" s="2"/>
      <c r="N181" s="2"/>
      <c r="O181" s="2"/>
      <c r="P181" s="2"/>
    </row>
    <row r="182" spans="3:18" x14ac:dyDescent="0.2">
      <c r="C182" s="2"/>
      <c r="D182" s="2"/>
      <c r="E182" s="2"/>
      <c r="F182" s="2"/>
      <c r="G182" s="2"/>
      <c r="M182" s="2"/>
      <c r="N182" s="2"/>
      <c r="O182" s="2"/>
      <c r="P182" s="2"/>
    </row>
    <row r="183" spans="3:18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3:18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3:18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3:18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3:18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3:18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3:18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3:18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3:18" x14ac:dyDescent="0.2"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3:18" x14ac:dyDescent="0.2"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3:18" x14ac:dyDescent="0.2"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3:18" x14ac:dyDescent="0.2"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3:18" x14ac:dyDescent="0.2"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3:18" x14ac:dyDescent="0.2"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</sheetData>
  <mergeCells count="10">
    <mergeCell ref="B1:Z1"/>
    <mergeCell ref="B3:Z3"/>
    <mergeCell ref="B4:Z4"/>
    <mergeCell ref="B5:Z5"/>
    <mergeCell ref="B6:B7"/>
    <mergeCell ref="M6:M7"/>
    <mergeCell ref="X6:X7"/>
    <mergeCell ref="Y6:Z6"/>
    <mergeCell ref="N6:S6"/>
    <mergeCell ref="C6:H6"/>
  </mergeCells>
  <printOptions horizontalCentered="1"/>
  <pageMargins left="0" right="0" top="0" bottom="0" header="0" footer="0"/>
  <pageSetup scale="6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</vt:lpstr>
      <vt:lpstr>PP!Área_de_impresión</vt:lpstr>
      <vt:lpstr>PP!Títulos_a_imprimir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Fidelia Raulina Pérez Castillo</cp:lastModifiedBy>
  <dcterms:created xsi:type="dcterms:W3CDTF">2025-12-02T17:39:31Z</dcterms:created>
  <dcterms:modified xsi:type="dcterms:W3CDTF">2025-12-02T17:41:16Z</dcterms:modified>
</cp:coreProperties>
</file>