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fperez_hacienda_gov_do/Documents/Escritorio/2025/INGRESOS FISCALES PARA INTERNET 2025/"/>
    </mc:Choice>
  </mc:AlternateContent>
  <xr:revisionPtr revIDLastSave="1" documentId="8_{E595388B-FA75-4030-B905-594306137470}" xr6:coauthVersionLast="47" xr6:coauthVersionMax="47" xr10:uidLastSave="{08B3A7CC-4E03-4BFF-8188-BD80A5915F46}"/>
  <bookViews>
    <workbookView xWindow="-120" yWindow="-120" windowWidth="29040" windowHeight="15720" xr2:uid="{DD75D27F-FA1B-44BF-8FCE-98BCB8DD3AF3}"/>
  </bookViews>
  <sheets>
    <sheet name="PP (EST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[3]BOP!#REF!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'[4]Crédito SPNF (fiscal)'!#REF!</definedName>
    <definedName name="__123Graph_AChart1" hidden="1">'[5]Cable 2'!#REF!</definedName>
    <definedName name="__123Graph_AChart2" hidden="1">'[5]Cable 2'!#REF!</definedName>
    <definedName name="__123Graph_AChart3" hidden="1">'[5]Cable 2'!#REF!</definedName>
    <definedName name="__123Graph_AChart4" hidden="1">'[5]Cable 2'!#REF!</definedName>
    <definedName name="__123Graph_AChart5" hidden="1">'[5]Cable 2'!#REF!</definedName>
    <definedName name="__123Graph_AChart6" hidden="1">'[5]Cable 2'!#REF!</definedName>
    <definedName name="__123Graph_AChart7" hidden="1">'[5]Cable 2'!#REF!</definedName>
    <definedName name="__123Graph_ACurrent" hidden="1">'[5]Cable 2'!#REF!</definedName>
    <definedName name="__123Graph_AREER" hidden="1">[6]ER!#REF!</definedName>
    <definedName name="__123Graph_B" hidden="1">[7]FLUJO!$B$7929:$C$7929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[7]FLUJO!$B$7936:$C$7936</definedName>
    <definedName name="__123Graph_CREER" hidden="1">[6]ER!#REF!</definedName>
    <definedName name="__123Graph_D" hidden="1">[7]FLUJO!$B$7942:$C$7942</definedName>
    <definedName name="__123Graph_E" hidden="1">[8]PFMON!#REF!</definedName>
    <definedName name="__123Graph_F" hidden="1">#N/A</definedName>
    <definedName name="__123Graph_X" hidden="1">[7]FLUJO!$B$7906:$C$7906</definedName>
    <definedName name="__12INT_RESERVES">#REF!</definedName>
    <definedName name="__1r">#REF!</definedName>
    <definedName name="__2Macros_Import_.qbop">[9]!'[Macros Import].qbop'</definedName>
    <definedName name="__3__123Graph_ACPI_ER_LOG" hidden="1">[6]ER!#REF!</definedName>
    <definedName name="__4__123Graph_BCPI_ER_LOG" hidden="1">[6]ER!#REF!</definedName>
    <definedName name="__5__123Graph_BIBA_IBRD" hidden="1">[6]WB!#REF!</definedName>
    <definedName name="__6B.2_B.3">#REF!</definedName>
    <definedName name="__7B.4___5">#REF!</definedName>
    <definedName name="__8CONSOL_B2">#REF!</definedName>
    <definedName name="__9CONSOL_DEPOSITS">'[10]A 11'!#REF!</definedName>
    <definedName name="__AUS1">#N/A</definedName>
    <definedName name="__BOP2">[11]BoP!#REF!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[11]RES!#REF!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[12]WB!$Q$255:$AK$255</definedName>
    <definedName name="_10FA_L">#REF!</definedName>
    <definedName name="_11__123Graph_BCPI_ER_LOG" hidden="1">[12]ER!#REF!</definedName>
    <definedName name="_11GAZ_LIABS">#REF!</definedName>
    <definedName name="_12__123Graph_BIBA_IBRD" hidden="1">[12]WB!#REF!</definedName>
    <definedName name="_12INT_RESERVES">#REF!</definedName>
    <definedName name="_15Macros_Import_.qbop">[9]!'[Macros Import].qbop'</definedName>
    <definedName name="_16__123Graph_BWB_ADJ_PRJ" hidden="1">[12]WB!$Q$257:$AK$257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[12]ER!#REF!</definedName>
    <definedName name="_20__123Graph_XREALEX_WAGE" hidden="1">[13]PRIVATE!#REF!</definedName>
    <definedName name="_24Macros_Import_.qbop">[14]!'[Macros Import].qbop'</definedName>
    <definedName name="_25__123Graph_ACPI_ER_LOG" hidden="1">[15]ER!#REF!</definedName>
    <definedName name="_26__123Graph_BCPI_ER_LOG" hidden="1">[15]ER!#REF!</definedName>
    <definedName name="_27__123Graph_ACPI_ER_LOG" hidden="1">[6]ER!#REF!</definedName>
    <definedName name="_27__123Graph_BIBA_IBRD" hidden="1">[15]WB!#REF!</definedName>
    <definedName name="_27_0CUADRO_N__4.">[16]monthly!#REF!</definedName>
    <definedName name="_28B.2_B.3">#REF!</definedName>
    <definedName name="_29B.4___5">#REF!</definedName>
    <definedName name="_2IMPRESION">#REF!</definedName>
    <definedName name="_2Macros_Import_.qbop">[17]!'[Macros Import].qbop'</definedName>
    <definedName name="_3">#N/A</definedName>
    <definedName name="_3.__No_club_de_París__Después_del_30_Jun_84">#N/A</definedName>
    <definedName name="_3__123Graph_ACPI_ER_LOG" hidden="1">[6]ER!#REF!</definedName>
    <definedName name="_30CONSOL_B2">#REF!</definedName>
    <definedName name="_31_0GRÁFICO_N_10.2">[16]monthly!#REF!</definedName>
    <definedName name="_31CONSOL_DEPOSITS">'[18]A 11'!#REF!</definedName>
    <definedName name="_32FA_L">#REF!</definedName>
    <definedName name="_33GAZ_LIABS">#REF!</definedName>
    <definedName name="_34INT_RESERVES">#REF!</definedName>
    <definedName name="_39__123Graph_BCPI_ER_LOG" hidden="1">[6]ER!#REF!</definedName>
    <definedName name="_4">#N/A</definedName>
    <definedName name="_4__123Graph_BCPI_ER_LOG" hidden="1">[6]ER!#REF!</definedName>
    <definedName name="_5">#N/A</definedName>
    <definedName name="_5__123Graph_BIBA_IBRD" hidden="1">[6]WB!#REF!</definedName>
    <definedName name="_51__123Graph_BIBA_IBRD" hidden="1">[6]WB!#REF!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[12]WB!$Q$62:$AK$62</definedName>
    <definedName name="_68CONSOL_DEPOSITS">'[10]A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'[19]A 11'!#REF!</definedName>
    <definedName name="_AUS1">#N/A</definedName>
    <definedName name="_BOP2">[20]BoP!#REF!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'[21]shared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[20]RES!#REF!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[22]R7!$A$1:$G$31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'[21]shared data'!$A$1:$G$71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>[3]Imp!#REF!</definedName>
    <definedName name="A">[23]!'[Macros Import].qbop'</definedName>
    <definedName name="A_impresión_IM">'[24]ponder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'[3]Imp:DSA output'!$C$9:$R$464</definedName>
    <definedName name="AMORTI">#N/A</definedName>
    <definedName name="ANEXO2">[25]BCP!#REF!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0">'PP (EST)'!$B$1:$Z$102</definedName>
    <definedName name="_xlnm.Print_Area">'[26]Table 1'!#REF!</definedName>
    <definedName name="AREACONSTRUCCIO">#REF!</definedName>
    <definedName name="ASAU">#N/A</definedName>
    <definedName name="ASAU1">#N/A</definedName>
    <definedName name="asd">'[27]SPNF Acuerdo Incl. Int.'!asd</definedName>
    <definedName name="ASO">#REF!</definedName>
    <definedName name="atrade">[9]!atrade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'[4]Crédito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'[4]Crédito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[28]!BFLD_DF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[25]BCP!#REF!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[29]Q6!$E$26:$AH$26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[25]BCP!#REF!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'[3]in-out'!#REF!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[25]BCP!#REF!</definedName>
    <definedName name="CYEAR2021">[30]Coal!$B$583:$J$583</definedName>
    <definedName name="CYEAR2022">[30]Coal!$K$583:$V$583</definedName>
    <definedName name="CYEAR2023">[30]Coal!$W$583:$AH$583</definedName>
    <definedName name="CYEAR2024">[30]Coal!$AI$583:$AT$583</definedName>
    <definedName name="CYEAR2025">[30]Coal!$AU$583:$AX$583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'[21]shared data'!$S$8:$S$155</definedName>
    <definedName name="DATES_A">'[21]shared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[31]NPV!$B$28</definedName>
    <definedName name="Discount_NC">[31]NPV!#REF!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[25]BCP!#REF!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[32]Main!$AB$25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[25]BCP!#REF!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'[33]Empresas Publicas detalle'!#REF!</definedName>
    <definedName name="GGB_NGDP">#N/A</definedName>
    <definedName name="GL_Z">#REF!</definedName>
    <definedName name="GOB">#N/A</definedName>
    <definedName name="Grace_IDA">[31]NPV!$B$25</definedName>
    <definedName name="Grace_NC">[31]NPV!#REF!</definedName>
    <definedName name="GUIL">#N/A</definedName>
    <definedName name="GUIL1">#N/A</definedName>
    <definedName name="GYEAR2021">[30]Gold!$B$583:$J$583</definedName>
    <definedName name="GYEAR2022">[30]Gold!$K$583:$U$583</definedName>
    <definedName name="HEADING">#REF!</definedName>
    <definedName name="Heading39">'[21]shared data'!$A$1:$G$5</definedName>
    <definedName name="hhh">#N/A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[25]BCP!#REF!</definedName>
    <definedName name="INGRESOS">#REF!</definedName>
    <definedName name="INPUT_2">[11]Input!#REF!</definedName>
    <definedName name="INPUT_4">[11]Input!#REF!</definedName>
    <definedName name="INTERES">#N/A</definedName>
    <definedName name="Interest_IDA">[31]NPV!$B$27</definedName>
    <definedName name="Interest_NC">[31]NPV!#REF!</definedName>
    <definedName name="InterestRate">#REF!</definedName>
    <definedName name="IPC">[34]ipc!#REF!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[31]NPV!$B$26</definedName>
    <definedName name="Maturity_NC">[31]NPV!#REF!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[9]!mflowsa</definedName>
    <definedName name="mflowsq">[9]!mflowsq</definedName>
    <definedName name="MIDDLE">#REF!</definedName>
    <definedName name="MISC4">[11]OUTPUT!#REF!</definedName>
    <definedName name="MN">[25]BCP!#REF!</definedName>
    <definedName name="MNP">[25]BCP!#REF!</definedName>
    <definedName name="MPETROLEO">#REF!</definedName>
    <definedName name="mstocksa">[9]!mstocksa</definedName>
    <definedName name="mstocksq">[9]!mstocksq</definedName>
    <definedName name="n">#REF!</definedName>
    <definedName name="names">'[21]shared data'!$B$7:$O$7</definedName>
    <definedName name="NAMES_A">'[21]shared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[35]QEDS!$11:$11</definedName>
    <definedName name="nmColumnHeader">[35]QEDS!$2:$2</definedName>
    <definedName name="nmData">[35]QEDS!$B$3:$F$9</definedName>
    <definedName name="NMG_RG">#N/A</definedName>
    <definedName name="nmIndexTable">[35]QEDS!$13:$13</definedName>
    <definedName name="nmReportFooter">[35]QEDS!$10:$10</definedName>
    <definedName name="nmReportHeader">[35]QEDS!$1:$1</definedName>
    <definedName name="nmRowHeader">[35]QEDS!$A$3:$A$9</definedName>
    <definedName name="nmScale">[35]QEDS!$12:$12</definedName>
    <definedName name="NNN">#REF!</definedName>
    <definedName name="no" hidden="1">'[4]Crédito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[36]UPLOAD!#REF!</definedName>
    <definedName name="NOTITLES">#REF!</definedName>
    <definedName name="NTDD_RG">[28]!NTDD_RG</definedName>
    <definedName name="NX">#N/A</definedName>
    <definedName name="NX_R">#N/A</definedName>
    <definedName name="NXG_RG">#N/A</definedName>
    <definedName name="NYEAR2021">[30]Nickel!$B$583:$J$583</definedName>
    <definedName name="NYEAR2022">[30]Nickel!$K$583:$V$583</definedName>
    <definedName name="NYEAR2023">[30]Nickel!$W$583:$AH$583</definedName>
    <definedName name="NYEAR2024">[30]Nickel!$AI$583:$AT$583</definedName>
    <definedName name="NYEAR2025">[30]Nickel!$AU$583:$BF$583</definedName>
    <definedName name="OCTUBRE">#N/A</definedName>
    <definedName name="OECD_Table">#REF!</definedName>
    <definedName name="OnShow">'[27]SPNF Acuerdo Incl. Int.'!OnShow</definedName>
    <definedName name="Otr_Inst_Banc_40G">#REF!</definedName>
    <definedName name="Pan_Bancario_50G">#REF!</definedName>
    <definedName name="Pan_Monet_30G">#REF!</definedName>
    <definedName name="Path_Data">'[21]shared data'!$B$8</definedName>
    <definedName name="Path_System">'[21]shared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[32]Links!$A$1:$F$33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[31]FSUOUT!$B$2:$V$32</definedName>
    <definedName name="Prog1998">'[37]2003'!#REF!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'[38]Quarterly Raw Data'!#REF!</definedName>
    <definedName name="qqq" hidden="1">{#N/A,#N/A,FALSE,"EXTRABUDGT"}</definedName>
    <definedName name="QTAB7">'[38]Quarterly MacroFlow'!#REF!</definedName>
    <definedName name="QTAB7A">'[38]Quarterly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[39]Hoja2!$1:$1048576</definedName>
    <definedName name="rngErrorSort">[32]ErrCheck!$A$4</definedName>
    <definedName name="rngLastSave">[32]Main!$G$19</definedName>
    <definedName name="rngLastSent">[32]Main!$G$18</definedName>
    <definedName name="rngLastUpdate">[32]Links!$D$2</definedName>
    <definedName name="rngNeedsUpdate">[32]Links!$E$2</definedName>
    <definedName name="rngQuestChecked">[32]ErrCheck!$A$3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'[27]SPNF Acuerdo Incl. Int.'!spnf</definedName>
    <definedName name="START">#REF!</definedName>
    <definedName name="STFQTAB">#REF!</definedName>
    <definedName name="STOP">#REF!</definedName>
    <definedName name="SUM">[6]BoP!$E$313:$BE$365</definedName>
    <definedName name="SUPLI">#N/A</definedName>
    <definedName name="SUPLIDORES">#N/A</definedName>
    <definedName name="Tab25a">#REF!</definedName>
    <definedName name="Tab25b">#REF!</definedName>
    <definedName name="Table__47">[40]RED47!$A$1:$I$53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'[21]shared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[41]A!$A$1:$T$54</definedName>
    <definedName name="tblChecks">[32]ErrCheck!$A$3:$E$5</definedName>
    <definedName name="tblLinks">[32]Links!$A$4:$F$33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0">'PP (EST)'!$1:$8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[42]BCC!$A$1:$N$821,[42]BCC!$A$822:$N$1624</definedName>
    <definedName name="TOTAL">#N/A</definedName>
    <definedName name="Trade">#REF!</definedName>
    <definedName name="TRADE3">[11]Trade!#REF!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'[27]SPNF Acuerdo Incl. Int.'!will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'[21]shared data'!$A$1:$A$77</definedName>
    <definedName name="xxWRS_2">#REF!</definedName>
    <definedName name="xxWRS_3">#REF!</definedName>
    <definedName name="xxWRS_4">[31]Q5!$A$1:$A$104</definedName>
    <definedName name="xxWRS_5">[31]Q6!$A$1:$A$160</definedName>
    <definedName name="xxWRS_6">[31]Q7!$A$1:$A$59</definedName>
    <definedName name="xxWRS_7">[31]Q5!$A$1:$A$109</definedName>
    <definedName name="xxWRS_8">[31]Q6!$A$1:$A$162</definedName>
    <definedName name="xxWRS_9">[31]Q7!$A$1:$A$61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Y">#N/A</definedName>
    <definedName name="YY1A">#N/A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8" i="1" l="1"/>
  <c r="L98" i="1"/>
  <c r="K98" i="1"/>
  <c r="J98" i="1"/>
  <c r="I98" i="1"/>
  <c r="H98" i="1"/>
  <c r="G98" i="1"/>
  <c r="F98" i="1"/>
  <c r="E98" i="1"/>
  <c r="D98" i="1"/>
  <c r="C98" i="1"/>
  <c r="X97" i="1"/>
  <c r="L97" i="1"/>
  <c r="K97" i="1"/>
  <c r="J97" i="1"/>
  <c r="I97" i="1"/>
  <c r="H97" i="1"/>
  <c r="G97" i="1"/>
  <c r="F97" i="1"/>
  <c r="E97" i="1"/>
  <c r="D97" i="1"/>
  <c r="M97" i="1" s="1"/>
  <c r="Y97" i="1" s="1"/>
  <c r="C97" i="1"/>
  <c r="X96" i="1"/>
  <c r="L96" i="1"/>
  <c r="L95" i="1" s="1"/>
  <c r="L94" i="1" s="1"/>
  <c r="K96" i="1"/>
  <c r="J96" i="1"/>
  <c r="I96" i="1"/>
  <c r="H96" i="1"/>
  <c r="H95" i="1" s="1"/>
  <c r="H94" i="1" s="1"/>
  <c r="G96" i="1"/>
  <c r="F96" i="1"/>
  <c r="F95" i="1" s="1"/>
  <c r="F94" i="1" s="1"/>
  <c r="E96" i="1"/>
  <c r="D96" i="1"/>
  <c r="C96" i="1"/>
  <c r="M96" i="1" s="1"/>
  <c r="X95" i="1"/>
  <c r="X94" i="1" s="1"/>
  <c r="S95" i="1"/>
  <c r="S94" i="1" s="1"/>
  <c r="P95" i="1"/>
  <c r="O95" i="1"/>
  <c r="K95" i="1"/>
  <c r="K94" i="1" s="1"/>
  <c r="J95" i="1"/>
  <c r="J94" i="1" s="1"/>
  <c r="I95" i="1"/>
  <c r="G95" i="1"/>
  <c r="G94" i="1" s="1"/>
  <c r="E95" i="1"/>
  <c r="E94" i="1" s="1"/>
  <c r="C95" i="1"/>
  <c r="W94" i="1"/>
  <c r="V94" i="1"/>
  <c r="U94" i="1"/>
  <c r="T94" i="1"/>
  <c r="R94" i="1"/>
  <c r="Q94" i="1"/>
  <c r="P94" i="1"/>
  <c r="O94" i="1"/>
  <c r="N94" i="1"/>
  <c r="I94" i="1"/>
  <c r="C94" i="1"/>
  <c r="X93" i="1"/>
  <c r="L93" i="1"/>
  <c r="K93" i="1"/>
  <c r="K90" i="1" s="1"/>
  <c r="J93" i="1"/>
  <c r="I93" i="1"/>
  <c r="H93" i="1"/>
  <c r="G93" i="1"/>
  <c r="F93" i="1"/>
  <c r="E93" i="1"/>
  <c r="E90" i="1" s="1"/>
  <c r="D93" i="1"/>
  <c r="C93" i="1"/>
  <c r="X92" i="1"/>
  <c r="L92" i="1"/>
  <c r="L90" i="1" s="1"/>
  <c r="K92" i="1"/>
  <c r="J92" i="1"/>
  <c r="I92" i="1"/>
  <c r="H92" i="1"/>
  <c r="G92" i="1"/>
  <c r="G90" i="1" s="1"/>
  <c r="F92" i="1"/>
  <c r="F90" i="1" s="1"/>
  <c r="E92" i="1"/>
  <c r="D92" i="1"/>
  <c r="C92" i="1"/>
  <c r="X91" i="1"/>
  <c r="L91" i="1"/>
  <c r="K91" i="1"/>
  <c r="J91" i="1"/>
  <c r="I91" i="1"/>
  <c r="H91" i="1"/>
  <c r="G91" i="1"/>
  <c r="F91" i="1"/>
  <c r="E91" i="1"/>
  <c r="D91" i="1"/>
  <c r="C91" i="1"/>
  <c r="W90" i="1"/>
  <c r="V90" i="1"/>
  <c r="U90" i="1"/>
  <c r="U82" i="1" s="1"/>
  <c r="T90" i="1"/>
  <c r="T82" i="1" s="1"/>
  <c r="S90" i="1"/>
  <c r="R90" i="1"/>
  <c r="Q90" i="1"/>
  <c r="P90" i="1"/>
  <c r="O90" i="1"/>
  <c r="O82" i="1" s="1"/>
  <c r="N90" i="1"/>
  <c r="J90" i="1"/>
  <c r="I90" i="1"/>
  <c r="H90" i="1"/>
  <c r="D90" i="1"/>
  <c r="C90" i="1"/>
  <c r="X89" i="1"/>
  <c r="L89" i="1"/>
  <c r="K89" i="1"/>
  <c r="J89" i="1"/>
  <c r="I89" i="1"/>
  <c r="H89" i="1"/>
  <c r="G89" i="1"/>
  <c r="F89" i="1"/>
  <c r="E89" i="1"/>
  <c r="D89" i="1"/>
  <c r="C89" i="1"/>
  <c r="X88" i="1"/>
  <c r="L88" i="1"/>
  <c r="K88" i="1"/>
  <c r="J88" i="1"/>
  <c r="I88" i="1"/>
  <c r="H88" i="1"/>
  <c r="G88" i="1"/>
  <c r="F88" i="1"/>
  <c r="M88" i="1" s="1"/>
  <c r="E88" i="1"/>
  <c r="D88" i="1"/>
  <c r="C88" i="1"/>
  <c r="X87" i="1"/>
  <c r="L87" i="1"/>
  <c r="K87" i="1"/>
  <c r="J87" i="1"/>
  <c r="I87" i="1"/>
  <c r="H87" i="1"/>
  <c r="H83" i="1" s="1"/>
  <c r="G87" i="1"/>
  <c r="G83" i="1" s="1"/>
  <c r="F87" i="1"/>
  <c r="E87" i="1"/>
  <c r="D87" i="1"/>
  <c r="C87" i="1"/>
  <c r="X86" i="1"/>
  <c r="L86" i="1"/>
  <c r="K86" i="1"/>
  <c r="J86" i="1"/>
  <c r="I86" i="1"/>
  <c r="I83" i="1" s="1"/>
  <c r="H86" i="1"/>
  <c r="G86" i="1"/>
  <c r="F86" i="1"/>
  <c r="E86" i="1"/>
  <c r="D86" i="1"/>
  <c r="C86" i="1"/>
  <c r="X85" i="1"/>
  <c r="L85" i="1"/>
  <c r="K85" i="1"/>
  <c r="J85" i="1"/>
  <c r="I85" i="1"/>
  <c r="H85" i="1"/>
  <c r="G85" i="1"/>
  <c r="F85" i="1"/>
  <c r="E85" i="1"/>
  <c r="D85" i="1"/>
  <c r="C85" i="1"/>
  <c r="X84" i="1"/>
  <c r="L84" i="1"/>
  <c r="L83" i="1" s="1"/>
  <c r="L82" i="1" s="1"/>
  <c r="K84" i="1"/>
  <c r="K83" i="1" s="1"/>
  <c r="K82" i="1" s="1"/>
  <c r="J84" i="1"/>
  <c r="I84" i="1"/>
  <c r="H84" i="1"/>
  <c r="G84" i="1"/>
  <c r="F84" i="1"/>
  <c r="F83" i="1" s="1"/>
  <c r="F82" i="1" s="1"/>
  <c r="E84" i="1"/>
  <c r="E83" i="1" s="1"/>
  <c r="E82" i="1" s="1"/>
  <c r="D84" i="1"/>
  <c r="C84" i="1"/>
  <c r="X83" i="1"/>
  <c r="W83" i="1"/>
  <c r="V83" i="1"/>
  <c r="U83" i="1"/>
  <c r="T83" i="1"/>
  <c r="S83" i="1"/>
  <c r="R83" i="1"/>
  <c r="R82" i="1" s="1"/>
  <c r="Q83" i="1"/>
  <c r="P83" i="1"/>
  <c r="O83" i="1"/>
  <c r="N83" i="1"/>
  <c r="W82" i="1"/>
  <c r="V82" i="1"/>
  <c r="S82" i="1"/>
  <c r="Q82" i="1"/>
  <c r="P82" i="1"/>
  <c r="X81" i="1"/>
  <c r="L81" i="1"/>
  <c r="L78" i="1" s="1"/>
  <c r="K81" i="1"/>
  <c r="J81" i="1"/>
  <c r="I81" i="1"/>
  <c r="H81" i="1"/>
  <c r="G81" i="1"/>
  <c r="G78" i="1" s="1"/>
  <c r="F81" i="1"/>
  <c r="F78" i="1" s="1"/>
  <c r="E81" i="1"/>
  <c r="D81" i="1"/>
  <c r="C81" i="1"/>
  <c r="X80" i="1"/>
  <c r="X78" i="1" s="1"/>
  <c r="L80" i="1"/>
  <c r="K80" i="1"/>
  <c r="J80" i="1"/>
  <c r="I80" i="1"/>
  <c r="I78" i="1" s="1"/>
  <c r="H80" i="1"/>
  <c r="H78" i="1" s="1"/>
  <c r="G80" i="1"/>
  <c r="F80" i="1"/>
  <c r="E80" i="1"/>
  <c r="D80" i="1"/>
  <c r="C80" i="1"/>
  <c r="X79" i="1"/>
  <c r="L79" i="1"/>
  <c r="K79" i="1"/>
  <c r="J79" i="1"/>
  <c r="J78" i="1" s="1"/>
  <c r="I79" i="1"/>
  <c r="H79" i="1"/>
  <c r="G79" i="1"/>
  <c r="F79" i="1"/>
  <c r="E79" i="1"/>
  <c r="D79" i="1"/>
  <c r="C79" i="1"/>
  <c r="W78" i="1"/>
  <c r="V78" i="1"/>
  <c r="U78" i="1"/>
  <c r="T78" i="1"/>
  <c r="S78" i="1"/>
  <c r="R78" i="1"/>
  <c r="Q78" i="1"/>
  <c r="P78" i="1"/>
  <c r="O78" i="1"/>
  <c r="N78" i="1"/>
  <c r="K78" i="1"/>
  <c r="E78" i="1"/>
  <c r="D78" i="1"/>
  <c r="X77" i="1"/>
  <c r="L77" i="1"/>
  <c r="L74" i="1" s="1"/>
  <c r="K77" i="1"/>
  <c r="J77" i="1"/>
  <c r="I77" i="1"/>
  <c r="H77" i="1"/>
  <c r="G77" i="1"/>
  <c r="G74" i="1" s="1"/>
  <c r="F77" i="1"/>
  <c r="F74" i="1" s="1"/>
  <c r="E77" i="1"/>
  <c r="D77" i="1"/>
  <c r="C77" i="1"/>
  <c r="X76" i="1"/>
  <c r="X74" i="1" s="1"/>
  <c r="L76" i="1"/>
  <c r="K76" i="1"/>
  <c r="J76" i="1"/>
  <c r="I76" i="1"/>
  <c r="I74" i="1" s="1"/>
  <c r="H76" i="1"/>
  <c r="H74" i="1" s="1"/>
  <c r="G76" i="1"/>
  <c r="F76" i="1"/>
  <c r="E76" i="1"/>
  <c r="D76" i="1"/>
  <c r="C76" i="1"/>
  <c r="Z75" i="1"/>
  <c r="X75" i="1"/>
  <c r="L75" i="1"/>
  <c r="K75" i="1"/>
  <c r="J75" i="1"/>
  <c r="I75" i="1"/>
  <c r="H75" i="1"/>
  <c r="G75" i="1"/>
  <c r="F75" i="1"/>
  <c r="E75" i="1"/>
  <c r="D75" i="1"/>
  <c r="D74" i="1" s="1"/>
  <c r="C75" i="1"/>
  <c r="M75" i="1" s="1"/>
  <c r="W74" i="1"/>
  <c r="V74" i="1"/>
  <c r="U74" i="1"/>
  <c r="T74" i="1"/>
  <c r="S74" i="1"/>
  <c r="R74" i="1"/>
  <c r="Q74" i="1"/>
  <c r="P74" i="1"/>
  <c r="O74" i="1"/>
  <c r="N74" i="1"/>
  <c r="K74" i="1"/>
  <c r="J74" i="1"/>
  <c r="E74" i="1"/>
  <c r="X73" i="1"/>
  <c r="L73" i="1"/>
  <c r="L70" i="1" s="1"/>
  <c r="K73" i="1"/>
  <c r="J73" i="1"/>
  <c r="I73" i="1"/>
  <c r="H73" i="1"/>
  <c r="G73" i="1"/>
  <c r="G70" i="1" s="1"/>
  <c r="F73" i="1"/>
  <c r="F70" i="1" s="1"/>
  <c r="E73" i="1"/>
  <c r="D73" i="1"/>
  <c r="C73" i="1"/>
  <c r="X72" i="1"/>
  <c r="X70" i="1" s="1"/>
  <c r="L72" i="1"/>
  <c r="K72" i="1"/>
  <c r="J72" i="1"/>
  <c r="I72" i="1"/>
  <c r="I70" i="1" s="1"/>
  <c r="H72" i="1"/>
  <c r="H70" i="1" s="1"/>
  <c r="G72" i="1"/>
  <c r="F72" i="1"/>
  <c r="E72" i="1"/>
  <c r="D72" i="1"/>
  <c r="C72" i="1"/>
  <c r="X71" i="1"/>
  <c r="L71" i="1"/>
  <c r="K71" i="1"/>
  <c r="J71" i="1"/>
  <c r="J70" i="1" s="1"/>
  <c r="I71" i="1"/>
  <c r="H71" i="1"/>
  <c r="G71" i="1"/>
  <c r="F71" i="1"/>
  <c r="E71" i="1"/>
  <c r="E70" i="1" s="1"/>
  <c r="D71" i="1"/>
  <c r="D70" i="1" s="1"/>
  <c r="C71" i="1"/>
  <c r="W70" i="1"/>
  <c r="W63" i="1" s="1"/>
  <c r="V70" i="1"/>
  <c r="V63" i="1" s="1"/>
  <c r="U70" i="1"/>
  <c r="T70" i="1"/>
  <c r="S70" i="1"/>
  <c r="R70" i="1"/>
  <c r="Q70" i="1"/>
  <c r="Q63" i="1" s="1"/>
  <c r="P70" i="1"/>
  <c r="P63" i="1" s="1"/>
  <c r="O70" i="1"/>
  <c r="N70" i="1"/>
  <c r="K70" i="1"/>
  <c r="X69" i="1"/>
  <c r="L69" i="1"/>
  <c r="K69" i="1"/>
  <c r="J69" i="1"/>
  <c r="I69" i="1"/>
  <c r="H69" i="1"/>
  <c r="G69" i="1"/>
  <c r="F69" i="1"/>
  <c r="M69" i="1" s="1"/>
  <c r="E69" i="1"/>
  <c r="D69" i="1"/>
  <c r="C69" i="1"/>
  <c r="X68" i="1"/>
  <c r="L68" i="1"/>
  <c r="K68" i="1"/>
  <c r="J68" i="1"/>
  <c r="I68" i="1"/>
  <c r="I64" i="1" s="1"/>
  <c r="I63" i="1" s="1"/>
  <c r="H68" i="1"/>
  <c r="H64" i="1" s="1"/>
  <c r="H63" i="1" s="1"/>
  <c r="G68" i="1"/>
  <c r="F68" i="1"/>
  <c r="E68" i="1"/>
  <c r="D68" i="1"/>
  <c r="C68" i="1"/>
  <c r="X67" i="1"/>
  <c r="L67" i="1"/>
  <c r="K67" i="1"/>
  <c r="K65" i="1" s="1"/>
  <c r="K64" i="1" s="1"/>
  <c r="J67" i="1"/>
  <c r="J65" i="1" s="1"/>
  <c r="J64" i="1" s="1"/>
  <c r="I67" i="1"/>
  <c r="H67" i="1"/>
  <c r="G67" i="1"/>
  <c r="F67" i="1"/>
  <c r="E67" i="1"/>
  <c r="E65" i="1" s="1"/>
  <c r="E64" i="1" s="1"/>
  <c r="D67" i="1"/>
  <c r="C67" i="1"/>
  <c r="X66" i="1"/>
  <c r="L66" i="1"/>
  <c r="L65" i="1" s="1"/>
  <c r="L64" i="1" s="1"/>
  <c r="L63" i="1" s="1"/>
  <c r="L62" i="1" s="1"/>
  <c r="K66" i="1"/>
  <c r="J66" i="1"/>
  <c r="I66" i="1"/>
  <c r="H66" i="1"/>
  <c r="G66" i="1"/>
  <c r="G65" i="1" s="1"/>
  <c r="G64" i="1" s="1"/>
  <c r="G63" i="1" s="1"/>
  <c r="G62" i="1" s="1"/>
  <c r="F66" i="1"/>
  <c r="F65" i="1" s="1"/>
  <c r="F64" i="1" s="1"/>
  <c r="F63" i="1" s="1"/>
  <c r="F62" i="1" s="1"/>
  <c r="E66" i="1"/>
  <c r="D66" i="1"/>
  <c r="C66" i="1"/>
  <c r="W65" i="1"/>
  <c r="V65" i="1"/>
  <c r="U65" i="1"/>
  <c r="T65" i="1"/>
  <c r="S65" i="1"/>
  <c r="R65" i="1"/>
  <c r="X65" i="1" s="1"/>
  <c r="X64" i="1" s="1"/>
  <c r="X63" i="1" s="1"/>
  <c r="X62" i="1" s="1"/>
  <c r="Q65" i="1"/>
  <c r="P65" i="1"/>
  <c r="O65" i="1"/>
  <c r="N65" i="1"/>
  <c r="I65" i="1"/>
  <c r="H65" i="1"/>
  <c r="C65" i="1"/>
  <c r="W64" i="1"/>
  <c r="V64" i="1"/>
  <c r="U64" i="1"/>
  <c r="T64" i="1"/>
  <c r="S64" i="1"/>
  <c r="S63" i="1" s="1"/>
  <c r="S62" i="1" s="1"/>
  <c r="S9" i="1" s="1"/>
  <c r="R64" i="1"/>
  <c r="R63" i="1" s="1"/>
  <c r="R62" i="1" s="1"/>
  <c r="Q64" i="1"/>
  <c r="P64" i="1"/>
  <c r="O64" i="1"/>
  <c r="N64" i="1"/>
  <c r="U63" i="1"/>
  <c r="T63" i="1"/>
  <c r="O63" i="1"/>
  <c r="N63" i="1"/>
  <c r="U62" i="1"/>
  <c r="T62" i="1"/>
  <c r="O62" i="1"/>
  <c r="N62" i="1"/>
  <c r="X61" i="1"/>
  <c r="L61" i="1"/>
  <c r="K61" i="1"/>
  <c r="J61" i="1"/>
  <c r="I61" i="1"/>
  <c r="H61" i="1"/>
  <c r="G61" i="1"/>
  <c r="G58" i="1" s="1"/>
  <c r="F61" i="1"/>
  <c r="E61" i="1"/>
  <c r="D61" i="1"/>
  <c r="C61" i="1"/>
  <c r="X60" i="1"/>
  <c r="X58" i="1" s="1"/>
  <c r="X57" i="1" s="1"/>
  <c r="L60" i="1"/>
  <c r="K60" i="1"/>
  <c r="J60" i="1"/>
  <c r="I60" i="1"/>
  <c r="H60" i="1"/>
  <c r="G60" i="1"/>
  <c r="F60" i="1"/>
  <c r="E60" i="1"/>
  <c r="D60" i="1"/>
  <c r="C60" i="1"/>
  <c r="M60" i="1" s="1"/>
  <c r="Y60" i="1" s="1"/>
  <c r="X59" i="1"/>
  <c r="L59" i="1"/>
  <c r="L58" i="1" s="1"/>
  <c r="L57" i="1" s="1"/>
  <c r="K59" i="1"/>
  <c r="J59" i="1"/>
  <c r="J58" i="1" s="1"/>
  <c r="J57" i="1" s="1"/>
  <c r="I59" i="1"/>
  <c r="H59" i="1"/>
  <c r="G59" i="1"/>
  <c r="F59" i="1"/>
  <c r="F58" i="1" s="1"/>
  <c r="F57" i="1" s="1"/>
  <c r="E59" i="1"/>
  <c r="D59" i="1"/>
  <c r="D58" i="1" s="1"/>
  <c r="D57" i="1" s="1"/>
  <c r="C59" i="1"/>
  <c r="M59" i="1" s="1"/>
  <c r="Y59" i="1" s="1"/>
  <c r="W58" i="1"/>
  <c r="W57" i="1" s="1"/>
  <c r="V58" i="1"/>
  <c r="U58" i="1"/>
  <c r="U57" i="1" s="1"/>
  <c r="T58" i="1"/>
  <c r="T57" i="1" s="1"/>
  <c r="S58" i="1"/>
  <c r="R58" i="1"/>
  <c r="Q58" i="1"/>
  <c r="Q57" i="1" s="1"/>
  <c r="P58" i="1"/>
  <c r="O58" i="1"/>
  <c r="O57" i="1" s="1"/>
  <c r="N58" i="1"/>
  <c r="K58" i="1"/>
  <c r="K57" i="1" s="1"/>
  <c r="I58" i="1"/>
  <c r="I57" i="1" s="1"/>
  <c r="H58" i="1"/>
  <c r="E58" i="1"/>
  <c r="E57" i="1" s="1"/>
  <c r="C58" i="1"/>
  <c r="C57" i="1" s="1"/>
  <c r="V57" i="1"/>
  <c r="S57" i="1"/>
  <c r="R57" i="1"/>
  <c r="P57" i="1"/>
  <c r="N57" i="1"/>
  <c r="H57" i="1"/>
  <c r="G57" i="1"/>
  <c r="Y56" i="1"/>
  <c r="X56" i="1"/>
  <c r="L56" i="1"/>
  <c r="K56" i="1"/>
  <c r="J56" i="1"/>
  <c r="I56" i="1"/>
  <c r="H56" i="1"/>
  <c r="G56" i="1"/>
  <c r="F56" i="1"/>
  <c r="E56" i="1"/>
  <c r="D56" i="1"/>
  <c r="C56" i="1"/>
  <c r="M56" i="1" s="1"/>
  <c r="Z56" i="1" s="1"/>
  <c r="X55" i="1"/>
  <c r="L55" i="1"/>
  <c r="K55" i="1"/>
  <c r="J55" i="1"/>
  <c r="I55" i="1"/>
  <c r="H55" i="1"/>
  <c r="G55" i="1"/>
  <c r="F55" i="1"/>
  <c r="E55" i="1"/>
  <c r="D55" i="1"/>
  <c r="C55" i="1"/>
  <c r="X54" i="1"/>
  <c r="L54" i="1"/>
  <c r="K54" i="1"/>
  <c r="J54" i="1"/>
  <c r="I54" i="1"/>
  <c r="H54" i="1"/>
  <c r="G54" i="1"/>
  <c r="M54" i="1" s="1"/>
  <c r="F54" i="1"/>
  <c r="E54" i="1"/>
  <c r="D54" i="1"/>
  <c r="C54" i="1"/>
  <c r="X53" i="1"/>
  <c r="L53" i="1"/>
  <c r="K53" i="1"/>
  <c r="J53" i="1"/>
  <c r="J50" i="1" s="1"/>
  <c r="I53" i="1"/>
  <c r="I50" i="1" s="1"/>
  <c r="H53" i="1"/>
  <c r="G53" i="1"/>
  <c r="F53" i="1"/>
  <c r="E53" i="1"/>
  <c r="D53" i="1"/>
  <c r="D50" i="1" s="1"/>
  <c r="C53" i="1"/>
  <c r="X52" i="1"/>
  <c r="L52" i="1"/>
  <c r="L50" i="1" s="1"/>
  <c r="L47" i="1" s="1"/>
  <c r="K52" i="1"/>
  <c r="K50" i="1" s="1"/>
  <c r="K47" i="1" s="1"/>
  <c r="J52" i="1"/>
  <c r="I52" i="1"/>
  <c r="H52" i="1"/>
  <c r="G52" i="1"/>
  <c r="F52" i="1"/>
  <c r="F50" i="1" s="1"/>
  <c r="F47" i="1" s="1"/>
  <c r="E52" i="1"/>
  <c r="D52" i="1"/>
  <c r="C52" i="1"/>
  <c r="X51" i="1"/>
  <c r="X50" i="1" s="1"/>
  <c r="X47" i="1" s="1"/>
  <c r="L51" i="1"/>
  <c r="K51" i="1"/>
  <c r="J51" i="1"/>
  <c r="I51" i="1"/>
  <c r="H51" i="1"/>
  <c r="G51" i="1"/>
  <c r="M51" i="1" s="1"/>
  <c r="F51" i="1"/>
  <c r="E51" i="1"/>
  <c r="D51" i="1"/>
  <c r="C51" i="1"/>
  <c r="W50" i="1"/>
  <c r="V50" i="1"/>
  <c r="U50" i="1"/>
  <c r="T50" i="1"/>
  <c r="T47" i="1" s="1"/>
  <c r="S50" i="1"/>
  <c r="S47" i="1" s="1"/>
  <c r="R50" i="1"/>
  <c r="Q50" i="1"/>
  <c r="P50" i="1"/>
  <c r="O50" i="1"/>
  <c r="N50" i="1"/>
  <c r="N47" i="1" s="1"/>
  <c r="H50" i="1"/>
  <c r="H47" i="1" s="1"/>
  <c r="G50" i="1"/>
  <c r="G47" i="1" s="1"/>
  <c r="X49" i="1"/>
  <c r="L49" i="1"/>
  <c r="K49" i="1"/>
  <c r="J49" i="1"/>
  <c r="J48" i="1" s="1"/>
  <c r="J47" i="1" s="1"/>
  <c r="I49" i="1"/>
  <c r="H49" i="1"/>
  <c r="G49" i="1"/>
  <c r="F49" i="1"/>
  <c r="E49" i="1"/>
  <c r="D49" i="1"/>
  <c r="D48" i="1" s="1"/>
  <c r="D47" i="1" s="1"/>
  <c r="C49" i="1"/>
  <c r="X48" i="1"/>
  <c r="W48" i="1"/>
  <c r="V48" i="1"/>
  <c r="U48" i="1"/>
  <c r="U47" i="1" s="1"/>
  <c r="T48" i="1"/>
  <c r="S48" i="1"/>
  <c r="R48" i="1"/>
  <c r="Q48" i="1"/>
  <c r="P48" i="1"/>
  <c r="O48" i="1"/>
  <c r="N48" i="1"/>
  <c r="L48" i="1"/>
  <c r="K48" i="1"/>
  <c r="I48" i="1"/>
  <c r="I47" i="1" s="1"/>
  <c r="H48" i="1"/>
  <c r="G48" i="1"/>
  <c r="F48" i="1"/>
  <c r="E48" i="1"/>
  <c r="C48" i="1"/>
  <c r="W47" i="1"/>
  <c r="V47" i="1"/>
  <c r="R47" i="1"/>
  <c r="Q47" i="1"/>
  <c r="P47" i="1"/>
  <c r="O47" i="1"/>
  <c r="X46" i="1"/>
  <c r="L46" i="1"/>
  <c r="K46" i="1"/>
  <c r="J46" i="1"/>
  <c r="I46" i="1"/>
  <c r="H46" i="1"/>
  <c r="G46" i="1"/>
  <c r="F46" i="1"/>
  <c r="E46" i="1"/>
  <c r="D46" i="1"/>
  <c r="C46" i="1"/>
  <c r="X45" i="1"/>
  <c r="L45" i="1"/>
  <c r="K45" i="1"/>
  <c r="J45" i="1"/>
  <c r="I45" i="1"/>
  <c r="H45" i="1"/>
  <c r="G45" i="1"/>
  <c r="F45" i="1"/>
  <c r="M45" i="1" s="1"/>
  <c r="Y45" i="1" s="1"/>
  <c r="E45" i="1"/>
  <c r="D45" i="1"/>
  <c r="C45" i="1"/>
  <c r="X44" i="1"/>
  <c r="L44" i="1"/>
  <c r="K44" i="1"/>
  <c r="J44" i="1"/>
  <c r="I44" i="1"/>
  <c r="H44" i="1"/>
  <c r="G44" i="1"/>
  <c r="F44" i="1"/>
  <c r="E44" i="1"/>
  <c r="D44" i="1"/>
  <c r="C44" i="1"/>
  <c r="X43" i="1"/>
  <c r="L43" i="1"/>
  <c r="K43" i="1"/>
  <c r="J43" i="1"/>
  <c r="I43" i="1"/>
  <c r="H43" i="1"/>
  <c r="G43" i="1"/>
  <c r="F43" i="1"/>
  <c r="E43" i="1"/>
  <c r="D43" i="1"/>
  <c r="C43" i="1"/>
  <c r="X42" i="1"/>
  <c r="L42" i="1"/>
  <c r="K42" i="1"/>
  <c r="J42" i="1"/>
  <c r="I42" i="1"/>
  <c r="H42" i="1"/>
  <c r="G42" i="1"/>
  <c r="G40" i="1" s="1"/>
  <c r="F42" i="1"/>
  <c r="M42" i="1" s="1"/>
  <c r="E42" i="1"/>
  <c r="D42" i="1"/>
  <c r="C42" i="1"/>
  <c r="X41" i="1"/>
  <c r="X40" i="1" s="1"/>
  <c r="L41" i="1"/>
  <c r="L40" i="1" s="1"/>
  <c r="K41" i="1"/>
  <c r="J41" i="1"/>
  <c r="I41" i="1"/>
  <c r="I40" i="1" s="1"/>
  <c r="H41" i="1"/>
  <c r="H40" i="1" s="1"/>
  <c r="G41" i="1"/>
  <c r="F41" i="1"/>
  <c r="E41" i="1"/>
  <c r="D41" i="1"/>
  <c r="C41" i="1"/>
  <c r="K40" i="1"/>
  <c r="J40" i="1"/>
  <c r="E40" i="1"/>
  <c r="E37" i="1" s="1"/>
  <c r="D40" i="1"/>
  <c r="X39" i="1"/>
  <c r="L39" i="1"/>
  <c r="K39" i="1"/>
  <c r="J39" i="1"/>
  <c r="J37" i="1" s="1"/>
  <c r="I39" i="1"/>
  <c r="H39" i="1"/>
  <c r="G39" i="1"/>
  <c r="F39" i="1"/>
  <c r="E39" i="1"/>
  <c r="D39" i="1"/>
  <c r="D37" i="1" s="1"/>
  <c r="C39" i="1"/>
  <c r="X38" i="1"/>
  <c r="L38" i="1"/>
  <c r="K38" i="1"/>
  <c r="J38" i="1"/>
  <c r="I38" i="1"/>
  <c r="H38" i="1"/>
  <c r="G38" i="1"/>
  <c r="F38" i="1"/>
  <c r="E38" i="1"/>
  <c r="D38" i="1"/>
  <c r="C38" i="1"/>
  <c r="W37" i="1"/>
  <c r="V37" i="1"/>
  <c r="U37" i="1"/>
  <c r="T37" i="1"/>
  <c r="S37" i="1"/>
  <c r="R37" i="1"/>
  <c r="Q37" i="1"/>
  <c r="P37" i="1"/>
  <c r="O37" i="1"/>
  <c r="N37" i="1"/>
  <c r="I37" i="1"/>
  <c r="H37" i="1"/>
  <c r="Z36" i="1"/>
  <c r="X36" i="1"/>
  <c r="L36" i="1"/>
  <c r="K36" i="1"/>
  <c r="J36" i="1"/>
  <c r="I36" i="1"/>
  <c r="H36" i="1"/>
  <c r="G36" i="1"/>
  <c r="F36" i="1"/>
  <c r="E36" i="1"/>
  <c r="D36" i="1"/>
  <c r="C36" i="1"/>
  <c r="M36" i="1" s="1"/>
  <c r="Y36" i="1" s="1"/>
  <c r="X35" i="1"/>
  <c r="L35" i="1"/>
  <c r="K35" i="1"/>
  <c r="J35" i="1"/>
  <c r="I35" i="1"/>
  <c r="H35" i="1"/>
  <c r="G35" i="1"/>
  <c r="F35" i="1"/>
  <c r="M35" i="1" s="1"/>
  <c r="E35" i="1"/>
  <c r="D35" i="1"/>
  <c r="C35" i="1"/>
  <c r="X34" i="1"/>
  <c r="L34" i="1"/>
  <c r="K34" i="1"/>
  <c r="J34" i="1"/>
  <c r="I34" i="1"/>
  <c r="H34" i="1"/>
  <c r="G34" i="1"/>
  <c r="F34" i="1"/>
  <c r="E34" i="1"/>
  <c r="D34" i="1"/>
  <c r="C34" i="1"/>
  <c r="Z33" i="1"/>
  <c r="X33" i="1"/>
  <c r="L33" i="1"/>
  <c r="K33" i="1"/>
  <c r="J33" i="1"/>
  <c r="I33" i="1"/>
  <c r="H33" i="1"/>
  <c r="G33" i="1"/>
  <c r="F33" i="1"/>
  <c r="E33" i="1"/>
  <c r="D33" i="1"/>
  <c r="C33" i="1"/>
  <c r="M33" i="1" s="1"/>
  <c r="Y33" i="1" s="1"/>
  <c r="X32" i="1"/>
  <c r="L32" i="1"/>
  <c r="L29" i="1" s="1"/>
  <c r="K32" i="1"/>
  <c r="J32" i="1"/>
  <c r="I32" i="1"/>
  <c r="H32" i="1"/>
  <c r="G32" i="1"/>
  <c r="G29" i="1" s="1"/>
  <c r="F32" i="1"/>
  <c r="F29" i="1" s="1"/>
  <c r="E32" i="1"/>
  <c r="D32" i="1"/>
  <c r="C32" i="1"/>
  <c r="X31" i="1"/>
  <c r="X29" i="1" s="1"/>
  <c r="L31" i="1"/>
  <c r="K31" i="1"/>
  <c r="J31" i="1"/>
  <c r="I31" i="1"/>
  <c r="I29" i="1" s="1"/>
  <c r="H31" i="1"/>
  <c r="H29" i="1" s="1"/>
  <c r="G31" i="1"/>
  <c r="F31" i="1"/>
  <c r="E31" i="1"/>
  <c r="D31" i="1"/>
  <c r="C31" i="1"/>
  <c r="Z30" i="1"/>
  <c r="X30" i="1"/>
  <c r="L30" i="1"/>
  <c r="K30" i="1"/>
  <c r="J30" i="1"/>
  <c r="I30" i="1"/>
  <c r="H30" i="1"/>
  <c r="G30" i="1"/>
  <c r="F30" i="1"/>
  <c r="E30" i="1"/>
  <c r="D30" i="1"/>
  <c r="C30" i="1"/>
  <c r="M30" i="1" s="1"/>
  <c r="W29" i="1"/>
  <c r="W25" i="1" s="1"/>
  <c r="W10" i="1" s="1"/>
  <c r="V29" i="1"/>
  <c r="V25" i="1" s="1"/>
  <c r="U29" i="1"/>
  <c r="T29" i="1"/>
  <c r="S29" i="1"/>
  <c r="R29" i="1"/>
  <c r="Q29" i="1"/>
  <c r="P29" i="1"/>
  <c r="P25" i="1" s="1"/>
  <c r="O29" i="1"/>
  <c r="N29" i="1"/>
  <c r="K29" i="1"/>
  <c r="J29" i="1"/>
  <c r="E29" i="1"/>
  <c r="E25" i="1" s="1"/>
  <c r="D29" i="1"/>
  <c r="X28" i="1"/>
  <c r="L28" i="1"/>
  <c r="L26" i="1" s="1"/>
  <c r="K28" i="1"/>
  <c r="J28" i="1"/>
  <c r="I28" i="1"/>
  <c r="H28" i="1"/>
  <c r="G28" i="1"/>
  <c r="G26" i="1" s="1"/>
  <c r="F28" i="1"/>
  <c r="F26" i="1" s="1"/>
  <c r="E28" i="1"/>
  <c r="D28" i="1"/>
  <c r="C28" i="1"/>
  <c r="X27" i="1"/>
  <c r="X26" i="1" s="1"/>
  <c r="L27" i="1"/>
  <c r="K27" i="1"/>
  <c r="J27" i="1"/>
  <c r="I27" i="1"/>
  <c r="I26" i="1" s="1"/>
  <c r="I25" i="1" s="1"/>
  <c r="H27" i="1"/>
  <c r="H26" i="1" s="1"/>
  <c r="H25" i="1" s="1"/>
  <c r="G27" i="1"/>
  <c r="F27" i="1"/>
  <c r="E27" i="1"/>
  <c r="D27" i="1"/>
  <c r="C27" i="1"/>
  <c r="W26" i="1"/>
  <c r="V26" i="1"/>
  <c r="U26" i="1"/>
  <c r="U25" i="1" s="1"/>
  <c r="T26" i="1"/>
  <c r="T25" i="1" s="1"/>
  <c r="S26" i="1"/>
  <c r="R26" i="1"/>
  <c r="Q26" i="1"/>
  <c r="P26" i="1"/>
  <c r="O26" i="1"/>
  <c r="O25" i="1" s="1"/>
  <c r="N26" i="1"/>
  <c r="N25" i="1" s="1"/>
  <c r="K26" i="1"/>
  <c r="J26" i="1"/>
  <c r="E26" i="1"/>
  <c r="D26" i="1"/>
  <c r="C26" i="1"/>
  <c r="S25" i="1"/>
  <c r="R25" i="1"/>
  <c r="Q25" i="1"/>
  <c r="Q10" i="1" s="1"/>
  <c r="X24" i="1"/>
  <c r="L24" i="1"/>
  <c r="K24" i="1"/>
  <c r="J24" i="1"/>
  <c r="I24" i="1"/>
  <c r="H24" i="1"/>
  <c r="G24" i="1"/>
  <c r="F24" i="1"/>
  <c r="E24" i="1"/>
  <c r="D24" i="1"/>
  <c r="C24" i="1"/>
  <c r="M24" i="1" s="1"/>
  <c r="X23" i="1"/>
  <c r="L23" i="1"/>
  <c r="K23" i="1"/>
  <c r="J23" i="1"/>
  <c r="I23" i="1"/>
  <c r="H23" i="1"/>
  <c r="G23" i="1"/>
  <c r="F23" i="1"/>
  <c r="E23" i="1"/>
  <c r="D23" i="1"/>
  <c r="C23" i="1"/>
  <c r="M23" i="1" s="1"/>
  <c r="X22" i="1"/>
  <c r="L22" i="1"/>
  <c r="K22" i="1"/>
  <c r="J22" i="1"/>
  <c r="I22" i="1"/>
  <c r="H22" i="1"/>
  <c r="G22" i="1"/>
  <c r="F22" i="1"/>
  <c r="M22" i="1" s="1"/>
  <c r="E22" i="1"/>
  <c r="D22" i="1"/>
  <c r="C22" i="1"/>
  <c r="X21" i="1"/>
  <c r="L21" i="1"/>
  <c r="K21" i="1"/>
  <c r="J21" i="1"/>
  <c r="I21" i="1"/>
  <c r="H21" i="1"/>
  <c r="G21" i="1"/>
  <c r="F21" i="1"/>
  <c r="E21" i="1"/>
  <c r="D21" i="1"/>
  <c r="C21" i="1"/>
  <c r="M21" i="1" s="1"/>
  <c r="X20" i="1"/>
  <c r="L20" i="1"/>
  <c r="K20" i="1"/>
  <c r="K17" i="1" s="1"/>
  <c r="K16" i="1" s="1"/>
  <c r="J20" i="1"/>
  <c r="J17" i="1" s="1"/>
  <c r="J16" i="1" s="1"/>
  <c r="I20" i="1"/>
  <c r="H20" i="1"/>
  <c r="G20" i="1"/>
  <c r="F20" i="1"/>
  <c r="E20" i="1"/>
  <c r="E17" i="1" s="1"/>
  <c r="E16" i="1" s="1"/>
  <c r="D20" i="1"/>
  <c r="D17" i="1" s="1"/>
  <c r="D16" i="1" s="1"/>
  <c r="C20" i="1"/>
  <c r="M20" i="1" s="1"/>
  <c r="X19" i="1"/>
  <c r="L19" i="1"/>
  <c r="L17" i="1" s="1"/>
  <c r="L16" i="1" s="1"/>
  <c r="K19" i="1"/>
  <c r="J19" i="1"/>
  <c r="I19" i="1"/>
  <c r="H19" i="1"/>
  <c r="G19" i="1"/>
  <c r="G17" i="1" s="1"/>
  <c r="G16" i="1" s="1"/>
  <c r="F19" i="1"/>
  <c r="M19" i="1" s="1"/>
  <c r="E19" i="1"/>
  <c r="D19" i="1"/>
  <c r="C19" i="1"/>
  <c r="X18" i="1"/>
  <c r="X17" i="1" s="1"/>
  <c r="X16" i="1" s="1"/>
  <c r="L18" i="1"/>
  <c r="K18" i="1"/>
  <c r="J18" i="1"/>
  <c r="I18" i="1"/>
  <c r="H18" i="1"/>
  <c r="G18" i="1"/>
  <c r="F18" i="1"/>
  <c r="E18" i="1"/>
  <c r="D18" i="1"/>
  <c r="C18" i="1"/>
  <c r="M18" i="1" s="1"/>
  <c r="W17" i="1"/>
  <c r="V17" i="1"/>
  <c r="U17" i="1"/>
  <c r="T17" i="1"/>
  <c r="S17" i="1"/>
  <c r="R17" i="1"/>
  <c r="Q17" i="1"/>
  <c r="P17" i="1"/>
  <c r="O17" i="1"/>
  <c r="N17" i="1"/>
  <c r="I17" i="1"/>
  <c r="H17" i="1"/>
  <c r="C17" i="1"/>
  <c r="W16" i="1"/>
  <c r="V16" i="1"/>
  <c r="U16" i="1"/>
  <c r="U10" i="1" s="1"/>
  <c r="U9" i="1" s="1"/>
  <c r="T16" i="1"/>
  <c r="T10" i="1" s="1"/>
  <c r="S16" i="1"/>
  <c r="R16" i="1"/>
  <c r="Q16" i="1"/>
  <c r="P16" i="1"/>
  <c r="O16" i="1"/>
  <c r="O10" i="1" s="1"/>
  <c r="O9" i="1" s="1"/>
  <c r="N16" i="1"/>
  <c r="N10" i="1" s="1"/>
  <c r="I16" i="1"/>
  <c r="H16" i="1"/>
  <c r="C16" i="1"/>
  <c r="X15" i="1"/>
  <c r="L15" i="1"/>
  <c r="K15" i="1"/>
  <c r="J15" i="1"/>
  <c r="I15" i="1"/>
  <c r="H15" i="1"/>
  <c r="G15" i="1"/>
  <c r="F15" i="1"/>
  <c r="E15" i="1"/>
  <c r="D15" i="1"/>
  <c r="M15" i="1" s="1"/>
  <c r="C15" i="1"/>
  <c r="X14" i="1"/>
  <c r="L14" i="1"/>
  <c r="L11" i="1" s="1"/>
  <c r="K14" i="1"/>
  <c r="J14" i="1"/>
  <c r="I14" i="1"/>
  <c r="H14" i="1"/>
  <c r="G14" i="1"/>
  <c r="G11" i="1" s="1"/>
  <c r="F14" i="1"/>
  <c r="M14" i="1" s="1"/>
  <c r="E14" i="1"/>
  <c r="D14" i="1"/>
  <c r="C14" i="1"/>
  <c r="X13" i="1"/>
  <c r="X11" i="1" s="1"/>
  <c r="L13" i="1"/>
  <c r="K13" i="1"/>
  <c r="J13" i="1"/>
  <c r="I13" i="1"/>
  <c r="I11" i="1" s="1"/>
  <c r="H13" i="1"/>
  <c r="H11" i="1" s="1"/>
  <c r="G13" i="1"/>
  <c r="F13" i="1"/>
  <c r="E13" i="1"/>
  <c r="D13" i="1"/>
  <c r="C13" i="1"/>
  <c r="M13" i="1" s="1"/>
  <c r="X12" i="1"/>
  <c r="L12" i="1"/>
  <c r="K12" i="1"/>
  <c r="J12" i="1"/>
  <c r="I12" i="1"/>
  <c r="H12" i="1"/>
  <c r="G12" i="1"/>
  <c r="F12" i="1"/>
  <c r="E12" i="1"/>
  <c r="D12" i="1"/>
  <c r="M12" i="1" s="1"/>
  <c r="C12" i="1"/>
  <c r="W11" i="1"/>
  <c r="V11" i="1"/>
  <c r="U11" i="1"/>
  <c r="T11" i="1"/>
  <c r="S11" i="1"/>
  <c r="R11" i="1"/>
  <c r="Q11" i="1"/>
  <c r="P11" i="1"/>
  <c r="O11" i="1"/>
  <c r="N11" i="1"/>
  <c r="K11" i="1"/>
  <c r="J11" i="1"/>
  <c r="E11" i="1"/>
  <c r="D11" i="1"/>
  <c r="V10" i="1"/>
  <c r="S10" i="1"/>
  <c r="R10" i="1"/>
  <c r="P10" i="1"/>
  <c r="R9" i="1" l="1"/>
  <c r="H10" i="1"/>
  <c r="Y15" i="1"/>
  <c r="Z15" i="1"/>
  <c r="M17" i="1"/>
  <c r="Y18" i="1"/>
  <c r="Z18" i="1"/>
  <c r="Y24" i="1"/>
  <c r="Z24" i="1"/>
  <c r="Z69" i="1"/>
  <c r="Y69" i="1"/>
  <c r="Y20" i="1"/>
  <c r="Z20" i="1"/>
  <c r="J10" i="1"/>
  <c r="J9" i="1" s="1"/>
  <c r="J99" i="1" s="1"/>
  <c r="Z22" i="1"/>
  <c r="Y22" i="1"/>
  <c r="Z35" i="1"/>
  <c r="Y35" i="1"/>
  <c r="Z42" i="1"/>
  <c r="Y42" i="1"/>
  <c r="Y13" i="1"/>
  <c r="Z13" i="1"/>
  <c r="I10" i="1"/>
  <c r="T9" i="1"/>
  <c r="T99" i="1" s="1"/>
  <c r="Y23" i="1"/>
  <c r="Z23" i="1"/>
  <c r="F25" i="1"/>
  <c r="Z51" i="1"/>
  <c r="Y51" i="1"/>
  <c r="M50" i="1"/>
  <c r="U99" i="1"/>
  <c r="Z88" i="1"/>
  <c r="Y88" i="1"/>
  <c r="Z19" i="1"/>
  <c r="Y19" i="1"/>
  <c r="C25" i="1"/>
  <c r="O99" i="1"/>
  <c r="Z54" i="1"/>
  <c r="Y54" i="1"/>
  <c r="Y12" i="1"/>
  <c r="Z12" i="1"/>
  <c r="M11" i="1"/>
  <c r="Z14" i="1"/>
  <c r="Y14" i="1"/>
  <c r="Y21" i="1"/>
  <c r="Z21" i="1"/>
  <c r="C47" i="1"/>
  <c r="F40" i="1"/>
  <c r="F11" i="1"/>
  <c r="F37" i="1"/>
  <c r="L37" i="1"/>
  <c r="L25" i="1" s="1"/>
  <c r="L10" i="1" s="1"/>
  <c r="L9" i="1" s="1"/>
  <c r="L99" i="1" s="1"/>
  <c r="K37" i="1"/>
  <c r="K25" i="1" s="1"/>
  <c r="K10" i="1" s="1"/>
  <c r="K9" i="1" s="1"/>
  <c r="K99" i="1" s="1"/>
  <c r="M53" i="1"/>
  <c r="C50" i="1"/>
  <c r="M61" i="1"/>
  <c r="Y61" i="1" s="1"/>
  <c r="H62" i="1"/>
  <c r="G82" i="1"/>
  <c r="M87" i="1"/>
  <c r="Y87" i="1" s="1"/>
  <c r="M91" i="1"/>
  <c r="M93" i="1"/>
  <c r="M92" i="1"/>
  <c r="Y92" i="1" s="1"/>
  <c r="V99" i="1"/>
  <c r="D25" i="1"/>
  <c r="D10" i="1" s="1"/>
  <c r="D9" i="1" s="1"/>
  <c r="M66" i="1"/>
  <c r="Y75" i="1"/>
  <c r="J25" i="1"/>
  <c r="Y30" i="1"/>
  <c r="M31" i="1"/>
  <c r="C29" i="1"/>
  <c r="M34" i="1"/>
  <c r="X37" i="1"/>
  <c r="X25" i="1" s="1"/>
  <c r="X10" i="1" s="1"/>
  <c r="X9" i="1" s="1"/>
  <c r="X99" i="1" s="1"/>
  <c r="G37" i="1"/>
  <c r="G25" i="1" s="1"/>
  <c r="G10" i="1" s="1"/>
  <c r="G9" i="1" s="1"/>
  <c r="G99" i="1" s="1"/>
  <c r="M39" i="1"/>
  <c r="M55" i="1"/>
  <c r="M68" i="1"/>
  <c r="C64" i="1"/>
  <c r="I62" i="1"/>
  <c r="P62" i="1"/>
  <c r="P9" i="1" s="1"/>
  <c r="P99" i="1" s="1"/>
  <c r="V62" i="1"/>
  <c r="V9" i="1" s="1"/>
  <c r="M73" i="1"/>
  <c r="M79" i="1"/>
  <c r="M80" i="1"/>
  <c r="C78" i="1"/>
  <c r="M86" i="1"/>
  <c r="C83" i="1"/>
  <c r="C82" i="1" s="1"/>
  <c r="I82" i="1"/>
  <c r="H82" i="1"/>
  <c r="X90" i="1"/>
  <c r="X82" i="1" s="1"/>
  <c r="N82" i="1"/>
  <c r="N9" i="1" s="1"/>
  <c r="N99" i="1" s="1"/>
  <c r="R99" i="1"/>
  <c r="D95" i="1"/>
  <c r="D94" i="1" s="1"/>
  <c r="M32" i="1"/>
  <c r="Y96" i="1"/>
  <c r="M95" i="1"/>
  <c r="F17" i="1"/>
  <c r="F16" i="1" s="1"/>
  <c r="M41" i="1"/>
  <c r="C40" i="1"/>
  <c r="C37" i="1" s="1"/>
  <c r="M44" i="1"/>
  <c r="M46" i="1"/>
  <c r="M58" i="1"/>
  <c r="D65" i="1"/>
  <c r="D64" i="1" s="1"/>
  <c r="D63" i="1" s="1"/>
  <c r="D62" i="1" s="1"/>
  <c r="M67" i="1"/>
  <c r="J63" i="1"/>
  <c r="J62" i="1" s="1"/>
  <c r="Q62" i="1"/>
  <c r="Q9" i="1" s="1"/>
  <c r="Q99" i="1" s="1"/>
  <c r="W62" i="1"/>
  <c r="W9" i="1" s="1"/>
  <c r="W99" i="1" s="1"/>
  <c r="M85" i="1"/>
  <c r="Y85" i="1" s="1"/>
  <c r="M89" i="1"/>
  <c r="M27" i="1"/>
  <c r="M76" i="1"/>
  <c r="M74" i="1" s="1"/>
  <c r="C74" i="1"/>
  <c r="M81" i="1"/>
  <c r="Y81" i="1" s="1"/>
  <c r="C11" i="1"/>
  <c r="M28" i="1"/>
  <c r="M38" i="1"/>
  <c r="M43" i="1"/>
  <c r="M49" i="1"/>
  <c r="E50" i="1"/>
  <c r="E47" i="1" s="1"/>
  <c r="E10" i="1" s="1"/>
  <c r="E9" i="1" s="1"/>
  <c r="E99" i="1" s="1"/>
  <c r="M52" i="1"/>
  <c r="E63" i="1"/>
  <c r="E62" i="1" s="1"/>
  <c r="K63" i="1"/>
  <c r="K62" i="1" s="1"/>
  <c r="M71" i="1"/>
  <c r="M72" i="1"/>
  <c r="C70" i="1"/>
  <c r="M77" i="1"/>
  <c r="M84" i="1"/>
  <c r="D83" i="1"/>
  <c r="D82" i="1" s="1"/>
  <c r="J83" i="1"/>
  <c r="J82" i="1" s="1"/>
  <c r="S99" i="1"/>
  <c r="M98" i="1"/>
  <c r="Y98" i="1" s="1"/>
  <c r="Z74" i="1" l="1"/>
  <c r="Y74" i="1"/>
  <c r="M37" i="1"/>
  <c r="Z38" i="1"/>
  <c r="Y38" i="1"/>
  <c r="Z28" i="1"/>
  <c r="Y28" i="1"/>
  <c r="M94" i="1"/>
  <c r="Y95" i="1"/>
  <c r="Z11" i="1"/>
  <c r="Y11" i="1"/>
  <c r="Y50" i="1"/>
  <c r="Z50" i="1"/>
  <c r="Z77" i="1"/>
  <c r="Y77" i="1"/>
  <c r="Z52" i="1"/>
  <c r="Y52" i="1"/>
  <c r="Z44" i="1"/>
  <c r="Y44" i="1"/>
  <c r="Z80" i="1"/>
  <c r="Y80" i="1"/>
  <c r="C63" i="1"/>
  <c r="C62" i="1" s="1"/>
  <c r="Z34" i="1"/>
  <c r="Y34" i="1"/>
  <c r="H9" i="1"/>
  <c r="H99" i="1" s="1"/>
  <c r="M26" i="1"/>
  <c r="Z27" i="1"/>
  <c r="Y27" i="1"/>
  <c r="C10" i="1"/>
  <c r="C9" i="1" s="1"/>
  <c r="C99" i="1" s="1"/>
  <c r="Y79" i="1"/>
  <c r="M78" i="1"/>
  <c r="Z79" i="1"/>
  <c r="Z68" i="1"/>
  <c r="Y68" i="1"/>
  <c r="F10" i="1"/>
  <c r="F9" i="1" s="1"/>
  <c r="F99" i="1" s="1"/>
  <c r="I9" i="1"/>
  <c r="I99" i="1" s="1"/>
  <c r="Y58" i="1"/>
  <c r="M57" i="1"/>
  <c r="Y57" i="1" s="1"/>
  <c r="M48" i="1"/>
  <c r="Z49" i="1"/>
  <c r="Y49" i="1"/>
  <c r="M40" i="1"/>
  <c r="Z41" i="1"/>
  <c r="Y41" i="1"/>
  <c r="Z73" i="1"/>
  <c r="Y73" i="1"/>
  <c r="Z55" i="1"/>
  <c r="Y55" i="1"/>
  <c r="Z66" i="1"/>
  <c r="Y66" i="1"/>
  <c r="M65" i="1"/>
  <c r="Z93" i="1"/>
  <c r="Y93" i="1"/>
  <c r="Z76" i="1"/>
  <c r="Y76" i="1"/>
  <c r="Z86" i="1"/>
  <c r="Y86" i="1"/>
  <c r="Y84" i="1"/>
  <c r="M83" i="1"/>
  <c r="Z46" i="1"/>
  <c r="Y46" i="1"/>
  <c r="Z72" i="1"/>
  <c r="Y72" i="1"/>
  <c r="Y67" i="1"/>
  <c r="Z67" i="1"/>
  <c r="Z32" i="1"/>
  <c r="Y32" i="1"/>
  <c r="Z31" i="1"/>
  <c r="Y31" i="1"/>
  <c r="Y71" i="1"/>
  <c r="M70" i="1"/>
  <c r="Z71" i="1"/>
  <c r="Y43" i="1"/>
  <c r="Z43" i="1"/>
  <c r="Y89" i="1"/>
  <c r="Z89" i="1"/>
  <c r="D99" i="1"/>
  <c r="Z39" i="1"/>
  <c r="Y39" i="1"/>
  <c r="M29" i="1"/>
  <c r="M90" i="1"/>
  <c r="Z95" i="1"/>
  <c r="Z91" i="1"/>
  <c r="Y91" i="1"/>
  <c r="Z53" i="1"/>
  <c r="Y53" i="1"/>
  <c r="Y17" i="1"/>
  <c r="M16" i="1"/>
  <c r="Z17" i="1"/>
  <c r="Z65" i="1" l="1"/>
  <c r="M64" i="1"/>
  <c r="Y65" i="1"/>
  <c r="Z48" i="1"/>
  <c r="Y48" i="1"/>
  <c r="M47" i="1"/>
  <c r="Z70" i="1"/>
  <c r="Y70" i="1"/>
  <c r="Z29" i="1"/>
  <c r="Y29" i="1"/>
  <c r="Y26" i="1"/>
  <c r="M25" i="1"/>
  <c r="Z26" i="1"/>
  <c r="Y37" i="1"/>
  <c r="Z37" i="1"/>
  <c r="Z83" i="1"/>
  <c r="Y83" i="1"/>
  <c r="M82" i="1"/>
  <c r="Y16" i="1"/>
  <c r="Z16" i="1"/>
  <c r="Y90" i="1"/>
  <c r="Z90" i="1"/>
  <c r="Z78" i="1"/>
  <c r="Y78" i="1"/>
  <c r="Y94" i="1"/>
  <c r="Y40" i="1"/>
  <c r="Z40" i="1"/>
  <c r="Z47" i="1" l="1"/>
  <c r="Y47" i="1"/>
  <c r="Z82" i="1"/>
  <c r="Y82" i="1"/>
  <c r="Y25" i="1"/>
  <c r="Z25" i="1"/>
  <c r="M10" i="1"/>
  <c r="Z64" i="1"/>
  <c r="M63" i="1"/>
  <c r="Y64" i="1"/>
  <c r="Z63" i="1" l="1"/>
  <c r="Y63" i="1"/>
  <c r="M62" i="1"/>
  <c r="Z10" i="1"/>
  <c r="Y10" i="1"/>
  <c r="M9" i="1"/>
  <c r="Z9" i="1" l="1"/>
  <c r="Y9" i="1"/>
  <c r="M99" i="1"/>
  <c r="Z62" i="1"/>
  <c r="Y62" i="1"/>
  <c r="Y99" i="1" l="1"/>
  <c r="Z99" i="1"/>
</calcChain>
</file>

<file path=xl/sharedStrings.xml><?xml version="1.0" encoding="utf-8"?>
<sst xmlns="http://schemas.openxmlformats.org/spreadsheetml/2006/main" count="128" uniqueCount="109">
  <si>
    <t>I</t>
  </si>
  <si>
    <t>CUADRO No.1</t>
  </si>
  <si>
    <t>DIRECCION GENERAL DE POLITICA Y LEGISLACION TRIBUTARIA</t>
  </si>
  <si>
    <t>INGRESOS FISCALES COMPARADOS, SEGÚN PRINCIPALES PARTIDAS</t>
  </si>
  <si>
    <t>ENERO-OCTUBRE  2025/PRESUPUESTO REFORMULADO  2025</t>
  </si>
  <si>
    <t>(En millones de RD$</t>
  </si>
  <si>
    <t>PARTIDAS</t>
  </si>
  <si>
    <t>RECAUDADO 2025</t>
  </si>
  <si>
    <t>PRESUPUESTO REFORMULADO  2025</t>
  </si>
  <si>
    <t>DIFERENCIA</t>
  </si>
  <si>
    <t xml:space="preserve">% ALCANZADO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</si>
  <si>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</si>
  <si>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</si>
  <si>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</si>
  <si>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</si>
  <si>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</si>
  <si>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</si>
  <si>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</si>
  <si>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</si>
  <si>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</si>
  <si>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</si>
  <si>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</si>
  <si>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</si>
  <si>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</si>
  <si>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</si>
  <si>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</si>
  <si>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</si>
  <si>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</si>
  <si>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</si>
  <si>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</si>
  <si>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</si>
  <si>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</si>
  <si>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</si>
  <si>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</si>
  <si>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</si>
  <si>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</si>
  <si>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</si>
  <si>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</si>
  <si>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</si>
  <si>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</si>
  <si>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</si>
  <si>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</si>
  <si>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</si>
  <si>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</si>
  <si>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Bebidas Alcoholicas</t>
  </si>
  <si>
    <t>- Impuesto Selectivo al Tabaco y los Cigarrillos</t>
  </si>
  <si>
    <t>- Impuestos Selectivo a las Telecomunicaciones</t>
  </si>
  <si>
    <t>- Impuestos Selectivo a los Seguros</t>
  </si>
  <si>
    <t>- Impuestos Sobre el Uso de Bienes y Licencias</t>
  </si>
  <si>
    <t>- 17% Registro de Propiedad de vehículo</t>
  </si>
  <si>
    <t>- Derecho de Circulación Vehículos de Motor</t>
  </si>
  <si>
    <t>- Licencias para Portar Armas de Fuego</t>
  </si>
  <si>
    <t>Fondo General</t>
  </si>
  <si>
    <t xml:space="preserve">Recursos de Captación Directa del Ministerio de Interior y Policia </t>
  </si>
  <si>
    <t xml:space="preserve">- Imp.especifico Bancas de Apuestas de Loteria  </t>
  </si>
  <si>
    <t>- Imp.especifico Bancas de Apuestas  deportivas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</si>
  <si>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</si>
  <si>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</si>
  <si>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</si>
  <si>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</si>
  <si>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Otros Impuestos sobre el Comercio Exterior</t>
  </si>
  <si>
    <t>- Impuesto a la Salida de Pasajeros al Exterior por Aeropuertos y Puertos</t>
  </si>
  <si>
    <t>- Derechos Consulares</t>
  </si>
  <si>
    <t>5) IMPUESTOS ECOLOGICOS</t>
  </si>
  <si>
    <t>6)  IMPUESTOS DIVERSOS</t>
  </si>
  <si>
    <t>II) CONTRIBUCIONES SOCIALES</t>
  </si>
  <si>
    <t>III) TRANSFERENCIAS CORRIENTES</t>
  </si>
  <si>
    <t>- Transferencias Corrientes</t>
  </si>
  <si>
    <t xml:space="preserve"> -Del Sector Privado Interno</t>
  </si>
  <si>
    <t xml:space="preserve">- De Instituciones  Públicas Descentralizadas o Autónomas </t>
  </si>
  <si>
    <t>IV) INGRESOS POR CONTRAPRESTACION</t>
  </si>
  <si>
    <t>- Ventas de Bienes y Servicios</t>
  </si>
  <si>
    <t>- Ventas de Mercancías del Estado</t>
  </si>
  <si>
    <t>- PROMESE</t>
  </si>
  <si>
    <t>- Fondo General</t>
  </si>
  <si>
    <t>- Recursos de captación directa del programa PROMESE CAL ( D. No. 308-97)</t>
  </si>
  <si>
    <t>- Ingresos de las Inst. Centralizadas en Servicios en la CUT</t>
  </si>
  <si>
    <t>- Otras Ventas</t>
  </si>
  <si>
    <t>- Ventas de Servicios del Estado</t>
  </si>
  <si>
    <t>- Otras Ventas de Servicios del Gobierno Central</t>
  </si>
  <si>
    <t>- Tasas</t>
  </si>
  <si>
    <t>- Tarjetas de Turismo</t>
  </si>
  <si>
    <t>- Expedición y Renovación de Pasaportes</t>
  </si>
  <si>
    <t>- Derechos Administrativos</t>
  </si>
  <si>
    <t xml:space="preserve"> - Recursos de Captación Directa para el Fomento y Desarrollo del Gas Natural en el Parque vehicular</t>
  </si>
  <si>
    <t>- Otros ingresos de las Inst. Centralizadas en Servicios en la CUT</t>
  </si>
  <si>
    <t>V) OTROS INGRESOS</t>
  </si>
  <si>
    <t>- Rentas de la Propiedad</t>
  </si>
  <si>
    <t>- Dividendos por Inversiones Empresariales</t>
  </si>
  <si>
    <t>- Intereses</t>
  </si>
  <si>
    <t>- Arriendo de Activos Tangibles No Producidos</t>
  </si>
  <si>
    <t>- otros</t>
  </si>
  <si>
    <t>- Multas y Sanciones</t>
  </si>
  <si>
    <t xml:space="preserve">     - Recursos de Captación Directa de la Procuradoria General de la República ( multas de tránsito)</t>
  </si>
  <si>
    <t>- Ingresos Diversos</t>
  </si>
  <si>
    <t>- Ingresos por diferencial del gas licuado de petróleo</t>
  </si>
  <si>
    <t xml:space="preserve">- Ingresos TSS 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</si>
  <si>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</si>
  <si>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</si>
  <si>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</si>
  <si>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</si>
  <si>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</si>
  <si>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>TOTAL</t>
  </si>
  <si>
    <t>FUENTE: Elaborado por la Direción General de Polí ítica y Legislación Tributaria (DGPLT) del Ministerio de Hacienda, con los datos del Sistema Integrado de Gestión Financiera (SIGEF).</t>
  </si>
  <si>
    <t xml:space="preserve">NOTAS: </t>
  </si>
  <si>
    <t xml:space="preserve">(1) Cifras sujetas a rectificación.  Incluye los dólares convertidos a la tasa oficial.  </t>
  </si>
  <si>
    <t xml:space="preserve">     Excluye los Depósitos a Cargo del Estado, Fondos Especiales y de Terceros, ingresos de las instituciones centralizadas en la CUT no presupuestaria, </t>
  </si>
  <si>
    <t xml:space="preserve">     Fondo de devolución impuesto Selectivo al consumo de combustibles y los depósitos en exceso de las recaudadoras.</t>
  </si>
  <si>
    <t xml:space="preserve">Las informaciones presentadas difieren de las presentadas en  Portal de Transparencia Fiscal,  ya que solo incluyen los ingresos presupuestarios.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</si>
</sst>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_);\(#,##0.0\)"/>
    <numFmt numFmtId="165" formatCode="0.0"/>
    <numFmt numFmtId="166" formatCode="_(* #,##0.0_);_(* \(#,##0.0\);_(* &quot;-&quot;??_);_(@_)"/>
    <numFmt numFmtId="167" formatCode="0.0%"/>
  </numFmts>
  <fonts count="19" x14ac:knownFonts="1">
    <font>
      <sz val="10"/>
      <name val="Arial"/>
    </font>
    <font>
      <sz val="10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0"/>
      <color indexed="8"/>
      <name val="Gotham"/>
    </font>
    <font>
      <b/>
      <sz val="10"/>
      <color indexed="8"/>
      <name val="Segoe UI"/>
      <family val="2"/>
    </font>
    <font>
      <b/>
      <sz val="10"/>
      <name val="Arial"/>
      <family val="2"/>
    </font>
    <font>
      <sz val="9"/>
      <color indexed="8"/>
      <name val="Gotham"/>
    </font>
    <font>
      <sz val="10"/>
      <name val="Gotham"/>
    </font>
    <font>
      <u/>
      <sz val="10"/>
      <color indexed="8"/>
      <name val="Gotham"/>
    </font>
    <font>
      <b/>
      <sz val="9"/>
      <name val="Gotham"/>
    </font>
    <font>
      <b/>
      <sz val="9"/>
      <color indexed="8"/>
      <name val="Gotham"/>
    </font>
    <font>
      <sz val="8"/>
      <color indexed="8"/>
      <name val="Gotham"/>
    </font>
    <font>
      <sz val="8"/>
      <name val="Gotham"/>
    </font>
    <font>
      <sz val="6"/>
      <name val="Gotham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1" fillId="2" borderId="0" xfId="2" applyFill="1"/>
    <xf numFmtId="0" fontId="2" fillId="0" borderId="0" xfId="2" applyFont="1" applyAlignment="1">
      <alignment horizontal="center"/>
    </xf>
    <xf numFmtId="0" fontId="1" fillId="0" borderId="0" xfId="2"/>
    <xf numFmtId="0" fontId="2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4" fontId="5" fillId="3" borderId="8" xfId="3" applyNumberFormat="1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6" fillId="0" borderId="10" xfId="4" applyFont="1" applyBorder="1"/>
    <xf numFmtId="164" fontId="6" fillId="0" borderId="11" xfId="5" applyNumberFormat="1" applyFont="1" applyBorder="1"/>
    <xf numFmtId="164" fontId="6" fillId="2" borderId="11" xfId="5" applyNumberFormat="1" applyFont="1" applyFill="1" applyBorder="1"/>
    <xf numFmtId="164" fontId="6" fillId="0" borderId="11" xfId="5" applyNumberFormat="1" applyFont="1" applyBorder="1" applyAlignment="1">
      <alignment horizontal="right" indent="1"/>
    </xf>
    <xf numFmtId="165" fontId="1" fillId="0" borderId="0" xfId="2" applyNumberFormat="1"/>
    <xf numFmtId="43" fontId="1" fillId="0" borderId="0" xfId="1"/>
    <xf numFmtId="49" fontId="6" fillId="0" borderId="10" xfId="5" applyNumberFormat="1" applyFont="1" applyBorder="1" applyAlignment="1">
      <alignment horizontal="left"/>
    </xf>
    <xf numFmtId="49" fontId="7" fillId="0" borderId="10" xfId="5" applyNumberFormat="1" applyFont="1" applyBorder="1" applyAlignment="1">
      <alignment horizontal="left" indent="1"/>
    </xf>
    <xf numFmtId="164" fontId="7" fillId="0" borderId="11" xfId="5" applyNumberFormat="1" applyFont="1" applyBorder="1"/>
    <xf numFmtId="164" fontId="7" fillId="2" borderId="11" xfId="5" applyNumberFormat="1" applyFont="1" applyFill="1" applyBorder="1"/>
    <xf numFmtId="164" fontId="7" fillId="0" borderId="11" xfId="5" applyNumberFormat="1" applyFont="1" applyBorder="1" applyAlignment="1">
      <alignment horizontal="right" indent="1"/>
    </xf>
    <xf numFmtId="164" fontId="6" fillId="0" borderId="11" xfId="4" applyNumberFormat="1" applyFont="1" applyBorder="1"/>
    <xf numFmtId="164" fontId="6" fillId="2" borderId="11" xfId="4" applyNumberFormat="1" applyFont="1" applyFill="1" applyBorder="1"/>
    <xf numFmtId="164" fontId="6" fillId="0" borderId="11" xfId="4" applyNumberFormat="1" applyFont="1" applyBorder="1" applyAlignment="1">
      <alignment horizontal="right" indent="1"/>
    </xf>
    <xf numFmtId="49" fontId="6" fillId="0" borderId="10" xfId="4" applyNumberFormat="1" applyFont="1" applyBorder="1" applyAlignment="1">
      <alignment horizontal="left" indent="1"/>
    </xf>
    <xf numFmtId="49" fontId="7" fillId="0" borderId="10" xfId="4" applyNumberFormat="1" applyFont="1" applyBorder="1" applyAlignment="1">
      <alignment horizontal="left" indent="2"/>
    </xf>
    <xf numFmtId="164" fontId="7" fillId="0" borderId="11" xfId="4" applyNumberFormat="1" applyFont="1" applyBorder="1"/>
    <xf numFmtId="166" fontId="7" fillId="0" borderId="11" xfId="5" applyNumberFormat="1" applyFont="1" applyBorder="1"/>
    <xf numFmtId="49" fontId="7" fillId="0" borderId="10" xfId="2" applyNumberFormat="1" applyFont="1" applyBorder="1" applyAlignment="1">
      <alignment horizontal="left" indent="2"/>
    </xf>
    <xf numFmtId="49" fontId="6" fillId="0" borderId="10" xfId="5" applyNumberFormat="1" applyFont="1" applyBorder="1" applyAlignment="1">
      <alignment horizontal="left" indent="2"/>
    </xf>
    <xf numFmtId="49" fontId="7" fillId="0" borderId="10" xfId="5" applyNumberFormat="1" applyFont="1" applyBorder="1" applyAlignment="1">
      <alignment horizontal="left" indent="3"/>
    </xf>
    <xf numFmtId="0" fontId="6" fillId="0" borderId="10" xfId="4" applyFont="1" applyBorder="1" applyAlignment="1">
      <alignment horizontal="left" indent="2"/>
    </xf>
    <xf numFmtId="49" fontId="6" fillId="0" borderId="10" xfId="5" applyNumberFormat="1" applyFont="1" applyBorder="1" applyAlignment="1">
      <alignment horizontal="left" indent="3"/>
    </xf>
    <xf numFmtId="164" fontId="7" fillId="0" borderId="10" xfId="5" applyNumberFormat="1" applyFont="1" applyBorder="1" applyAlignment="1">
      <alignment horizontal="left" indent="5"/>
    </xf>
    <xf numFmtId="164" fontId="7" fillId="4" borderId="10" xfId="5" applyNumberFormat="1" applyFont="1" applyFill="1" applyBorder="1" applyAlignment="1">
      <alignment horizontal="left" indent="5"/>
    </xf>
    <xf numFmtId="164" fontId="7" fillId="4" borderId="11" xfId="5" applyNumberFormat="1" applyFont="1" applyFill="1" applyBorder="1"/>
    <xf numFmtId="164" fontId="7" fillId="4" borderId="11" xfId="5" applyNumberFormat="1" applyFont="1" applyFill="1" applyBorder="1" applyAlignment="1">
      <alignment horizontal="right" indent="1"/>
    </xf>
    <xf numFmtId="164" fontId="7" fillId="0" borderId="10" xfId="5" applyNumberFormat="1" applyFont="1" applyBorder="1" applyAlignment="1">
      <alignment horizontal="left" indent="3"/>
    </xf>
    <xf numFmtId="164" fontId="8" fillId="0" borderId="11" xfId="5" applyNumberFormat="1" applyFont="1" applyBorder="1"/>
    <xf numFmtId="43" fontId="6" fillId="0" borderId="11" xfId="1" applyFont="1" applyBorder="1" applyAlignment="1">
      <alignment horizontal="right" indent="1"/>
    </xf>
    <xf numFmtId="49" fontId="6" fillId="0" borderId="10" xfId="5" applyNumberFormat="1" applyFont="1" applyBorder="1" applyAlignment="1">
      <alignment horizontal="left" indent="1"/>
    </xf>
    <xf numFmtId="165" fontId="1" fillId="2" borderId="0" xfId="2" applyNumberFormat="1" applyFill="1"/>
    <xf numFmtId="49" fontId="7" fillId="2" borderId="10" xfId="4" applyNumberFormat="1" applyFont="1" applyFill="1" applyBorder="1" applyAlignment="1">
      <alignment horizontal="left" indent="2"/>
    </xf>
    <xf numFmtId="43" fontId="7" fillId="0" borderId="11" xfId="1" applyFont="1" applyBorder="1" applyAlignment="1">
      <alignment horizontal="right" indent="1"/>
    </xf>
    <xf numFmtId="49" fontId="6" fillId="0" borderId="10" xfId="5" applyNumberFormat="1" applyFont="1" applyBorder="1"/>
    <xf numFmtId="0" fontId="9" fillId="2" borderId="0" xfId="2" applyFont="1" applyFill="1"/>
    <xf numFmtId="165" fontId="9" fillId="0" borderId="0" xfId="2" applyNumberFormat="1" applyFont="1"/>
    <xf numFmtId="0" fontId="9" fillId="0" borderId="0" xfId="2" applyFont="1"/>
    <xf numFmtId="49" fontId="7" fillId="4" borderId="10" xfId="4" applyNumberFormat="1" applyFont="1" applyFill="1" applyBorder="1" applyAlignment="1">
      <alignment horizontal="left" indent="3"/>
    </xf>
    <xf numFmtId="164" fontId="7" fillId="4" borderId="11" xfId="4" applyNumberFormat="1" applyFont="1" applyFill="1" applyBorder="1"/>
    <xf numFmtId="49" fontId="7" fillId="4" borderId="10" xfId="5" applyNumberFormat="1" applyFont="1" applyFill="1" applyBorder="1" applyAlignment="1">
      <alignment horizontal="left" indent="2"/>
    </xf>
    <xf numFmtId="49" fontId="7" fillId="0" borderId="10" xfId="5" applyNumberFormat="1" applyFont="1" applyBorder="1" applyAlignment="1">
      <alignment horizontal="left" indent="2"/>
    </xf>
    <xf numFmtId="49" fontId="7" fillId="4" borderId="10" xfId="4" applyNumberFormat="1" applyFont="1" applyFill="1" applyBorder="1" applyAlignment="1">
      <alignment horizontal="left" indent="2"/>
    </xf>
    <xf numFmtId="164" fontId="7" fillId="4" borderId="11" xfId="5" applyNumberFormat="1" applyFont="1" applyFill="1" applyBorder="1" applyAlignment="1">
      <alignment vertical="center"/>
    </xf>
    <xf numFmtId="49" fontId="10" fillId="0" borderId="10" xfId="5" applyNumberFormat="1" applyFont="1" applyBorder="1" applyAlignment="1">
      <alignment horizontal="left" indent="2"/>
    </xf>
    <xf numFmtId="43" fontId="1" fillId="0" borderId="0" xfId="1" applyFill="1"/>
    <xf numFmtId="49" fontId="7" fillId="4" borderId="10" xfId="5" applyNumberFormat="1" applyFont="1" applyFill="1" applyBorder="1" applyAlignment="1">
      <alignment horizontal="left"/>
    </xf>
    <xf numFmtId="164" fontId="7" fillId="0" borderId="11" xfId="5" applyNumberFormat="1" applyFont="1" applyBorder="1" applyAlignment="1">
      <alignment horizontal="right" vertical="center" indent="1"/>
    </xf>
    <xf numFmtId="49" fontId="11" fillId="0" borderId="10" xfId="5" applyNumberFormat="1" applyFont="1" applyBorder="1" applyAlignment="1">
      <alignment horizontal="left" indent="2"/>
    </xf>
    <xf numFmtId="43" fontId="7" fillId="0" borderId="11" xfId="1" applyFont="1" applyBorder="1" applyAlignment="1">
      <alignment horizontal="right" vertical="center" indent="1"/>
    </xf>
    <xf numFmtId="164" fontId="12" fillId="0" borderId="11" xfId="5" applyNumberFormat="1" applyFont="1" applyBorder="1"/>
    <xf numFmtId="164" fontId="12" fillId="0" borderId="11" xfId="5" applyNumberFormat="1" applyFont="1" applyBorder="1" applyAlignment="1">
      <alignment horizontal="right" indent="1"/>
    </xf>
    <xf numFmtId="167" fontId="1" fillId="0" borderId="0" xfId="2" applyNumberFormat="1"/>
    <xf numFmtId="49" fontId="5" fillId="3" borderId="8" xfId="5" applyNumberFormat="1" applyFont="1" applyFill="1" applyBorder="1" applyAlignment="1">
      <alignment horizontal="left" vertical="center"/>
    </xf>
    <xf numFmtId="164" fontId="5" fillId="3" borderId="12" xfId="5" applyNumberFormat="1" applyFont="1" applyFill="1" applyBorder="1" applyAlignment="1">
      <alignment vertical="center"/>
    </xf>
    <xf numFmtId="164" fontId="5" fillId="3" borderId="3" xfId="5" applyNumberFormat="1" applyFont="1" applyFill="1" applyBorder="1" applyAlignment="1">
      <alignment vertical="center"/>
    </xf>
    <xf numFmtId="164" fontId="5" fillId="3" borderId="12" xfId="5" applyNumberFormat="1" applyFont="1" applyFill="1" applyBorder="1" applyAlignment="1">
      <alignment horizontal="right" vertical="center" indent="1"/>
    </xf>
    <xf numFmtId="164" fontId="13" fillId="0" borderId="0" xfId="0" applyNumberFormat="1" applyFont="1"/>
    <xf numFmtId="164" fontId="6" fillId="0" borderId="0" xfId="5" applyNumberFormat="1" applyFont="1" applyAlignment="1">
      <alignment vertical="center"/>
    </xf>
    <xf numFmtId="164" fontId="6" fillId="2" borderId="0" xfId="5" applyNumberFormat="1" applyFont="1" applyFill="1" applyAlignment="1">
      <alignment vertical="center"/>
    </xf>
    <xf numFmtId="166" fontId="11" fillId="0" borderId="0" xfId="1" applyNumberFormat="1" applyFont="1"/>
    <xf numFmtId="49" fontId="14" fillId="0" borderId="0" xfId="2" applyNumberFormat="1" applyFont="1"/>
    <xf numFmtId="164" fontId="11" fillId="0" borderId="0" xfId="2" applyNumberFormat="1" applyFont="1"/>
    <xf numFmtId="164" fontId="11" fillId="2" borderId="0" xfId="2" applyNumberFormat="1" applyFont="1" applyFill="1"/>
    <xf numFmtId="0" fontId="15" fillId="0" borderId="0" xfId="0" applyFont="1"/>
    <xf numFmtId="164" fontId="15" fillId="2" borderId="0" xfId="2" applyNumberFormat="1" applyFont="1" applyFill="1"/>
    <xf numFmtId="166" fontId="16" fillId="2" borderId="0" xfId="1" applyNumberFormat="1" applyFont="1" applyFill="1"/>
    <xf numFmtId="165" fontId="16" fillId="0" borderId="0" xfId="2" applyNumberFormat="1" applyFont="1"/>
    <xf numFmtId="0" fontId="11" fillId="0" borderId="0" xfId="2" applyFont="1"/>
    <xf numFmtId="0" fontId="11" fillId="2" borderId="0" xfId="2" applyFont="1" applyFill="1"/>
    <xf numFmtId="164" fontId="16" fillId="0" borderId="0" xfId="2" applyNumberFormat="1" applyFont="1"/>
    <xf numFmtId="0" fontId="15" fillId="0" borderId="0" xfId="0" applyFont="1" applyAlignment="1">
      <alignment horizontal="left" indent="1"/>
    </xf>
    <xf numFmtId="164" fontId="16" fillId="2" borderId="0" xfId="2" applyNumberFormat="1" applyFont="1" applyFill="1"/>
    <xf numFmtId="166" fontId="11" fillId="2" borderId="0" xfId="1" applyNumberFormat="1" applyFont="1" applyFill="1"/>
    <xf numFmtId="49" fontId="15" fillId="0" borderId="0" xfId="2" applyNumberFormat="1" applyFont="1"/>
    <xf numFmtId="166" fontId="16" fillId="0" borderId="0" xfId="1" applyNumberFormat="1" applyFont="1"/>
    <xf numFmtId="49" fontId="16" fillId="0" borderId="0" xfId="2" applyNumberFormat="1" applyFont="1"/>
    <xf numFmtId="0" fontId="16" fillId="0" borderId="0" xfId="2" applyFont="1"/>
    <xf numFmtId="0" fontId="16" fillId="2" borderId="0" xfId="2" applyFont="1" applyFill="1"/>
    <xf numFmtId="2" fontId="16" fillId="0" borderId="0" xfId="2" applyNumberFormat="1" applyFont="1"/>
    <xf numFmtId="166" fontId="16" fillId="2" borderId="0" xfId="1" applyNumberFormat="1" applyFont="1" applyFill="1" applyBorder="1"/>
    <xf numFmtId="0" fontId="17" fillId="2" borderId="0" xfId="2" applyFont="1" applyFill="1"/>
    <xf numFmtId="43" fontId="16" fillId="0" borderId="0" xfId="1" applyFont="1"/>
    <xf numFmtId="0" fontId="18" fillId="0" borderId="0" xfId="2" applyFont="1"/>
    <xf numFmtId="0" fontId="18" fillId="2" borderId="0" xfId="2" applyFont="1" applyFill="1"/>
  </cellXfs>
  <cellStyles count="6">
    <cellStyle name="Millares" xfId="1" builtinId="3"/>
    <cellStyle name="Normal" xfId="0" builtinId="0"/>
    <cellStyle name="Normal 10 11" xfId="3" xr:uid="{AD0B5367-3F0D-471E-85D2-02935EBB8781}"/>
    <cellStyle name="Normal 10 2" xfId="2" xr:uid="{41195F7F-3D91-4A85-95AA-3BD037C510AA}"/>
    <cellStyle name="Normal 2 2 2 2" xfId="5" xr:uid="{214A35FB-1394-474A-8A6B-5EBAD222C015}"/>
    <cellStyle name="Normal_COMPARACION 2002-2001 2" xfId="4" xr:uid="{D06DEB0E-F893-4794-B470-40C3B9223E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cienda365-my.sharepoint.com/personal/fperez_hacienda_gov_do/Documents/Escritorio/2025/INGRESOS%20FISCALES%20PARA%20INTERNET%202025/INGRESOS%20FISCALES%20POR%20PRINCIPALES%20PARTIDAS%20ENERO-OCTUBRE%20%202025-2024.xlsx" TargetMode="External"/><Relationship Id="rId1" Type="http://schemas.openxmlformats.org/officeDocument/2006/relationships/externalLinkPath" Target="INGRESOS%20FISCALES%20POR%20PRINCIPALES%20PARTIDAS%20ENERO-OCTUBRE%20%202025-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cienda365-my.sharepoint.com/personal/fperez_hacienda_gov_do/Documents/Documentos/My%20Documents%20Raulina%20Perez/INGRESOS%20FISCALES%20ACUMULADOS%202025/Ingresos%20Enero-Octubre%202025.xlsx" TargetMode="External"/><Relationship Id="rId1" Type="http://schemas.openxmlformats.org/officeDocument/2006/relationships/externalLinkPath" Target="/personal/fperez_hacienda_gov_do/Documents/Documentos/My%20Documents%20Raulina%20Perez/INGRESOS%20FISCALES%20ACUMULADOS%202025/Ingresos%20Enero-Octubre%20202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perez\Desktop\2022\PRESUPUESTO%202023\SEPTIEMBRE\Copia%20de%20Proyeccion%20Ingresos%20CUT%202023%20-%202026%20Envio%20a%20Presupuesto%20AL%2012%20Agosto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"/>
    </sheetNames>
    <sheetDataSet>
      <sheetData sheetId="0">
        <row r="10">
          <cell r="M10">
            <v>317398.8</v>
          </cell>
        </row>
        <row r="11">
          <cell r="N11">
            <v>12908.9</v>
          </cell>
          <cell r="O11">
            <v>11313.6</v>
          </cell>
          <cell r="P11">
            <v>11933.5</v>
          </cell>
          <cell r="Q11">
            <v>11986.6</v>
          </cell>
          <cell r="R11">
            <v>12744.3</v>
          </cell>
          <cell r="S11">
            <v>10631.9</v>
          </cell>
          <cell r="T11">
            <v>9242</v>
          </cell>
          <cell r="U11">
            <v>10913.3</v>
          </cell>
          <cell r="V11">
            <v>10144.9</v>
          </cell>
          <cell r="W11">
            <v>9931.7999999999993</v>
          </cell>
        </row>
        <row r="12">
          <cell r="N12">
            <v>17302</v>
          </cell>
          <cell r="O12">
            <v>12300.8</v>
          </cell>
          <cell r="P12">
            <v>11863.2</v>
          </cell>
          <cell r="Q12">
            <v>40824.800000000003</v>
          </cell>
          <cell r="R12">
            <v>21556.2</v>
          </cell>
          <cell r="S12">
            <v>13687.3</v>
          </cell>
          <cell r="T12">
            <v>21721.8</v>
          </cell>
          <cell r="U12">
            <v>15323.6</v>
          </cell>
          <cell r="V12">
            <v>12940.4</v>
          </cell>
          <cell r="W12">
            <v>22153</v>
          </cell>
        </row>
        <row r="13">
          <cell r="N13">
            <v>9006.4</v>
          </cell>
          <cell r="O13">
            <v>4037.7</v>
          </cell>
          <cell r="P13">
            <v>3901.8</v>
          </cell>
          <cell r="Q13">
            <v>6448.2</v>
          </cell>
          <cell r="R13">
            <v>6465.6</v>
          </cell>
          <cell r="S13">
            <v>8149.9</v>
          </cell>
          <cell r="T13">
            <v>4848.8</v>
          </cell>
          <cell r="U13">
            <v>4835.8999999999996</v>
          </cell>
          <cell r="V13">
            <v>4477.8999999999996</v>
          </cell>
          <cell r="W13">
            <v>4917.8</v>
          </cell>
        </row>
        <row r="14">
          <cell r="N14">
            <v>232.5</v>
          </cell>
          <cell r="O14">
            <v>282.5</v>
          </cell>
          <cell r="P14">
            <v>262</v>
          </cell>
          <cell r="Q14">
            <v>291.39999999999998</v>
          </cell>
          <cell r="R14">
            <v>407.1</v>
          </cell>
          <cell r="S14">
            <v>282.10000000000002</v>
          </cell>
          <cell r="T14">
            <v>302.7</v>
          </cell>
          <cell r="U14">
            <v>318.2</v>
          </cell>
          <cell r="V14">
            <v>299.39999999999998</v>
          </cell>
          <cell r="W14">
            <v>297.89999999999998</v>
          </cell>
        </row>
        <row r="17">
          <cell r="N17">
            <v>133.5</v>
          </cell>
          <cell r="O17">
            <v>511.2</v>
          </cell>
          <cell r="P17">
            <v>2130.3000000000002</v>
          </cell>
          <cell r="Q17">
            <v>232.5</v>
          </cell>
          <cell r="R17">
            <v>199.3</v>
          </cell>
          <cell r="S17">
            <v>162.6</v>
          </cell>
          <cell r="T17">
            <v>150.6</v>
          </cell>
          <cell r="U17">
            <v>328.8</v>
          </cell>
          <cell r="V17">
            <v>1761.1</v>
          </cell>
          <cell r="W17">
            <v>198.5</v>
          </cell>
        </row>
        <row r="18">
          <cell r="N18">
            <v>280.8</v>
          </cell>
          <cell r="O18">
            <v>144.80000000000001</v>
          </cell>
          <cell r="P18">
            <v>363.7</v>
          </cell>
          <cell r="Q18">
            <v>4321.7</v>
          </cell>
          <cell r="R18">
            <v>361.2</v>
          </cell>
          <cell r="S18">
            <v>273.5</v>
          </cell>
          <cell r="T18">
            <v>332</v>
          </cell>
          <cell r="U18">
            <v>311.7</v>
          </cell>
          <cell r="V18">
            <v>259.8</v>
          </cell>
          <cell r="W18">
            <v>3713.5</v>
          </cell>
        </row>
        <row r="19">
          <cell r="N19">
            <v>1004.4</v>
          </cell>
          <cell r="O19">
            <v>1046.7</v>
          </cell>
          <cell r="P19">
            <v>1394.8</v>
          </cell>
          <cell r="Q19">
            <v>1366.7</v>
          </cell>
          <cell r="R19">
            <v>1356.7</v>
          </cell>
          <cell r="S19">
            <v>1420.5</v>
          </cell>
          <cell r="T19">
            <v>1286.7</v>
          </cell>
          <cell r="U19">
            <v>1249.5999999999999</v>
          </cell>
          <cell r="V19">
            <v>1465.7</v>
          </cell>
          <cell r="W19">
            <v>1650.9</v>
          </cell>
        </row>
        <row r="20">
          <cell r="N20">
            <v>222.1</v>
          </cell>
          <cell r="O20">
            <v>216.7</v>
          </cell>
          <cell r="P20">
            <v>220.1</v>
          </cell>
          <cell r="Q20">
            <v>205</v>
          </cell>
          <cell r="R20">
            <v>213.7</v>
          </cell>
          <cell r="S20">
            <v>201.8</v>
          </cell>
          <cell r="T20">
            <v>232.9</v>
          </cell>
          <cell r="U20">
            <v>216.1</v>
          </cell>
          <cell r="V20">
            <v>209.1</v>
          </cell>
          <cell r="W20">
            <v>219.4</v>
          </cell>
        </row>
        <row r="21">
          <cell r="N21">
            <v>1792.6</v>
          </cell>
          <cell r="O21">
            <v>1470.6</v>
          </cell>
          <cell r="P21">
            <v>1504</v>
          </cell>
          <cell r="Q21">
            <v>1449.4</v>
          </cell>
          <cell r="R21">
            <v>1903.7</v>
          </cell>
          <cell r="S21">
            <v>1471</v>
          </cell>
          <cell r="T21">
            <v>1550.9</v>
          </cell>
          <cell r="U21">
            <v>1948.5</v>
          </cell>
          <cell r="V21">
            <v>1514</v>
          </cell>
          <cell r="W21">
            <v>1915</v>
          </cell>
        </row>
        <row r="22">
          <cell r="N22">
            <v>224.4</v>
          </cell>
          <cell r="O22">
            <v>153.9</v>
          </cell>
          <cell r="P22">
            <v>305.7</v>
          </cell>
          <cell r="Q22">
            <v>198</v>
          </cell>
          <cell r="R22">
            <v>219.1</v>
          </cell>
          <cell r="S22">
            <v>216.7</v>
          </cell>
          <cell r="T22">
            <v>166.7</v>
          </cell>
          <cell r="U22">
            <v>151.80000000000001</v>
          </cell>
          <cell r="V22">
            <v>239.5</v>
          </cell>
          <cell r="W22">
            <v>286</v>
          </cell>
        </row>
        <row r="23">
          <cell r="N23">
            <v>195.9</v>
          </cell>
          <cell r="O23">
            <v>226.3</v>
          </cell>
          <cell r="P23">
            <v>333.6</v>
          </cell>
          <cell r="Q23">
            <v>251.8</v>
          </cell>
          <cell r="R23">
            <v>300.89999999999998</v>
          </cell>
          <cell r="S23">
            <v>297.39999999999998</v>
          </cell>
          <cell r="T23">
            <v>259.5</v>
          </cell>
          <cell r="U23">
            <v>312.5</v>
          </cell>
          <cell r="V23">
            <v>364.7</v>
          </cell>
          <cell r="W23">
            <v>343.1</v>
          </cell>
        </row>
        <row r="26">
          <cell r="N26">
            <v>21901.9</v>
          </cell>
          <cell r="O26">
            <v>17624.8</v>
          </cell>
          <cell r="P26">
            <v>16953.7</v>
          </cell>
          <cell r="Q26">
            <v>18555.400000000001</v>
          </cell>
          <cell r="R26">
            <v>16861.400000000001</v>
          </cell>
          <cell r="S26">
            <v>17399.099999999999</v>
          </cell>
          <cell r="T26">
            <v>17189.3</v>
          </cell>
          <cell r="U26">
            <v>18612.3</v>
          </cell>
          <cell r="V26">
            <v>17448.7</v>
          </cell>
          <cell r="W26">
            <v>16529.8</v>
          </cell>
        </row>
        <row r="27">
          <cell r="N27">
            <v>13284.3</v>
          </cell>
          <cell r="O27">
            <v>13018.4</v>
          </cell>
          <cell r="P27">
            <v>14741.7</v>
          </cell>
          <cell r="Q27">
            <v>14306.8</v>
          </cell>
          <cell r="R27">
            <v>14275.6</v>
          </cell>
          <cell r="S27">
            <v>13740.1</v>
          </cell>
          <cell r="T27">
            <v>15173.7</v>
          </cell>
          <cell r="U27">
            <v>14719.2</v>
          </cell>
          <cell r="V27">
            <v>15082.4</v>
          </cell>
          <cell r="W27">
            <v>15516.5</v>
          </cell>
        </row>
        <row r="29">
          <cell r="N29">
            <v>5006.6000000000004</v>
          </cell>
          <cell r="O29">
            <v>4257.3</v>
          </cell>
          <cell r="P29">
            <v>4350.6000000000004</v>
          </cell>
          <cell r="Q29">
            <v>4448.3999999999996</v>
          </cell>
          <cell r="R29">
            <v>4942.8999999999996</v>
          </cell>
          <cell r="S29">
            <v>4275.3999999999996</v>
          </cell>
          <cell r="T29">
            <v>5500</v>
          </cell>
          <cell r="U29">
            <v>3400</v>
          </cell>
          <cell r="V29">
            <v>4099.3999999999996</v>
          </cell>
          <cell r="W29">
            <v>4805.3</v>
          </cell>
        </row>
        <row r="30">
          <cell r="N30">
            <v>2957.2</v>
          </cell>
          <cell r="O30">
            <v>2520.6</v>
          </cell>
          <cell r="P30">
            <v>2544.4</v>
          </cell>
          <cell r="Q30">
            <v>2598.6</v>
          </cell>
          <cell r="R30">
            <v>2876.1</v>
          </cell>
          <cell r="S30">
            <v>2478.1999999999998</v>
          </cell>
          <cell r="T30">
            <v>3372.1</v>
          </cell>
          <cell r="U30">
            <v>2375.1</v>
          </cell>
          <cell r="V30">
            <v>2611.8000000000002</v>
          </cell>
          <cell r="W30">
            <v>3047</v>
          </cell>
        </row>
        <row r="31">
          <cell r="N31">
            <v>4804.8</v>
          </cell>
          <cell r="O31">
            <v>3431.4</v>
          </cell>
          <cell r="P31">
            <v>3421.5</v>
          </cell>
          <cell r="Q31">
            <v>3842.6</v>
          </cell>
          <cell r="R31">
            <v>3832.5</v>
          </cell>
          <cell r="S31">
            <v>3865.4</v>
          </cell>
          <cell r="T31">
            <v>4124.7</v>
          </cell>
          <cell r="U31">
            <v>3897.3</v>
          </cell>
          <cell r="V31">
            <v>4403.6000000000004</v>
          </cell>
          <cell r="W31">
            <v>4445.6000000000004</v>
          </cell>
        </row>
        <row r="32">
          <cell r="N32">
            <v>168.2</v>
          </cell>
          <cell r="O32">
            <v>251.7</v>
          </cell>
          <cell r="P32">
            <v>193.9</v>
          </cell>
          <cell r="Q32">
            <v>264.39999999999998</v>
          </cell>
          <cell r="R32">
            <v>228.3</v>
          </cell>
          <cell r="S32">
            <v>253</v>
          </cell>
          <cell r="T32">
            <v>237.4</v>
          </cell>
          <cell r="U32">
            <v>240.8</v>
          </cell>
          <cell r="V32">
            <v>244.4</v>
          </cell>
          <cell r="W32">
            <v>238.2</v>
          </cell>
        </row>
        <row r="33">
          <cell r="N33">
            <v>826.3</v>
          </cell>
          <cell r="O33">
            <v>817.4</v>
          </cell>
          <cell r="P33">
            <v>795.2</v>
          </cell>
          <cell r="Q33">
            <v>810.5</v>
          </cell>
          <cell r="R33">
            <v>805.3</v>
          </cell>
          <cell r="S33">
            <v>819.1</v>
          </cell>
          <cell r="T33">
            <v>816.7</v>
          </cell>
          <cell r="U33">
            <v>805.1</v>
          </cell>
          <cell r="V33">
            <v>828.4</v>
          </cell>
          <cell r="W33">
            <v>813.9</v>
          </cell>
        </row>
        <row r="34">
          <cell r="N34">
            <v>1205.7</v>
          </cell>
          <cell r="O34">
            <v>1144.0999999999999</v>
          </cell>
          <cell r="P34">
            <v>1132.9000000000001</v>
          </cell>
          <cell r="Q34">
            <v>1408.1</v>
          </cell>
          <cell r="R34">
            <v>1550.6</v>
          </cell>
          <cell r="S34">
            <v>1261.4000000000001</v>
          </cell>
          <cell r="T34">
            <v>1381.9</v>
          </cell>
          <cell r="U34">
            <v>1439.9</v>
          </cell>
          <cell r="V34">
            <v>1244.4000000000001</v>
          </cell>
          <cell r="W34">
            <v>1182.3</v>
          </cell>
        </row>
        <row r="35">
          <cell r="N35">
            <v>459.1</v>
          </cell>
          <cell r="O35">
            <v>382.6</v>
          </cell>
          <cell r="P35">
            <v>508.3</v>
          </cell>
          <cell r="Q35">
            <v>559.4</v>
          </cell>
          <cell r="R35">
            <v>523.5</v>
          </cell>
          <cell r="S35">
            <v>537.1</v>
          </cell>
          <cell r="T35">
            <v>571.79999999999995</v>
          </cell>
          <cell r="U35">
            <v>546.1</v>
          </cell>
          <cell r="V35">
            <v>572.9</v>
          </cell>
          <cell r="W35">
            <v>496.9</v>
          </cell>
        </row>
        <row r="37">
          <cell r="N37">
            <v>1839</v>
          </cell>
          <cell r="O37">
            <v>1973.2</v>
          </cell>
          <cell r="P37">
            <v>1885.9</v>
          </cell>
          <cell r="Q37">
            <v>1649.7</v>
          </cell>
          <cell r="R37">
            <v>1897.5</v>
          </cell>
          <cell r="S37">
            <v>1715.8</v>
          </cell>
          <cell r="T37">
            <v>2040.6</v>
          </cell>
          <cell r="U37">
            <v>1877.4</v>
          </cell>
          <cell r="V37">
            <v>1841.5</v>
          </cell>
          <cell r="W37">
            <v>1819.6</v>
          </cell>
        </row>
        <row r="38">
          <cell r="N38">
            <v>1196.2</v>
          </cell>
          <cell r="O38">
            <v>661.4</v>
          </cell>
          <cell r="P38">
            <v>67.099999999999994</v>
          </cell>
          <cell r="Q38">
            <v>45.5</v>
          </cell>
          <cell r="R38">
            <v>47.2</v>
          </cell>
          <cell r="S38">
            <v>41.4</v>
          </cell>
          <cell r="T38">
            <v>46.6</v>
          </cell>
          <cell r="U38">
            <v>40.799999999999997</v>
          </cell>
          <cell r="V38">
            <v>39.4</v>
          </cell>
          <cell r="W38">
            <v>65.099999999999994</v>
          </cell>
        </row>
        <row r="40">
          <cell r="N40">
            <v>12.5</v>
          </cell>
          <cell r="O40">
            <v>9.6</v>
          </cell>
          <cell r="P40">
            <v>15.9</v>
          </cell>
          <cell r="Q40">
            <v>13.6</v>
          </cell>
          <cell r="R40">
            <v>14.4</v>
          </cell>
          <cell r="S40">
            <v>13.1</v>
          </cell>
          <cell r="T40">
            <v>17</v>
          </cell>
          <cell r="U40">
            <v>11.7</v>
          </cell>
          <cell r="V40">
            <v>11.4</v>
          </cell>
          <cell r="W40">
            <v>15.5</v>
          </cell>
        </row>
        <row r="41">
          <cell r="N41">
            <v>10.6</v>
          </cell>
          <cell r="O41">
            <v>12.3</v>
          </cell>
          <cell r="P41">
            <v>8.3000000000000007</v>
          </cell>
          <cell r="Q41">
            <v>7.2</v>
          </cell>
          <cell r="R41">
            <v>8.3000000000000007</v>
          </cell>
          <cell r="S41">
            <v>4.3</v>
          </cell>
          <cell r="T41">
            <v>6.9</v>
          </cell>
          <cell r="U41">
            <v>8.9</v>
          </cell>
          <cell r="V41">
            <v>6.6</v>
          </cell>
          <cell r="W41">
            <v>12.9</v>
          </cell>
        </row>
        <row r="42">
          <cell r="N42">
            <v>98.2</v>
          </cell>
          <cell r="O42">
            <v>102.7</v>
          </cell>
          <cell r="P42">
            <v>105.4</v>
          </cell>
          <cell r="Q42">
            <v>108.1</v>
          </cell>
          <cell r="R42">
            <v>106.2</v>
          </cell>
          <cell r="S42">
            <v>103.8</v>
          </cell>
          <cell r="T42">
            <v>126.1</v>
          </cell>
          <cell r="U42">
            <v>103.6</v>
          </cell>
          <cell r="V42">
            <v>104.9</v>
          </cell>
          <cell r="W42">
            <v>105.2</v>
          </cell>
        </row>
        <row r="43">
          <cell r="N43">
            <v>35.200000000000003</v>
          </cell>
          <cell r="O43">
            <v>30.7</v>
          </cell>
          <cell r="P43">
            <v>33.4</v>
          </cell>
          <cell r="Q43">
            <v>32.4</v>
          </cell>
          <cell r="R43">
            <v>34.5</v>
          </cell>
          <cell r="S43">
            <v>33.9</v>
          </cell>
          <cell r="T43">
            <v>33.799999999999997</v>
          </cell>
          <cell r="U43">
            <v>32.799999999999997</v>
          </cell>
          <cell r="V43">
            <v>34</v>
          </cell>
          <cell r="W43">
            <v>34.1</v>
          </cell>
        </row>
        <row r="44"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N45">
            <v>258.2</v>
          </cell>
          <cell r="O45">
            <v>271.60000000000002</v>
          </cell>
          <cell r="P45">
            <v>246.2</v>
          </cell>
          <cell r="Q45">
            <v>286.3</v>
          </cell>
          <cell r="R45">
            <v>281.5</v>
          </cell>
          <cell r="S45">
            <v>425.1</v>
          </cell>
          <cell r="T45">
            <v>239.2</v>
          </cell>
          <cell r="U45">
            <v>237.4</v>
          </cell>
          <cell r="V45">
            <v>265</v>
          </cell>
          <cell r="W45">
            <v>265.10000000000002</v>
          </cell>
        </row>
        <row r="48">
          <cell r="N48">
            <v>4516.1000000000004</v>
          </cell>
          <cell r="O48">
            <v>4532.1000000000004</v>
          </cell>
          <cell r="P48">
            <v>4975.8</v>
          </cell>
          <cell r="Q48">
            <v>4976.8</v>
          </cell>
          <cell r="R48">
            <v>4858.1000000000004</v>
          </cell>
          <cell r="S48">
            <v>4709.8999999999996</v>
          </cell>
          <cell r="T48">
            <v>5598</v>
          </cell>
          <cell r="U48">
            <v>5342.3</v>
          </cell>
          <cell r="V48">
            <v>5812.2</v>
          </cell>
          <cell r="W48">
            <v>5703</v>
          </cell>
        </row>
        <row r="50">
          <cell r="N50">
            <v>1031.5</v>
          </cell>
          <cell r="O50">
            <v>980.4</v>
          </cell>
          <cell r="P50">
            <v>995.8</v>
          </cell>
          <cell r="Q50">
            <v>1002.7</v>
          </cell>
          <cell r="R50">
            <v>863.8</v>
          </cell>
          <cell r="S50">
            <v>828.7</v>
          </cell>
          <cell r="T50">
            <v>946.7</v>
          </cell>
          <cell r="U50">
            <v>1086.0999999999999</v>
          </cell>
          <cell r="V50">
            <v>903.6</v>
          </cell>
          <cell r="W50">
            <v>715.9</v>
          </cell>
        </row>
        <row r="51">
          <cell r="N51">
            <v>15.5</v>
          </cell>
          <cell r="O51">
            <v>14.5</v>
          </cell>
          <cell r="P51">
            <v>17.2</v>
          </cell>
          <cell r="Q51">
            <v>14.1</v>
          </cell>
          <cell r="R51">
            <v>13.6</v>
          </cell>
          <cell r="S51">
            <v>18</v>
          </cell>
          <cell r="T51">
            <v>18.2</v>
          </cell>
          <cell r="U51">
            <v>15.1</v>
          </cell>
          <cell r="V51">
            <v>16.5</v>
          </cell>
          <cell r="W51">
            <v>17.7</v>
          </cell>
        </row>
        <row r="52">
          <cell r="N52">
            <v>3.5</v>
          </cell>
          <cell r="O52">
            <v>2.5</v>
          </cell>
          <cell r="P52">
            <v>3</v>
          </cell>
          <cell r="Q52">
            <v>2.8</v>
          </cell>
          <cell r="R52">
            <v>2.7</v>
          </cell>
          <cell r="S52">
            <v>2.6</v>
          </cell>
          <cell r="T52">
            <v>2.5</v>
          </cell>
          <cell r="U52">
            <v>2.6</v>
          </cell>
          <cell r="V52">
            <v>3.2</v>
          </cell>
          <cell r="W52">
            <v>3.1</v>
          </cell>
        </row>
        <row r="53">
          <cell r="N53">
            <v>128.80000000000001</v>
          </cell>
          <cell r="O53">
            <v>132.5</v>
          </cell>
          <cell r="P53">
            <v>135.80000000000001</v>
          </cell>
          <cell r="Q53">
            <v>123.6</v>
          </cell>
          <cell r="R53">
            <v>128.6</v>
          </cell>
          <cell r="S53">
            <v>117.8</v>
          </cell>
          <cell r="T53">
            <v>140.69999999999999</v>
          </cell>
          <cell r="U53">
            <v>127.3</v>
          </cell>
          <cell r="V53">
            <v>128.9</v>
          </cell>
          <cell r="W53">
            <v>131.6</v>
          </cell>
        </row>
        <row r="54">
          <cell r="N54">
            <v>0.1</v>
          </cell>
          <cell r="O54">
            <v>1.9</v>
          </cell>
          <cell r="P54">
            <v>0.3</v>
          </cell>
          <cell r="Q54">
            <v>1.2</v>
          </cell>
          <cell r="R54">
            <v>0.2</v>
          </cell>
          <cell r="S54">
            <v>0.4</v>
          </cell>
          <cell r="T54">
            <v>0.4</v>
          </cell>
          <cell r="U54">
            <v>0.2</v>
          </cell>
          <cell r="V54">
            <v>0.3</v>
          </cell>
          <cell r="W54">
            <v>0.5</v>
          </cell>
        </row>
        <row r="55">
          <cell r="N55">
            <v>313.60000000000002</v>
          </cell>
          <cell r="O55">
            <v>352.4</v>
          </cell>
          <cell r="P55">
            <v>988.2</v>
          </cell>
          <cell r="Q55">
            <v>329.6</v>
          </cell>
          <cell r="R55">
            <v>328.5</v>
          </cell>
          <cell r="S55">
            <v>1196.0999999999999</v>
          </cell>
          <cell r="T55">
            <v>381.9</v>
          </cell>
          <cell r="U55">
            <v>331</v>
          </cell>
          <cell r="V55">
            <v>663.2</v>
          </cell>
          <cell r="W55">
            <v>817.4</v>
          </cell>
        </row>
        <row r="58">
          <cell r="N58">
            <v>0.9</v>
          </cell>
          <cell r="O58">
            <v>0</v>
          </cell>
          <cell r="P58">
            <v>0</v>
          </cell>
          <cell r="Q58">
            <v>1</v>
          </cell>
          <cell r="R58">
            <v>0</v>
          </cell>
          <cell r="S58">
            <v>1.7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6</v>
          </cell>
          <cell r="U59">
            <v>0</v>
          </cell>
          <cell r="V59">
            <v>0</v>
          </cell>
          <cell r="W59">
            <v>0</v>
          </cell>
        </row>
        <row r="60">
          <cell r="W60">
            <v>464.7</v>
          </cell>
        </row>
        <row r="61"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6">
          <cell r="N66">
            <v>98.2</v>
          </cell>
          <cell r="O66">
            <v>81.400000000000006</v>
          </cell>
          <cell r="P66">
            <v>83.6</v>
          </cell>
          <cell r="Q66">
            <v>75.599999999999994</v>
          </cell>
          <cell r="R66">
            <v>82</v>
          </cell>
          <cell r="S66">
            <v>70.3</v>
          </cell>
          <cell r="T66">
            <v>73.900000000000006</v>
          </cell>
          <cell r="U66">
            <v>73.099999999999994</v>
          </cell>
          <cell r="V66">
            <v>76.099999999999994</v>
          </cell>
          <cell r="W66">
            <v>92.9</v>
          </cell>
        </row>
        <row r="67">
          <cell r="N67">
            <v>10.1</v>
          </cell>
          <cell r="O67">
            <v>36.5</v>
          </cell>
          <cell r="P67">
            <v>10</v>
          </cell>
          <cell r="Q67">
            <v>12.5</v>
          </cell>
          <cell r="R67">
            <v>19.600000000000001</v>
          </cell>
          <cell r="S67">
            <v>16.3</v>
          </cell>
          <cell r="T67">
            <v>8.1999999999999993</v>
          </cell>
          <cell r="U67">
            <v>6.5</v>
          </cell>
          <cell r="V67">
            <v>12</v>
          </cell>
          <cell r="W67">
            <v>17.5</v>
          </cell>
        </row>
        <row r="68">
          <cell r="N68">
            <v>22.2</v>
          </cell>
          <cell r="O68">
            <v>143.69999999999999</v>
          </cell>
          <cell r="P68">
            <v>78.8</v>
          </cell>
          <cell r="Q68">
            <v>192.9</v>
          </cell>
          <cell r="R68">
            <v>0.7</v>
          </cell>
          <cell r="S68">
            <v>211.2</v>
          </cell>
          <cell r="T68">
            <v>0.8</v>
          </cell>
          <cell r="U68">
            <v>0.2</v>
          </cell>
          <cell r="V68">
            <v>255.1</v>
          </cell>
          <cell r="W68">
            <v>84.9</v>
          </cell>
        </row>
        <row r="69">
          <cell r="N69">
            <v>0.3</v>
          </cell>
          <cell r="O69">
            <v>0</v>
          </cell>
          <cell r="P69">
            <v>1.2</v>
          </cell>
          <cell r="Q69">
            <v>2.2999999999999998</v>
          </cell>
          <cell r="R69">
            <v>0.3</v>
          </cell>
          <cell r="S69">
            <v>0.5</v>
          </cell>
          <cell r="T69">
            <v>1.9</v>
          </cell>
          <cell r="U69">
            <v>0.7</v>
          </cell>
          <cell r="V69">
            <v>1</v>
          </cell>
          <cell r="W69">
            <v>0.5</v>
          </cell>
        </row>
        <row r="71">
          <cell r="N71">
            <v>9.6999999999999993</v>
          </cell>
          <cell r="O71">
            <v>7.2</v>
          </cell>
          <cell r="P71">
            <v>8.1</v>
          </cell>
          <cell r="Q71">
            <v>21.4</v>
          </cell>
          <cell r="R71">
            <v>20.8</v>
          </cell>
          <cell r="S71">
            <v>7.5</v>
          </cell>
          <cell r="T71">
            <v>7</v>
          </cell>
          <cell r="U71">
            <v>18.7</v>
          </cell>
          <cell r="V71">
            <v>12.8</v>
          </cell>
          <cell r="W71">
            <v>10</v>
          </cell>
        </row>
        <row r="72">
          <cell r="N72">
            <v>2166.8000000000002</v>
          </cell>
          <cell r="O72">
            <v>1998.9</v>
          </cell>
          <cell r="P72">
            <v>2050.4</v>
          </cell>
          <cell r="Q72">
            <v>1959.5</v>
          </cell>
          <cell r="R72">
            <v>2655.8</v>
          </cell>
          <cell r="S72">
            <v>2306.1999999999998</v>
          </cell>
          <cell r="T72">
            <v>2739.7</v>
          </cell>
          <cell r="U72">
            <v>3417.7</v>
          </cell>
          <cell r="V72">
            <v>2371.6</v>
          </cell>
          <cell r="W72">
            <v>2299.3000000000002</v>
          </cell>
        </row>
        <row r="73">
          <cell r="N73">
            <v>202.4</v>
          </cell>
          <cell r="O73">
            <v>103.2</v>
          </cell>
          <cell r="P73">
            <v>114.5</v>
          </cell>
          <cell r="Q73">
            <v>58.5</v>
          </cell>
          <cell r="R73">
            <v>687.9</v>
          </cell>
          <cell r="S73">
            <v>553.79999999999995</v>
          </cell>
          <cell r="T73">
            <v>207.7</v>
          </cell>
          <cell r="U73">
            <v>198.1</v>
          </cell>
          <cell r="V73">
            <v>418</v>
          </cell>
          <cell r="W73">
            <v>335.9</v>
          </cell>
        </row>
        <row r="75">
          <cell r="N75">
            <v>446.2</v>
          </cell>
          <cell r="O75">
            <v>569.29999999999995</v>
          </cell>
          <cell r="P75">
            <v>502.7</v>
          </cell>
          <cell r="Q75">
            <v>555.79999999999995</v>
          </cell>
          <cell r="R75">
            <v>442.3</v>
          </cell>
          <cell r="S75">
            <v>461.5</v>
          </cell>
          <cell r="T75">
            <v>402.3</v>
          </cell>
          <cell r="U75">
            <v>470.7</v>
          </cell>
          <cell r="V75">
            <v>427.8</v>
          </cell>
          <cell r="W75">
            <v>436.4</v>
          </cell>
        </row>
        <row r="76">
          <cell r="N76">
            <v>132.1</v>
          </cell>
          <cell r="O76">
            <v>94.1</v>
          </cell>
          <cell r="P76">
            <v>114.4</v>
          </cell>
          <cell r="Q76">
            <v>103.9</v>
          </cell>
          <cell r="R76">
            <v>92.4</v>
          </cell>
          <cell r="S76">
            <v>99.4</v>
          </cell>
          <cell r="T76">
            <v>117.7</v>
          </cell>
          <cell r="U76">
            <v>94.2</v>
          </cell>
          <cell r="V76">
            <v>85.5</v>
          </cell>
          <cell r="W76">
            <v>73.099999999999994</v>
          </cell>
        </row>
        <row r="77">
          <cell r="N77">
            <v>2.5</v>
          </cell>
          <cell r="O77">
            <v>2.4</v>
          </cell>
          <cell r="P77">
            <v>3</v>
          </cell>
          <cell r="Q77">
            <v>2.6</v>
          </cell>
          <cell r="R77">
            <v>2.6</v>
          </cell>
          <cell r="S77">
            <v>2.4</v>
          </cell>
          <cell r="T77">
            <v>2.8</v>
          </cell>
          <cell r="U77">
            <v>2.4</v>
          </cell>
          <cell r="V77">
            <v>2.5</v>
          </cell>
          <cell r="W77">
            <v>2.5</v>
          </cell>
        </row>
        <row r="79">
          <cell r="N79">
            <v>4.3</v>
          </cell>
          <cell r="O79">
            <v>3.4</v>
          </cell>
          <cell r="P79">
            <v>3.1</v>
          </cell>
          <cell r="Q79">
            <v>4</v>
          </cell>
          <cell r="R79">
            <v>3.3</v>
          </cell>
          <cell r="S79">
            <v>2.8</v>
          </cell>
          <cell r="T79">
            <v>3.6</v>
          </cell>
          <cell r="U79">
            <v>3.1</v>
          </cell>
          <cell r="V79">
            <v>3.1</v>
          </cell>
          <cell r="W79">
            <v>3.6</v>
          </cell>
        </row>
        <row r="80">
          <cell r="N80">
            <v>102.7</v>
          </cell>
          <cell r="O80">
            <v>77.5</v>
          </cell>
          <cell r="P80">
            <v>149.4</v>
          </cell>
          <cell r="Q80">
            <v>162.5</v>
          </cell>
          <cell r="R80">
            <v>163.19999999999999</v>
          </cell>
          <cell r="S80">
            <v>117.5</v>
          </cell>
          <cell r="T80">
            <v>187.1</v>
          </cell>
          <cell r="U80">
            <v>100.1</v>
          </cell>
          <cell r="V80">
            <v>41.7</v>
          </cell>
          <cell r="W80">
            <v>274.5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0.1</v>
          </cell>
          <cell r="V81">
            <v>0.1</v>
          </cell>
          <cell r="W81">
            <v>0</v>
          </cell>
        </row>
        <row r="84"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9923.9</v>
          </cell>
          <cell r="U84">
            <v>0</v>
          </cell>
          <cell r="V84">
            <v>0</v>
          </cell>
          <cell r="W84">
            <v>0</v>
          </cell>
        </row>
        <row r="85">
          <cell r="N85">
            <v>158.4</v>
          </cell>
          <cell r="O85">
            <v>25.1</v>
          </cell>
          <cell r="P85">
            <v>30</v>
          </cell>
          <cell r="Q85">
            <v>30</v>
          </cell>
          <cell r="R85">
            <v>37.799999999999997</v>
          </cell>
          <cell r="S85">
            <v>17.2</v>
          </cell>
          <cell r="T85">
            <v>0.1</v>
          </cell>
          <cell r="U85">
            <v>34.799999999999997</v>
          </cell>
          <cell r="V85">
            <v>238.9</v>
          </cell>
          <cell r="W85">
            <v>18.899999999999999</v>
          </cell>
        </row>
        <row r="86">
          <cell r="N86">
            <v>457.7</v>
          </cell>
          <cell r="O86">
            <v>218.1</v>
          </cell>
          <cell r="P86">
            <v>255.1</v>
          </cell>
          <cell r="Q86">
            <v>357.5</v>
          </cell>
          <cell r="R86">
            <v>223.5</v>
          </cell>
          <cell r="S86">
            <v>411.3</v>
          </cell>
          <cell r="T86">
            <v>482.7</v>
          </cell>
          <cell r="U86">
            <v>380.9</v>
          </cell>
          <cell r="V86">
            <v>397.3</v>
          </cell>
          <cell r="W86">
            <v>493</v>
          </cell>
        </row>
        <row r="87"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N88">
            <v>237.1</v>
          </cell>
          <cell r="O88">
            <v>78.8</v>
          </cell>
          <cell r="P88">
            <v>99.3</v>
          </cell>
          <cell r="Q88">
            <v>101.4</v>
          </cell>
          <cell r="R88">
            <v>232.5</v>
          </cell>
          <cell r="S88">
            <v>100.1</v>
          </cell>
          <cell r="T88">
            <v>114</v>
          </cell>
          <cell r="U88">
            <v>106.2</v>
          </cell>
          <cell r="V88">
            <v>104.8</v>
          </cell>
          <cell r="W88">
            <v>101.8</v>
          </cell>
        </row>
        <row r="89">
          <cell r="N89">
            <v>88.7</v>
          </cell>
          <cell r="O89">
            <v>68.900000000000006</v>
          </cell>
          <cell r="P89">
            <v>85.4</v>
          </cell>
          <cell r="Q89">
            <v>86.5</v>
          </cell>
          <cell r="R89">
            <v>84.3</v>
          </cell>
          <cell r="S89">
            <v>80.900000000000006</v>
          </cell>
          <cell r="T89">
            <v>88.9</v>
          </cell>
          <cell r="U89">
            <v>86.3</v>
          </cell>
          <cell r="V89">
            <v>91.4</v>
          </cell>
          <cell r="W89">
            <v>83.3</v>
          </cell>
        </row>
        <row r="91">
          <cell r="N91">
            <v>1014.3</v>
          </cell>
          <cell r="O91">
            <v>883.2</v>
          </cell>
          <cell r="P91">
            <v>810.1</v>
          </cell>
          <cell r="Q91">
            <v>806.8</v>
          </cell>
          <cell r="R91">
            <v>984.6</v>
          </cell>
          <cell r="S91">
            <v>735.5</v>
          </cell>
          <cell r="T91">
            <v>1010.1</v>
          </cell>
          <cell r="U91">
            <v>810.7</v>
          </cell>
          <cell r="V91">
            <v>805</v>
          </cell>
          <cell r="W91">
            <v>983.2</v>
          </cell>
        </row>
        <row r="92"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N93">
            <v>4.4000000000000004</v>
          </cell>
          <cell r="O93">
            <v>8.1</v>
          </cell>
          <cell r="P93">
            <v>279.3</v>
          </cell>
          <cell r="Q93">
            <v>659.7</v>
          </cell>
          <cell r="R93">
            <v>5.7</v>
          </cell>
          <cell r="S93">
            <v>7.5</v>
          </cell>
          <cell r="T93">
            <v>6.3</v>
          </cell>
          <cell r="U93">
            <v>4.2</v>
          </cell>
          <cell r="V93">
            <v>6.9</v>
          </cell>
          <cell r="W93">
            <v>4</v>
          </cell>
        </row>
        <row r="96">
          <cell r="N96">
            <v>0</v>
          </cell>
          <cell r="O96">
            <v>31.3</v>
          </cell>
          <cell r="P96">
            <v>3.8</v>
          </cell>
          <cell r="Q96">
            <v>0</v>
          </cell>
          <cell r="R96">
            <v>0</v>
          </cell>
          <cell r="S96">
            <v>26.5</v>
          </cell>
          <cell r="T96">
            <v>0</v>
          </cell>
          <cell r="U96">
            <v>0</v>
          </cell>
          <cell r="V96">
            <v>33.4</v>
          </cell>
          <cell r="W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18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6"/>
      <sheetName val="[MFLOW96.XLS]_WIN_TEMP_MFLOW9_7"/>
      <sheetName val="[MFLOW96.XLS]_WIN_TEMP_MFLOW9_9"/>
      <sheetName val="[MFLOW96.XLS]_WIN_TEMP_MFLOW9_8"/>
      <sheetName val="[MFLOW96.XLS]_WIN_TEMP_MFLOW_10"/>
      <sheetName val="[MFLOW96.XLS]_WIN_TEMP_MFLOW_11"/>
      <sheetName val="[MFLOW96.XLS]_WIN_TEMP_MFLOW_14"/>
      <sheetName val="[MFLOW96.XLS]_WIN_TEMP_MFLOW_13"/>
      <sheetName val="[MFLOW96.XLS]_WIN_TEMP_MFLOW_12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4-2025"/>
      <sheetName val="FINANCIERO (2025 Est. 2025)"/>
      <sheetName val="PP (2)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5 (REC)"/>
      <sheetName val="2025 (RESUMEN)"/>
      <sheetName val="2025 REC- EST "/>
      <sheetName val="2025 REC-EST 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A78">
            <v>78</v>
          </cell>
          <cell r="B78" t="str">
            <v>Exports of goods and services</v>
          </cell>
          <cell r="S78">
            <v>5315.9</v>
          </cell>
        </row>
        <row r="79">
          <cell r="A79">
            <v>79</v>
          </cell>
          <cell r="B79" t="str">
            <v xml:space="preserve">   Goods</v>
          </cell>
          <cell r="S79">
            <v>3452.5</v>
          </cell>
        </row>
        <row r="80">
          <cell r="A80">
            <v>80</v>
          </cell>
          <cell r="B80" t="str">
            <v>Domestic</v>
          </cell>
          <cell r="S80">
            <v>736.39999999999986</v>
          </cell>
        </row>
        <row r="81">
          <cell r="A81">
            <v>81</v>
          </cell>
          <cell r="B81" t="str">
            <v>Free trade zones</v>
          </cell>
          <cell r="S81">
            <v>2716.1000000000004</v>
          </cell>
        </row>
        <row r="82">
          <cell r="A82">
            <v>82</v>
          </cell>
          <cell r="B82" t="str">
            <v xml:space="preserve">   Services</v>
          </cell>
          <cell r="S82">
            <v>1863.4</v>
          </cell>
        </row>
        <row r="83">
          <cell r="A83">
            <v>83</v>
          </cell>
          <cell r="B83" t="str">
            <v xml:space="preserve">      Tourism receipts</v>
          </cell>
          <cell r="S83">
            <v>1428.8</v>
          </cell>
        </row>
        <row r="84">
          <cell r="A84">
            <v>84</v>
          </cell>
          <cell r="B84" t="str">
            <v>Total exports of goods</v>
          </cell>
          <cell r="S84">
            <v>0</v>
          </cell>
        </row>
        <row r="85">
          <cell r="A85">
            <v>85</v>
          </cell>
          <cell r="B85" t="str">
            <v>Imports of goods and services</v>
          </cell>
          <cell r="S85">
            <v>5899.8</v>
          </cell>
        </row>
        <row r="86">
          <cell r="A86">
            <v>86</v>
          </cell>
          <cell r="B86" t="str">
            <v xml:space="preserve">   Goods (including free trade zones)</v>
          </cell>
          <cell r="S86">
            <v>4903.2</v>
          </cell>
        </row>
        <row r="87">
          <cell r="A87">
            <v>87</v>
          </cell>
          <cell r="B87" t="str">
            <v xml:space="preserve">      Consumer Goods</v>
          </cell>
          <cell r="S87">
            <v>1092.5999999999999</v>
          </cell>
        </row>
        <row r="88">
          <cell r="A88">
            <v>88</v>
          </cell>
          <cell r="B88" t="str">
            <v xml:space="preserve">         Durable</v>
          </cell>
          <cell r="S88">
            <v>517.9</v>
          </cell>
        </row>
        <row r="89">
          <cell r="A89">
            <v>89</v>
          </cell>
          <cell r="B89" t="str">
            <v xml:space="preserve">         Non durable</v>
          </cell>
          <cell r="S89">
            <v>574.69999999999993</v>
          </cell>
        </row>
        <row r="90">
          <cell r="A90">
            <v>90</v>
          </cell>
          <cell r="B90" t="str">
            <v xml:space="preserve">      Primary/Intermediate goods</v>
          </cell>
          <cell r="S90">
            <v>1284.8999999999999</v>
          </cell>
        </row>
        <row r="91">
          <cell r="A91">
            <v>91</v>
          </cell>
          <cell r="B91" t="str">
            <v xml:space="preserve">         of which: Petroleum products</v>
          </cell>
          <cell r="S91">
            <v>521.6</v>
          </cell>
        </row>
        <row r="92">
          <cell r="A92">
            <v>92</v>
          </cell>
          <cell r="B92" t="str">
            <v xml:space="preserve">      Capital goods</v>
          </cell>
          <cell r="S92">
            <v>614.19999999999993</v>
          </cell>
        </row>
        <row r="93">
          <cell r="A93">
            <v>93</v>
          </cell>
          <cell r="B93" t="str">
            <v xml:space="preserve">         of which: Related to privatization</v>
          </cell>
          <cell r="S93">
            <v>0</v>
          </cell>
        </row>
        <row r="94">
          <cell r="A94">
            <v>94</v>
          </cell>
          <cell r="B94" t="str">
            <v xml:space="preserve">   Services</v>
          </cell>
          <cell r="S94">
            <v>996.60000000000014</v>
          </cell>
        </row>
        <row r="95">
          <cell r="A95">
            <v>95</v>
          </cell>
          <cell r="B95" t="str">
            <v>Total imports of goods</v>
          </cell>
          <cell r="S95">
            <v>0</v>
          </cell>
        </row>
        <row r="96">
          <cell r="A96">
            <v>96</v>
          </cell>
          <cell r="B96" t="str">
            <v>Foreign direct investment (net)</v>
          </cell>
          <cell r="S96">
            <v>206.8</v>
          </cell>
        </row>
        <row r="97">
          <cell r="A97">
            <v>97</v>
          </cell>
          <cell r="B97" t="str">
            <v xml:space="preserve">   of which: Related to privatization</v>
          </cell>
          <cell r="S97">
            <v>0</v>
          </cell>
        </row>
        <row r="98">
          <cell r="A98">
            <v>98</v>
          </cell>
          <cell r="B98" t="str">
            <v>Imports net of FTZ imports</v>
          </cell>
        </row>
        <row r="99">
          <cell r="A99">
            <v>99</v>
          </cell>
          <cell r="B99" t="str">
            <v>Commercial banks (net capital flow)</v>
          </cell>
          <cell r="S99">
            <v>18</v>
          </cell>
        </row>
        <row r="100">
          <cell r="A100">
            <v>100</v>
          </cell>
        </row>
        <row r="101">
          <cell r="A101">
            <v>101</v>
          </cell>
          <cell r="B101" t="str">
            <v>Net official international reserves (increase +)</v>
          </cell>
          <cell r="S101">
            <v>-469.60264180264187</v>
          </cell>
        </row>
        <row r="102">
          <cell r="A102">
            <v>102</v>
          </cell>
          <cell r="B102" t="str">
            <v xml:space="preserve">   Gross reserves (increase +)</v>
          </cell>
          <cell r="S102">
            <v>-386.6</v>
          </cell>
        </row>
        <row r="103">
          <cell r="A103">
            <v>103</v>
          </cell>
          <cell r="B103" t="str">
            <v xml:space="preserve">   Liabilities (increase -)</v>
          </cell>
          <cell r="S103">
            <v>-83.002641802641847</v>
          </cell>
        </row>
        <row r="104">
          <cell r="A104">
            <v>104</v>
          </cell>
          <cell r="B104" t="str">
            <v xml:space="preserve">      of which: Use of Fund credits (increase -)</v>
          </cell>
          <cell r="S104">
            <v>8.1999999999999993</v>
          </cell>
        </row>
        <row r="105">
          <cell r="A105">
            <v>105</v>
          </cell>
        </row>
        <row r="106">
          <cell r="A106">
            <v>106</v>
          </cell>
          <cell r="B106" t="str">
            <v>Valuation adjustment</v>
          </cell>
          <cell r="S106">
            <v>0</v>
          </cell>
        </row>
        <row r="107">
          <cell r="A107">
            <v>107</v>
          </cell>
          <cell r="B107" t="str">
            <v>Domestic imports</v>
          </cell>
          <cell r="S107">
            <v>2991.7</v>
          </cell>
        </row>
        <row r="108">
          <cell r="A108">
            <v>108</v>
          </cell>
          <cell r="B108" t="str">
            <v>External public sector debt</v>
          </cell>
          <cell r="S108">
            <v>3946.42</v>
          </cell>
        </row>
        <row r="109">
          <cell r="A109">
            <v>109</v>
          </cell>
        </row>
        <row r="110">
          <cell r="A110">
            <v>110</v>
          </cell>
          <cell r="B110" t="str">
            <v>Interest due</v>
          </cell>
        </row>
        <row r="111">
          <cell r="A111">
            <v>111</v>
          </cell>
          <cell r="B111" t="str">
            <v xml:space="preserve">   Nonfinancial public sector</v>
          </cell>
        </row>
        <row r="112">
          <cell r="A112">
            <v>112</v>
          </cell>
          <cell r="B112" t="str">
            <v xml:space="preserve">      Government</v>
          </cell>
        </row>
        <row r="113">
          <cell r="A113">
            <v>113</v>
          </cell>
          <cell r="B113" t="str">
            <v xml:space="preserve">      Public enterprises</v>
          </cell>
        </row>
        <row r="114">
          <cell r="A114">
            <v>114</v>
          </cell>
          <cell r="B114" t="str">
            <v xml:space="preserve">   Financial public sector</v>
          </cell>
        </row>
        <row r="115">
          <cell r="A115">
            <v>115</v>
          </cell>
          <cell r="B115" t="str">
            <v xml:space="preserve">      BCRD (on nonreserve liabilities)</v>
          </cell>
        </row>
        <row r="116">
          <cell r="A116">
            <v>116</v>
          </cell>
          <cell r="B116" t="str">
            <v xml:space="preserve">      BCRD (on reserve liabilities)</v>
          </cell>
        </row>
        <row r="117">
          <cell r="A117">
            <v>117</v>
          </cell>
          <cell r="B117" t="str">
            <v xml:space="preserve">      Other (eg, Banco de Reservas)</v>
          </cell>
        </row>
        <row r="118">
          <cell r="A118">
            <v>118</v>
          </cell>
          <cell r="B118" t="str">
            <v xml:space="preserve">   Interest on arrears</v>
          </cell>
        </row>
        <row r="119">
          <cell r="A119">
            <v>119</v>
          </cell>
          <cell r="B119" t="str">
            <v xml:space="preserve">      Of which: on reserve liabilities</v>
          </cell>
        </row>
        <row r="120">
          <cell r="A120">
            <v>120</v>
          </cell>
        </row>
        <row r="121">
          <cell r="A121">
            <v>121</v>
          </cell>
          <cell r="B121" t="str">
            <v>Reprogramed or forgiven interest</v>
          </cell>
        </row>
        <row r="122">
          <cell r="A122">
            <v>122</v>
          </cell>
          <cell r="B122" t="str">
            <v>New arrears on interest due</v>
          </cell>
        </row>
        <row r="123">
          <cell r="A123">
            <v>123</v>
          </cell>
        </row>
        <row r="124">
          <cell r="A124">
            <v>124</v>
          </cell>
          <cell r="B124" t="str">
            <v>Net use of Fund credit</v>
          </cell>
        </row>
        <row r="125">
          <cell r="A125">
            <v>125</v>
          </cell>
          <cell r="B125" t="str">
            <v xml:space="preserve">   Purchase</v>
          </cell>
        </row>
        <row r="126">
          <cell r="A126">
            <v>126</v>
          </cell>
          <cell r="B126" t="str">
            <v xml:space="preserve">   Repurchase</v>
          </cell>
        </row>
        <row r="127">
          <cell r="A127">
            <v>127</v>
          </cell>
        </row>
        <row r="128">
          <cell r="A128">
            <v>128</v>
          </cell>
          <cell r="B128" t="str">
            <v>Disbursements (medium/long-term debt)</v>
          </cell>
        </row>
        <row r="129">
          <cell r="A129">
            <v>129</v>
          </cell>
          <cell r="B129" t="str">
            <v xml:space="preserve">   Nonfinancial public sector</v>
          </cell>
        </row>
        <row r="130">
          <cell r="A130">
            <v>130</v>
          </cell>
          <cell r="B130" t="str">
            <v xml:space="preserve">      Government</v>
          </cell>
        </row>
        <row r="131">
          <cell r="A131">
            <v>131</v>
          </cell>
          <cell r="B131" t="str">
            <v xml:space="preserve">      Public enterprises</v>
          </cell>
        </row>
        <row r="132">
          <cell r="A132">
            <v>132</v>
          </cell>
          <cell r="B132" t="str">
            <v xml:space="preserve">   Financial public sector</v>
          </cell>
        </row>
        <row r="133">
          <cell r="A133">
            <v>133</v>
          </cell>
          <cell r="B133" t="str">
            <v xml:space="preserve">      BCRD</v>
          </cell>
        </row>
        <row r="134">
          <cell r="A134">
            <v>134</v>
          </cell>
          <cell r="B134" t="str">
            <v xml:space="preserve">      Other (eg, Banco de Reservas)</v>
          </cell>
        </row>
        <row r="135">
          <cell r="A135">
            <v>135</v>
          </cell>
        </row>
        <row r="136">
          <cell r="A136">
            <v>136</v>
          </cell>
          <cell r="B136" t="str">
            <v>Amortization due (medium/long-term debt)</v>
          </cell>
        </row>
        <row r="137">
          <cell r="A137">
            <v>137</v>
          </cell>
          <cell r="B137" t="str">
            <v xml:space="preserve">   Nonfinancial public sector</v>
          </cell>
        </row>
        <row r="138">
          <cell r="A138">
            <v>138</v>
          </cell>
          <cell r="B138" t="str">
            <v xml:space="preserve">      Government</v>
          </cell>
        </row>
        <row r="139">
          <cell r="A139">
            <v>139</v>
          </cell>
          <cell r="B139" t="str">
            <v xml:space="preserve">      Public enterprises</v>
          </cell>
        </row>
        <row r="140">
          <cell r="A140">
            <v>140</v>
          </cell>
          <cell r="B140" t="str">
            <v xml:space="preserve">   Financial public sector</v>
          </cell>
        </row>
        <row r="141">
          <cell r="A141">
            <v>141</v>
          </cell>
          <cell r="B141" t="str">
            <v xml:space="preserve">      BCRD</v>
          </cell>
        </row>
        <row r="142">
          <cell r="A142">
            <v>142</v>
          </cell>
          <cell r="B142" t="str">
            <v xml:space="preserve">      Other (eg, Banco de Reservas)</v>
          </cell>
        </row>
        <row r="143">
          <cell r="A143">
            <v>143</v>
          </cell>
        </row>
        <row r="144">
          <cell r="A144">
            <v>144</v>
          </cell>
          <cell r="B144" t="str">
            <v>Debt rescheduled (medium/long-term debt)</v>
          </cell>
        </row>
        <row r="145">
          <cell r="A145">
            <v>145</v>
          </cell>
          <cell r="B145" t="str">
            <v>Debt forgiven (medium/long-term debt)</v>
          </cell>
        </row>
        <row r="146">
          <cell r="A146">
            <v>146</v>
          </cell>
          <cell r="B146" t="str">
            <v>New arrears (amortization on med/long-term debt)</v>
          </cell>
        </row>
        <row r="147">
          <cell r="A147">
            <v>147</v>
          </cell>
          <cell r="B147" t="str">
            <v>Reduction in outstanding arrears</v>
          </cell>
        </row>
        <row r="148">
          <cell r="A148">
            <v>148</v>
          </cell>
        </row>
        <row r="149">
          <cell r="A149">
            <v>149</v>
          </cell>
          <cell r="B149" t="str">
            <v>From fiscal sector</v>
          </cell>
        </row>
        <row r="150">
          <cell r="A150">
            <v>150</v>
          </cell>
          <cell r="B150">
            <v>36262.378366666664</v>
          </cell>
        </row>
        <row r="151">
          <cell r="A151">
            <v>151</v>
          </cell>
        </row>
        <row r="152">
          <cell r="A152">
            <v>152</v>
          </cell>
          <cell r="B152" t="str">
            <v>Public sector consumption (from 1995: GG)</v>
          </cell>
          <cell r="S152">
            <v>6692.02</v>
          </cell>
        </row>
        <row r="153">
          <cell r="A153">
            <v>153</v>
          </cell>
          <cell r="B153" t="str">
            <v xml:space="preserve">Public sector investment </v>
          </cell>
          <cell r="S153">
            <v>13490</v>
          </cell>
        </row>
        <row r="154">
          <cell r="A154">
            <v>154</v>
          </cell>
          <cell r="B154" t="str">
            <v>Public saving</v>
          </cell>
          <cell r="S154">
            <v>8600.9861474592726</v>
          </cell>
        </row>
        <row r="155">
          <cell r="A155">
            <v>155</v>
          </cell>
          <cell r="B155" t="str">
            <v>PS current account balance</v>
          </cell>
          <cell r="S155">
            <v>8934.586147459273</v>
          </cell>
        </row>
        <row r="156">
          <cell r="A156">
            <v>156</v>
          </cell>
          <cell r="B156" t="str">
            <v>Quasi-fiscal operations</v>
          </cell>
        </row>
        <row r="157">
          <cell r="A157">
            <v>157</v>
          </cell>
          <cell r="B157" t="str">
            <v>Grants</v>
          </cell>
        </row>
        <row r="158">
          <cell r="A158">
            <v>158</v>
          </cell>
        </row>
        <row r="159">
          <cell r="A159">
            <v>159</v>
          </cell>
          <cell r="B159" t="str">
            <v>Overall balance of the consolidated public sector</v>
          </cell>
        </row>
        <row r="160">
          <cell r="A160">
            <v>160</v>
          </cell>
          <cell r="B160" t="str">
            <v>Residual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  <cell r="B165" t="str">
            <v>From monetary sector (stocks)</v>
          </cell>
        </row>
        <row r="166">
          <cell r="A166">
            <v>166</v>
          </cell>
          <cell r="B166">
            <v>36283.028455092594</v>
          </cell>
        </row>
        <row r="167">
          <cell r="A167">
            <v>167</v>
          </cell>
          <cell r="B167" t="str">
            <v>Net international assets/liabilities</v>
          </cell>
        </row>
        <row r="168">
          <cell r="A168">
            <v>168</v>
          </cell>
        </row>
        <row r="169">
          <cell r="A169">
            <v>169</v>
          </cell>
          <cell r="B169" t="str">
            <v>BCRD</v>
          </cell>
        </row>
        <row r="170">
          <cell r="A170">
            <v>170</v>
          </cell>
          <cell r="B170" t="str">
            <v>Official net international reserves</v>
          </cell>
        </row>
        <row r="171">
          <cell r="A171">
            <v>171</v>
          </cell>
          <cell r="B171" t="str">
            <v xml:space="preserve">   Assets</v>
          </cell>
        </row>
        <row r="172">
          <cell r="A172">
            <v>172</v>
          </cell>
          <cell r="B172" t="str">
            <v xml:space="preserve">   Liabilities</v>
          </cell>
        </row>
        <row r="173">
          <cell r="A173">
            <v>173</v>
          </cell>
        </row>
        <row r="174">
          <cell r="A174">
            <v>174</v>
          </cell>
          <cell r="B174" t="str">
            <v>Medium&amp;long-term liabilities</v>
          </cell>
        </row>
        <row r="175">
          <cell r="A175">
            <v>175</v>
          </cell>
          <cell r="B175" t="str">
            <v>Restructured commercial bank debt</v>
          </cell>
        </row>
        <row r="176">
          <cell r="A176">
            <v>176</v>
          </cell>
          <cell r="B176" t="str">
            <v xml:space="preserve">   less collateral bonds</v>
          </cell>
        </row>
        <row r="177">
          <cell r="A177">
            <v>177</v>
          </cell>
          <cell r="B177" t="str">
            <v>Other</v>
          </cell>
        </row>
        <row r="178">
          <cell r="A178">
            <v>178</v>
          </cell>
        </row>
        <row r="179">
          <cell r="A179">
            <v>179</v>
          </cell>
          <cell r="B179" t="str">
            <v>Commercial banks</v>
          </cell>
        </row>
        <row r="180">
          <cell r="A180">
            <v>180</v>
          </cell>
          <cell r="B180" t="str">
            <v>Net foreign assets</v>
          </cell>
        </row>
        <row r="181">
          <cell r="A181">
            <v>181</v>
          </cell>
          <cell r="B181" t="str">
            <v xml:space="preserve">   Assets</v>
          </cell>
        </row>
        <row r="182">
          <cell r="A182">
            <v>182</v>
          </cell>
          <cell r="B182" t="str">
            <v xml:space="preserve">   Liabilities</v>
          </cell>
        </row>
        <row r="183">
          <cell r="A183">
            <v>183</v>
          </cell>
        </row>
        <row r="184">
          <cell r="A184">
            <v>184</v>
          </cell>
          <cell r="B184" t="str">
            <v>Banco de Reservas</v>
          </cell>
        </row>
        <row r="185">
          <cell r="A185">
            <v>185</v>
          </cell>
          <cell r="B185" t="str">
            <v>Net foreign assets</v>
          </cell>
        </row>
        <row r="186">
          <cell r="A186">
            <v>186</v>
          </cell>
          <cell r="B186" t="str">
            <v xml:space="preserve">   Assets</v>
          </cell>
        </row>
        <row r="187">
          <cell r="A187">
            <v>187</v>
          </cell>
          <cell r="B187" t="str">
            <v xml:space="preserve">   Liabilities</v>
          </cell>
        </row>
        <row r="188">
          <cell r="A188">
            <v>188</v>
          </cell>
        </row>
        <row r="189">
          <cell r="A189">
            <v>189</v>
          </cell>
          <cell r="B189" t="str">
            <v>Private commercial banks</v>
          </cell>
        </row>
        <row r="190">
          <cell r="A190">
            <v>190</v>
          </cell>
          <cell r="B190" t="str">
            <v>Net foreign assets</v>
          </cell>
        </row>
        <row r="191">
          <cell r="A191">
            <v>191</v>
          </cell>
          <cell r="B191" t="str">
            <v xml:space="preserve">   Assets</v>
          </cell>
        </row>
        <row r="192">
          <cell r="A192">
            <v>192</v>
          </cell>
          <cell r="B192" t="str">
            <v xml:space="preserve">   Liabilities</v>
          </cell>
        </row>
        <row r="193">
          <cell r="A193">
            <v>193</v>
          </cell>
        </row>
        <row r="194">
          <cell r="A194">
            <v>194</v>
          </cell>
          <cell r="B194" t="str">
            <v>Net credit to the nonfinancial public sector</v>
          </cell>
        </row>
        <row r="195">
          <cell r="A195">
            <v>195</v>
          </cell>
          <cell r="B195" t="str">
            <v xml:space="preserve">   Central government (direct)</v>
          </cell>
        </row>
        <row r="196">
          <cell r="A196">
            <v>196</v>
          </cell>
          <cell r="B196" t="str">
            <v xml:space="preserve">   Rest of NFPS</v>
          </cell>
        </row>
        <row r="197">
          <cell r="A197">
            <v>197</v>
          </cell>
        </row>
        <row r="198">
          <cell r="A198">
            <v>198</v>
          </cell>
          <cell r="B198" t="str">
            <v>BCRD</v>
          </cell>
        </row>
        <row r="199">
          <cell r="A199">
            <v>199</v>
          </cell>
          <cell r="B199" t="str">
            <v>Central government (direct)</v>
          </cell>
        </row>
        <row r="200">
          <cell r="A200">
            <v>200</v>
          </cell>
          <cell r="B200" t="str">
            <v>Losses, interest less forex commision</v>
          </cell>
        </row>
        <row r="201">
          <cell r="A201">
            <v>201</v>
          </cell>
          <cell r="B201" t="str">
            <v>Rest of Public sector</v>
          </cell>
        </row>
        <row r="202">
          <cell r="A202">
            <v>202</v>
          </cell>
          <cell r="B202" t="str">
            <v>Credit to public enterprises</v>
          </cell>
        </row>
        <row r="203">
          <cell r="A203">
            <v>203</v>
          </cell>
          <cell r="B203" t="str">
            <v>Banco de Reservas</v>
          </cell>
        </row>
        <row r="204">
          <cell r="A204">
            <v>204</v>
          </cell>
          <cell r="B204" t="str">
            <v>Central government</v>
          </cell>
        </row>
        <row r="205">
          <cell r="A205">
            <v>205</v>
          </cell>
          <cell r="B205" t="str">
            <v>Municipalities &amp; other government</v>
          </cell>
        </row>
        <row r="206">
          <cell r="A206">
            <v>206</v>
          </cell>
          <cell r="B206" t="str">
            <v>Rest of NFPS</v>
          </cell>
        </row>
        <row r="207">
          <cell r="A207">
            <v>207</v>
          </cell>
          <cell r="B207" t="str">
            <v>Credit to public enterprises</v>
          </cell>
        </row>
        <row r="208">
          <cell r="A208">
            <v>208</v>
          </cell>
          <cell r="B208" t="str">
            <v>Private commercial banks</v>
          </cell>
        </row>
        <row r="209">
          <cell r="A209">
            <v>209</v>
          </cell>
          <cell r="B209" t="str">
            <v>Central government</v>
          </cell>
        </row>
        <row r="210">
          <cell r="A210">
            <v>210</v>
          </cell>
          <cell r="B210" t="str">
            <v>Municipalities &amp; other government</v>
          </cell>
        </row>
        <row r="211">
          <cell r="A211">
            <v>211</v>
          </cell>
          <cell r="B211" t="str">
            <v>Rest of NFPS</v>
          </cell>
        </row>
        <row r="212">
          <cell r="A212">
            <v>212</v>
          </cell>
          <cell r="B212" t="str">
            <v>Credit to public enterprises</v>
          </cell>
        </row>
        <row r="213">
          <cell r="A213">
            <v>213</v>
          </cell>
          <cell r="B213" t="str">
            <v>Monetary aggregates (Banking system)</v>
          </cell>
        </row>
        <row r="214">
          <cell r="A214">
            <v>214</v>
          </cell>
          <cell r="B214" t="str">
            <v>Currency in circulation</v>
          </cell>
        </row>
        <row r="215">
          <cell r="A215">
            <v>215</v>
          </cell>
          <cell r="B215" t="str">
            <v>Base money (M0)</v>
          </cell>
        </row>
        <row r="216">
          <cell r="A216">
            <v>216</v>
          </cell>
          <cell r="B216" t="str">
            <v>M1</v>
          </cell>
        </row>
        <row r="217">
          <cell r="A217">
            <v>217</v>
          </cell>
          <cell r="B217" t="str">
            <v>M2</v>
          </cell>
        </row>
        <row r="218">
          <cell r="A218">
            <v>218</v>
          </cell>
          <cell r="B218" t="str">
            <v>Liabilities to the private sector</v>
          </cell>
        </row>
        <row r="219">
          <cell r="A219">
            <v>219</v>
          </cell>
        </row>
        <row r="220">
          <cell r="A220">
            <v>220</v>
          </cell>
          <cell r="B220" t="str">
            <v>Monetary aggregates (Financial system)</v>
          </cell>
        </row>
        <row r="221">
          <cell r="A221">
            <v>221</v>
          </cell>
          <cell r="B221" t="str">
            <v>Currency in circulation</v>
          </cell>
        </row>
        <row r="222">
          <cell r="A222">
            <v>222</v>
          </cell>
          <cell r="B222" t="str">
            <v>M1</v>
          </cell>
        </row>
        <row r="223">
          <cell r="A223">
            <v>223</v>
          </cell>
          <cell r="B223" t="str">
            <v>M2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56609-1E5A-4787-B2AB-C2B99656D55A}">
  <sheetPr>
    <tabColor theme="0"/>
  </sheetPr>
  <dimension ref="A1:AB248"/>
  <sheetViews>
    <sheetView showGridLines="0" tabSelected="1" zoomScale="91" zoomScaleNormal="91" workbookViewId="0">
      <pane xSplit="2" ySplit="8" topLeftCell="L9" activePane="bottomRight" state="frozen"/>
      <selection pane="topRight" activeCell="C1" sqref="C1"/>
      <selection pane="bottomLeft" activeCell="A9" sqref="A9"/>
      <selection pane="bottomRight" activeCell="N101" sqref="N101:Y109"/>
    </sheetView>
  </sheetViews>
  <sheetFormatPr baseColWidth="10" defaultColWidth="11.42578125" defaultRowHeight="12.75" x14ac:dyDescent="0.2"/>
  <cols>
    <col min="1" max="1" width="1.5703125" style="1" customWidth="1"/>
    <col min="2" max="2" width="50.28515625" style="3" customWidth="1"/>
    <col min="3" max="3" width="11.7109375" style="3" bestFit="1" customWidth="1"/>
    <col min="4" max="6" width="11.42578125" style="3" customWidth="1"/>
    <col min="7" max="7" width="11.7109375" style="3" bestFit="1" customWidth="1"/>
    <col min="8" max="8" width="11.140625" style="3" bestFit="1" customWidth="1"/>
    <col min="9" max="10" width="11.140625" style="3" customWidth="1"/>
    <col min="11" max="11" width="15.7109375" style="3" customWidth="1"/>
    <col min="12" max="12" width="13.42578125" style="3" customWidth="1"/>
    <col min="13" max="13" width="15.7109375" style="1" customWidth="1"/>
    <col min="14" max="18" width="13.85546875" style="1" customWidth="1"/>
    <col min="19" max="21" width="11.7109375" style="1" customWidth="1"/>
    <col min="22" max="22" width="16.140625" style="1" customWidth="1"/>
    <col min="23" max="23" width="15.42578125" style="1" customWidth="1"/>
    <col min="24" max="24" width="17.140625" style="1" customWidth="1"/>
    <col min="25" max="25" width="13.5703125" style="1" customWidth="1"/>
    <col min="26" max="26" width="15" style="3" customWidth="1"/>
    <col min="27" max="27" width="11.42578125" style="3"/>
    <col min="28" max="28" width="16.85546875" style="3" bestFit="1" customWidth="1"/>
    <col min="29" max="16384" width="11.42578125" style="3"/>
  </cols>
  <sheetData>
    <row r="1" spans="1:28" ht="18.75" customHeight="1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9.75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4"/>
    </row>
    <row r="3" spans="1:28" ht="20.25" customHeight="1" x14ac:dyDescent="0.2"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8" ht="15.75" customHeight="1" x14ac:dyDescent="0.2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8" ht="15.75" customHeight="1" x14ac:dyDescent="0.2">
      <c r="B5" s="7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8" ht="15.75" customHeight="1" x14ac:dyDescent="0.2">
      <c r="B6" s="7" t="s">
        <v>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8" ht="24" customHeight="1" x14ac:dyDescent="0.2">
      <c r="B7" s="8" t="s">
        <v>6</v>
      </c>
      <c r="C7" s="9">
        <v>2025</v>
      </c>
      <c r="D7" s="10"/>
      <c r="E7" s="10"/>
      <c r="F7" s="10"/>
      <c r="G7" s="10"/>
      <c r="H7" s="10"/>
      <c r="I7" s="11"/>
      <c r="J7" s="11"/>
      <c r="K7" s="11"/>
      <c r="L7" s="11"/>
      <c r="M7" s="12" t="s">
        <v>7</v>
      </c>
      <c r="N7" s="9">
        <v>2025</v>
      </c>
      <c r="O7" s="10"/>
      <c r="P7" s="10"/>
      <c r="Q7" s="10"/>
      <c r="R7" s="10"/>
      <c r="S7" s="10"/>
      <c r="T7" s="11"/>
      <c r="U7" s="11"/>
      <c r="V7" s="11"/>
      <c r="W7" s="11"/>
      <c r="X7" s="12" t="s">
        <v>8</v>
      </c>
      <c r="Y7" s="12" t="s">
        <v>9</v>
      </c>
      <c r="Z7" s="12" t="s">
        <v>10</v>
      </c>
    </row>
    <row r="8" spans="1:28" ht="25.5" customHeight="1" thickBot="1" x14ac:dyDescent="0.25">
      <c r="B8" s="13"/>
      <c r="C8" s="14" t="s">
        <v>11</v>
      </c>
      <c r="D8" s="14" t="s">
        <v>12</v>
      </c>
      <c r="E8" s="14" t="s">
        <v>13</v>
      </c>
      <c r="F8" s="14" t="s">
        <v>14</v>
      </c>
      <c r="G8" s="14" t="s">
        <v>15</v>
      </c>
      <c r="H8" s="14" t="s">
        <v>16</v>
      </c>
      <c r="I8" s="14" t="s">
        <v>17</v>
      </c>
      <c r="J8" s="15" t="s">
        <v>18</v>
      </c>
      <c r="K8" s="15" t="s">
        <v>19</v>
      </c>
      <c r="L8" s="15" t="s">
        <v>20</v>
      </c>
      <c r="M8" s="16"/>
      <c r="N8" s="14" t="s">
        <v>11</v>
      </c>
      <c r="O8" s="14" t="s">
        <v>12</v>
      </c>
      <c r="P8" s="14" t="s">
        <v>13</v>
      </c>
      <c r="Q8" s="14" t="s">
        <v>14</v>
      </c>
      <c r="R8" s="14" t="s">
        <v>15</v>
      </c>
      <c r="S8" s="14" t="s">
        <v>16</v>
      </c>
      <c r="T8" s="14" t="s">
        <v>17</v>
      </c>
      <c r="U8" s="15" t="s">
        <v>18</v>
      </c>
      <c r="V8" s="15" t="s">
        <v>19</v>
      </c>
      <c r="W8" s="15" t="s">
        <v>20</v>
      </c>
      <c r="X8" s="16"/>
      <c r="Y8" s="16"/>
      <c r="Z8" s="16"/>
    </row>
    <row r="9" spans="1:28" ht="18" customHeight="1" thickTop="1" x14ac:dyDescent="0.2">
      <c r="B9" s="17" t="s">
        <v>21</v>
      </c>
      <c r="C9" s="18">
        <f t="shared" ref="C9:W9" si="0">+C10+C56+C57+C62+C82</f>
        <v>108446.90000000001</v>
      </c>
      <c r="D9" s="18">
        <f t="shared" si="0"/>
        <v>88561.8</v>
      </c>
      <c r="E9" s="18">
        <f t="shared" si="0"/>
        <v>92926.2</v>
      </c>
      <c r="F9" s="18">
        <f t="shared" si="0"/>
        <v>128071.8</v>
      </c>
      <c r="G9" s="18">
        <f t="shared" si="0"/>
        <v>105864.09999999999</v>
      </c>
      <c r="H9" s="18">
        <f t="shared" si="0"/>
        <v>95757.099999999991</v>
      </c>
      <c r="I9" s="18">
        <f t="shared" si="0"/>
        <v>113356.59999999998</v>
      </c>
      <c r="J9" s="18">
        <f t="shared" si="0"/>
        <v>96885.400000000009</v>
      </c>
      <c r="K9" s="18">
        <f t="shared" si="0"/>
        <v>95303.4</v>
      </c>
      <c r="L9" s="18">
        <f t="shared" si="0"/>
        <v>108105.79999999999</v>
      </c>
      <c r="M9" s="19">
        <f>+M10+M56+M57+M62+M82</f>
        <v>1033279.1000000002</v>
      </c>
      <c r="N9" s="18">
        <f t="shared" si="0"/>
        <v>108805.15801363457</v>
      </c>
      <c r="O9" s="18">
        <f t="shared" si="0"/>
        <v>88719.961210894617</v>
      </c>
      <c r="P9" s="18">
        <f t="shared" si="0"/>
        <v>93205.060432077618</v>
      </c>
      <c r="Q9" s="18">
        <f t="shared" si="0"/>
        <v>128082.60278011227</v>
      </c>
      <c r="R9" s="18">
        <f t="shared" si="0"/>
        <v>106353.96060993585</v>
      </c>
      <c r="S9" s="18">
        <f t="shared" si="0"/>
        <v>95702.210108146712</v>
      </c>
      <c r="T9" s="18">
        <f t="shared" si="0"/>
        <v>113844.78708761586</v>
      </c>
      <c r="U9" s="18">
        <f t="shared" si="0"/>
        <v>101013.99365527187</v>
      </c>
      <c r="V9" s="18">
        <f t="shared" si="0"/>
        <v>97139.84350130595</v>
      </c>
      <c r="W9" s="18">
        <f t="shared" si="0"/>
        <v>111972.85630245994</v>
      </c>
      <c r="X9" s="18">
        <f>+X10+X56+X57+X62+X82</f>
        <v>1044840.4703805194</v>
      </c>
      <c r="Y9" s="18">
        <f t="shared" ref="Y9:Y72" si="1">+M9-X9</f>
        <v>-11561.370380519191</v>
      </c>
      <c r="Z9" s="20">
        <f t="shared" ref="Z9:Z44" si="2">+M9/X9*100</f>
        <v>98.893479846133005</v>
      </c>
      <c r="AA9" s="21"/>
      <c r="AB9" s="22"/>
    </row>
    <row r="10" spans="1:28" ht="18" customHeight="1" x14ac:dyDescent="0.2">
      <c r="B10" s="17" t="s">
        <v>22</v>
      </c>
      <c r="C10" s="18">
        <f t="shared" ref="C10:W10" si="3">+C11+C16+C25+C47+C54+C55</f>
        <v>103063.00000000001</v>
      </c>
      <c r="D10" s="18">
        <f t="shared" si="3"/>
        <v>83878.5</v>
      </c>
      <c r="E10" s="18">
        <f t="shared" si="3"/>
        <v>87345</v>
      </c>
      <c r="F10" s="18">
        <f t="shared" si="3"/>
        <v>122634.3</v>
      </c>
      <c r="G10" s="18">
        <f t="shared" si="3"/>
        <v>99880.599999999991</v>
      </c>
      <c r="H10" s="18">
        <f t="shared" si="3"/>
        <v>89438.299999999988</v>
      </c>
      <c r="I10" s="18">
        <f t="shared" si="3"/>
        <v>97678.89999999998</v>
      </c>
      <c r="J10" s="18">
        <f t="shared" si="3"/>
        <v>90832</v>
      </c>
      <c r="K10" s="18">
        <f t="shared" si="3"/>
        <v>89380</v>
      </c>
      <c r="L10" s="18">
        <f t="shared" si="3"/>
        <v>101591.7</v>
      </c>
      <c r="M10" s="19">
        <f>+M11+M16+M25+M47+M54+M55</f>
        <v>965722.3</v>
      </c>
      <c r="N10" s="18">
        <f t="shared" si="3"/>
        <v>103204.71796922457</v>
      </c>
      <c r="O10" s="18">
        <f t="shared" si="3"/>
        <v>84023.594616834627</v>
      </c>
      <c r="P10" s="18">
        <f t="shared" si="3"/>
        <v>87493.105109327618</v>
      </c>
      <c r="Q10" s="18">
        <f t="shared" si="3"/>
        <v>122785.98212893198</v>
      </c>
      <c r="R10" s="18">
        <f t="shared" si="3"/>
        <v>100016.24028299832</v>
      </c>
      <c r="S10" s="18">
        <f t="shared" si="3"/>
        <v>89567.527412829775</v>
      </c>
      <c r="T10" s="18">
        <f t="shared" si="3"/>
        <v>97816.933672632484</v>
      </c>
      <c r="U10" s="18">
        <f t="shared" si="3"/>
        <v>93816.61007950909</v>
      </c>
      <c r="V10" s="18">
        <f t="shared" si="3"/>
        <v>91146.165716824718</v>
      </c>
      <c r="W10" s="18">
        <f t="shared" si="3"/>
        <v>104724.57743587204</v>
      </c>
      <c r="X10" s="18">
        <f>+X11+X16+X25+X47+X54+X55</f>
        <v>974595.4544249851</v>
      </c>
      <c r="Y10" s="18">
        <f t="shared" si="1"/>
        <v>-8873.1544249850558</v>
      </c>
      <c r="Z10" s="20">
        <f t="shared" si="2"/>
        <v>99.089555119029342</v>
      </c>
      <c r="AA10" s="21"/>
      <c r="AB10" s="22"/>
    </row>
    <row r="11" spans="1:28" ht="18" customHeight="1" x14ac:dyDescent="0.2">
      <c r="B11" s="23" t="s">
        <v>23</v>
      </c>
      <c r="C11" s="18">
        <f t="shared" ref="C11:N11" si="4">SUM(C12:C15)</f>
        <v>39449.800000000003</v>
      </c>
      <c r="D11" s="18">
        <f t="shared" ref="D11:L11" si="5">SUM(D12:D15)</f>
        <v>27934.600000000002</v>
      </c>
      <c r="E11" s="18">
        <f t="shared" si="5"/>
        <v>27960.5</v>
      </c>
      <c r="F11" s="18">
        <f t="shared" si="5"/>
        <v>59551</v>
      </c>
      <c r="G11" s="18">
        <f t="shared" si="5"/>
        <v>41173.199999999997</v>
      </c>
      <c r="H11" s="18">
        <f t="shared" si="5"/>
        <v>32751.199999999997</v>
      </c>
      <c r="I11" s="18">
        <f t="shared" si="5"/>
        <v>36115.299999999996</v>
      </c>
      <c r="J11" s="18">
        <f t="shared" si="5"/>
        <v>31391.000000000004</v>
      </c>
      <c r="K11" s="18">
        <f t="shared" si="5"/>
        <v>27862.6</v>
      </c>
      <c r="L11" s="18">
        <f t="shared" si="5"/>
        <v>37300.5</v>
      </c>
      <c r="M11" s="19">
        <f>SUM(M12:M15)</f>
        <v>361489.7</v>
      </c>
      <c r="N11" s="18">
        <f t="shared" si="4"/>
        <v>39449.775620759996</v>
      </c>
      <c r="O11" s="18">
        <f t="shared" ref="O11:W11" si="6">SUM(O12:O15)</f>
        <v>27934.576127609998</v>
      </c>
      <c r="P11" s="18">
        <f t="shared" si="6"/>
        <v>27960.529368110005</v>
      </c>
      <c r="Q11" s="18">
        <f t="shared" si="6"/>
        <v>59550.375423620004</v>
      </c>
      <c r="R11" s="18">
        <f t="shared" si="6"/>
        <v>41173.236195129997</v>
      </c>
      <c r="S11" s="18">
        <f t="shared" si="6"/>
        <v>32750.92689137</v>
      </c>
      <c r="T11" s="18">
        <f t="shared" si="6"/>
        <v>36137.109210360002</v>
      </c>
      <c r="U11" s="18">
        <f t="shared" si="6"/>
        <v>30721.158182052364</v>
      </c>
      <c r="V11" s="18">
        <f t="shared" si="6"/>
        <v>27508.854572851862</v>
      </c>
      <c r="W11" s="18">
        <f t="shared" si="6"/>
        <v>35605.624480858438</v>
      </c>
      <c r="X11" s="18">
        <f>SUM(X12:X15)</f>
        <v>358792.16607272264</v>
      </c>
      <c r="Y11" s="18">
        <f t="shared" si="1"/>
        <v>2697.5339272773708</v>
      </c>
      <c r="Z11" s="20">
        <f t="shared" si="2"/>
        <v>100.75183746535052</v>
      </c>
      <c r="AA11" s="21"/>
      <c r="AB11" s="22"/>
    </row>
    <row r="12" spans="1:28" ht="18" customHeight="1" x14ac:dyDescent="0.2">
      <c r="B12" s="24" t="s">
        <v>24</v>
      </c>
      <c r="C12" s="25">
        <f>+[1]PP!N11</f>
        <v>12908.9</v>
      </c>
      <c r="D12" s="25">
        <f>+[1]PP!O11</f>
        <v>11313.6</v>
      </c>
      <c r="E12" s="25">
        <f>+[1]PP!P11</f>
        <v>11933.5</v>
      </c>
      <c r="F12" s="25">
        <f>+[1]PP!Q11</f>
        <v>11986.6</v>
      </c>
      <c r="G12" s="25">
        <f>+[1]PP!R11</f>
        <v>12744.3</v>
      </c>
      <c r="H12" s="25">
        <f>+[1]PP!S11</f>
        <v>10631.9</v>
      </c>
      <c r="I12" s="25">
        <f>+[1]PP!T11</f>
        <v>9242</v>
      </c>
      <c r="J12" s="25">
        <f>+[1]PP!U11</f>
        <v>10913.3</v>
      </c>
      <c r="K12" s="25">
        <f>+[1]PP!V11</f>
        <v>10144.9</v>
      </c>
      <c r="L12" s="25">
        <f>+[1]PP!W11</f>
        <v>9931.7999999999993</v>
      </c>
      <c r="M12" s="26">
        <f>SUM(C12:L12)</f>
        <v>111750.79999999999</v>
      </c>
      <c r="N12" s="25">
        <v>12908.884647269999</v>
      </c>
      <c r="O12" s="25">
        <v>11313.618904739998</v>
      </c>
      <c r="P12" s="25">
        <v>11933.480463440002</v>
      </c>
      <c r="Q12" s="25">
        <v>11986.600503290003</v>
      </c>
      <c r="R12" s="25">
        <v>12744.33081544</v>
      </c>
      <c r="S12" s="25">
        <v>10631.663590899998</v>
      </c>
      <c r="T12" s="25">
        <v>9241.073858759999</v>
      </c>
      <c r="U12" s="25">
        <v>10828.653537086697</v>
      </c>
      <c r="V12" s="25">
        <v>10158.13032784948</v>
      </c>
      <c r="W12" s="25">
        <v>9448.1901197225779</v>
      </c>
      <c r="X12" s="25">
        <f>SUM(N12:W12)</f>
        <v>111194.62676849874</v>
      </c>
      <c r="Y12" s="25">
        <f t="shared" si="1"/>
        <v>556.17323150124867</v>
      </c>
      <c r="Z12" s="27">
        <f t="shared" si="2"/>
        <v>100.50017995263312</v>
      </c>
      <c r="AA12" s="21"/>
      <c r="AB12" s="22"/>
    </row>
    <row r="13" spans="1:28" ht="18" customHeight="1" x14ac:dyDescent="0.2">
      <c r="B13" s="24" t="s">
        <v>25</v>
      </c>
      <c r="C13" s="25">
        <f>+[1]PP!N12</f>
        <v>17302</v>
      </c>
      <c r="D13" s="25">
        <f>+[1]PP!O12</f>
        <v>12300.8</v>
      </c>
      <c r="E13" s="25">
        <f>+[1]PP!P12</f>
        <v>11863.2</v>
      </c>
      <c r="F13" s="25">
        <f>+[1]PP!Q12</f>
        <v>40824.800000000003</v>
      </c>
      <c r="G13" s="25">
        <f>+[1]PP!R12</f>
        <v>21556.2</v>
      </c>
      <c r="H13" s="25">
        <f>+[1]PP!S12</f>
        <v>13687.3</v>
      </c>
      <c r="I13" s="25">
        <f>+[1]PP!T12</f>
        <v>21721.8</v>
      </c>
      <c r="J13" s="25">
        <f>+[1]PP!U12</f>
        <v>15323.6</v>
      </c>
      <c r="K13" s="25">
        <f>+[1]PP!V12</f>
        <v>12940.4</v>
      </c>
      <c r="L13" s="25">
        <f>+[1]PP!W12</f>
        <v>22153</v>
      </c>
      <c r="M13" s="26">
        <f t="shared" ref="M13:M15" si="7">SUM(C13:L13)</f>
        <v>189673.1</v>
      </c>
      <c r="N13" s="25">
        <v>17302.016972739999</v>
      </c>
      <c r="O13" s="25">
        <v>12300.76386021</v>
      </c>
      <c r="P13" s="25">
        <v>11863.195447000002</v>
      </c>
      <c r="Q13" s="25">
        <v>40824.15375777</v>
      </c>
      <c r="R13" s="25">
        <v>21556.216634909997</v>
      </c>
      <c r="S13" s="25">
        <v>13687.261355879999</v>
      </c>
      <c r="T13" s="25">
        <v>21721.843156290004</v>
      </c>
      <c r="U13" s="25">
        <v>14844.192156089002</v>
      </c>
      <c r="V13" s="25">
        <v>12016.384829097764</v>
      </c>
      <c r="W13" s="25">
        <v>21033.140043659627</v>
      </c>
      <c r="X13" s="25">
        <f t="shared" ref="X13:X15" si="8">SUM(N13:W13)</f>
        <v>187149.16821364639</v>
      </c>
      <c r="Y13" s="25">
        <f t="shared" si="1"/>
        <v>2523.9317863536126</v>
      </c>
      <c r="Z13" s="27">
        <f t="shared" si="2"/>
        <v>101.34862036013557</v>
      </c>
      <c r="AA13" s="21"/>
      <c r="AB13" s="22"/>
    </row>
    <row r="14" spans="1:28" ht="18" customHeight="1" x14ac:dyDescent="0.2">
      <c r="B14" s="24" t="s">
        <v>26</v>
      </c>
      <c r="C14" s="25">
        <f>+[1]PP!N13</f>
        <v>9006.4</v>
      </c>
      <c r="D14" s="25">
        <f>+[1]PP!O13</f>
        <v>4037.7</v>
      </c>
      <c r="E14" s="25">
        <f>+[1]PP!P13</f>
        <v>3901.8</v>
      </c>
      <c r="F14" s="25">
        <f>+[1]PP!Q13</f>
        <v>6448.2</v>
      </c>
      <c r="G14" s="25">
        <f>+[1]PP!R13</f>
        <v>6465.6</v>
      </c>
      <c r="H14" s="25">
        <f>+[1]PP!S13</f>
        <v>8149.9</v>
      </c>
      <c r="I14" s="25">
        <f>+[1]PP!T13</f>
        <v>4848.8</v>
      </c>
      <c r="J14" s="25">
        <f>+[1]PP!U13</f>
        <v>4835.8999999999996</v>
      </c>
      <c r="K14" s="25">
        <f>+[1]PP!V13</f>
        <v>4477.8999999999996</v>
      </c>
      <c r="L14" s="25">
        <f>+[1]PP!W13</f>
        <v>4917.8</v>
      </c>
      <c r="M14" s="26">
        <f t="shared" si="7"/>
        <v>57090.000000000007</v>
      </c>
      <c r="N14" s="25">
        <v>9006.3383217899991</v>
      </c>
      <c r="O14" s="25">
        <v>4037.671927620001</v>
      </c>
      <c r="P14" s="25">
        <v>3901.7962275</v>
      </c>
      <c r="Q14" s="25">
        <v>6448.2474293299992</v>
      </c>
      <c r="R14" s="25">
        <v>6465.5591956999997</v>
      </c>
      <c r="S14" s="25">
        <v>8149.8906354600022</v>
      </c>
      <c r="T14" s="25">
        <v>4840.0201508400014</v>
      </c>
      <c r="U14" s="25">
        <v>4803.3949556335319</v>
      </c>
      <c r="V14" s="25">
        <v>5096.2671097321218</v>
      </c>
      <c r="W14" s="25">
        <v>4871.5788545921578</v>
      </c>
      <c r="X14" s="25">
        <f t="shared" si="8"/>
        <v>57620.764808197811</v>
      </c>
      <c r="Y14" s="25">
        <f t="shared" si="1"/>
        <v>-530.76480819780409</v>
      </c>
      <c r="Z14" s="27">
        <f t="shared" si="2"/>
        <v>99.078865388259658</v>
      </c>
      <c r="AA14" s="21"/>
      <c r="AB14" s="22"/>
    </row>
    <row r="15" spans="1:28" ht="18" customHeight="1" x14ac:dyDescent="0.2">
      <c r="B15" s="24" t="s">
        <v>27</v>
      </c>
      <c r="C15" s="25">
        <f>+[1]PP!N14</f>
        <v>232.5</v>
      </c>
      <c r="D15" s="25">
        <f>+[1]PP!O14</f>
        <v>282.5</v>
      </c>
      <c r="E15" s="25">
        <f>+[1]PP!P14</f>
        <v>262</v>
      </c>
      <c r="F15" s="25">
        <f>+[1]PP!Q14</f>
        <v>291.39999999999998</v>
      </c>
      <c r="G15" s="25">
        <f>+[1]PP!R14</f>
        <v>407.1</v>
      </c>
      <c r="H15" s="25">
        <f>+[1]PP!S14</f>
        <v>282.10000000000002</v>
      </c>
      <c r="I15" s="25">
        <f>+[1]PP!T14</f>
        <v>302.7</v>
      </c>
      <c r="J15" s="25">
        <f>+[1]PP!U14</f>
        <v>318.2</v>
      </c>
      <c r="K15" s="25">
        <f>+[1]PP!V14</f>
        <v>299.39999999999998</v>
      </c>
      <c r="L15" s="25">
        <f>+[1]PP!W14</f>
        <v>297.89999999999998</v>
      </c>
      <c r="M15" s="26">
        <f t="shared" si="7"/>
        <v>2975.7999999999997</v>
      </c>
      <c r="N15" s="25">
        <v>232.53567896000001</v>
      </c>
      <c r="O15" s="25">
        <v>282.52143504000009</v>
      </c>
      <c r="P15" s="25">
        <v>262.05723017000003</v>
      </c>
      <c r="Q15" s="25">
        <v>291.37373323000003</v>
      </c>
      <c r="R15" s="25">
        <v>407.12954908</v>
      </c>
      <c r="S15" s="25">
        <v>282.11130913</v>
      </c>
      <c r="T15" s="25">
        <v>334.17204446999995</v>
      </c>
      <c r="U15" s="25">
        <v>244.91753324313336</v>
      </c>
      <c r="V15" s="25">
        <v>238.07230617249832</v>
      </c>
      <c r="W15" s="25">
        <v>252.71546288407441</v>
      </c>
      <c r="X15" s="25">
        <f t="shared" si="8"/>
        <v>2827.606282379706</v>
      </c>
      <c r="Y15" s="25">
        <f t="shared" si="1"/>
        <v>148.19371762029368</v>
      </c>
      <c r="Z15" s="27">
        <f t="shared" si="2"/>
        <v>105.24096012035926</v>
      </c>
      <c r="AA15" s="21"/>
      <c r="AB15" s="22"/>
    </row>
    <row r="16" spans="1:28" ht="18" customHeight="1" x14ac:dyDescent="0.2">
      <c r="B16" s="17" t="s">
        <v>28</v>
      </c>
      <c r="C16" s="28">
        <f>+C17+C24</f>
        <v>3853.7</v>
      </c>
      <c r="D16" s="28">
        <f t="shared" ref="D16:L16" si="9">+D17+D24</f>
        <v>3770.2000000000003</v>
      </c>
      <c r="E16" s="28">
        <f t="shared" si="9"/>
        <v>6252.2000000000007</v>
      </c>
      <c r="F16" s="28">
        <f t="shared" si="9"/>
        <v>8025.0999999999995</v>
      </c>
      <c r="G16" s="28">
        <f t="shared" si="9"/>
        <v>4554.6000000000004</v>
      </c>
      <c r="H16" s="28">
        <f t="shared" si="9"/>
        <v>4043.5</v>
      </c>
      <c r="I16" s="28">
        <f t="shared" si="9"/>
        <v>3979.3</v>
      </c>
      <c r="J16" s="28">
        <f t="shared" si="9"/>
        <v>4519</v>
      </c>
      <c r="K16" s="28">
        <f t="shared" si="9"/>
        <v>5813.9</v>
      </c>
      <c r="L16" s="28">
        <f t="shared" si="9"/>
        <v>8326.4</v>
      </c>
      <c r="M16" s="29">
        <f>+M17+M24</f>
        <v>53137.9</v>
      </c>
      <c r="N16" s="28">
        <f t="shared" ref="N16:W16" si="10">+N17+N24</f>
        <v>3853.7077438900001</v>
      </c>
      <c r="O16" s="28">
        <f t="shared" si="10"/>
        <v>3770.2278754600002</v>
      </c>
      <c r="P16" s="28">
        <f t="shared" si="10"/>
        <v>6252.1904882899989</v>
      </c>
      <c r="Q16" s="28">
        <f t="shared" si="10"/>
        <v>8025.1311641999991</v>
      </c>
      <c r="R16" s="28">
        <f t="shared" si="10"/>
        <v>4554.5848747</v>
      </c>
      <c r="S16" s="28">
        <f t="shared" si="10"/>
        <v>4043.4672593800005</v>
      </c>
      <c r="T16" s="28">
        <f t="shared" si="10"/>
        <v>3978.9264638300001</v>
      </c>
      <c r="U16" s="28">
        <f t="shared" si="10"/>
        <v>4520.9965713932379</v>
      </c>
      <c r="V16" s="28">
        <f t="shared" si="10"/>
        <v>5489.1518797329063</v>
      </c>
      <c r="W16" s="28">
        <f t="shared" si="10"/>
        <v>8184.9658328844835</v>
      </c>
      <c r="X16" s="28">
        <f>+X17+X24</f>
        <v>52673.350153760635</v>
      </c>
      <c r="Y16" s="28">
        <f t="shared" si="1"/>
        <v>464.54984623936616</v>
      </c>
      <c r="Z16" s="30">
        <f t="shared" si="2"/>
        <v>100.88194474982754</v>
      </c>
      <c r="AA16" s="21"/>
      <c r="AB16" s="22"/>
    </row>
    <row r="17" spans="2:28" ht="18" customHeight="1" x14ac:dyDescent="0.2">
      <c r="B17" s="31" t="s">
        <v>29</v>
      </c>
      <c r="C17" s="28">
        <f>SUM(C18:C23)</f>
        <v>3657.7999999999997</v>
      </c>
      <c r="D17" s="28">
        <f t="shared" ref="D17:L17" si="11">SUM(D18:D23)</f>
        <v>3543.9</v>
      </c>
      <c r="E17" s="28">
        <f t="shared" si="11"/>
        <v>5918.6</v>
      </c>
      <c r="F17" s="28">
        <f t="shared" si="11"/>
        <v>7773.2999999999993</v>
      </c>
      <c r="G17" s="28">
        <f t="shared" si="11"/>
        <v>4253.7000000000007</v>
      </c>
      <c r="H17" s="28">
        <f t="shared" si="11"/>
        <v>3746.1</v>
      </c>
      <c r="I17" s="28">
        <f t="shared" si="11"/>
        <v>3719.8</v>
      </c>
      <c r="J17" s="28">
        <f t="shared" si="11"/>
        <v>4206.5</v>
      </c>
      <c r="K17" s="28">
        <f t="shared" si="11"/>
        <v>5449.2</v>
      </c>
      <c r="L17" s="28">
        <f t="shared" si="11"/>
        <v>7983.2999999999993</v>
      </c>
      <c r="M17" s="29">
        <f>SUM(M18:M23)</f>
        <v>50252.200000000004</v>
      </c>
      <c r="N17" s="28">
        <f t="shared" ref="N17:W17" si="12">SUM(N18:N23)</f>
        <v>3657.8467681299999</v>
      </c>
      <c r="O17" s="28">
        <f t="shared" si="12"/>
        <v>3543.9381847899999</v>
      </c>
      <c r="P17" s="28">
        <f t="shared" si="12"/>
        <v>5918.6209699599985</v>
      </c>
      <c r="Q17" s="28">
        <f t="shared" si="12"/>
        <v>7773.2562728699995</v>
      </c>
      <c r="R17" s="28">
        <f t="shared" si="12"/>
        <v>4253.7223049599997</v>
      </c>
      <c r="S17" s="28">
        <f t="shared" si="12"/>
        <v>3746.0346477800003</v>
      </c>
      <c r="T17" s="28">
        <f t="shared" si="12"/>
        <v>3719.4260669599998</v>
      </c>
      <c r="U17" s="28">
        <f t="shared" si="12"/>
        <v>4291.1126903238937</v>
      </c>
      <c r="V17" s="28">
        <f t="shared" si="12"/>
        <v>5236.952232016637</v>
      </c>
      <c r="W17" s="28">
        <f t="shared" si="12"/>
        <v>7912.1330004209985</v>
      </c>
      <c r="X17" s="28">
        <f>SUM(X18:X23)</f>
        <v>50053.043138211535</v>
      </c>
      <c r="Y17" s="28">
        <f t="shared" si="1"/>
        <v>199.15686178846954</v>
      </c>
      <c r="Z17" s="30">
        <f t="shared" si="2"/>
        <v>100.3978916151782</v>
      </c>
      <c r="AA17" s="21"/>
      <c r="AB17" s="22"/>
    </row>
    <row r="18" spans="2:28" ht="18" customHeight="1" x14ac:dyDescent="0.2">
      <c r="B18" s="32" t="s">
        <v>30</v>
      </c>
      <c r="C18" s="33">
        <f>+[1]PP!N17</f>
        <v>133.5</v>
      </c>
      <c r="D18" s="33">
        <f>+[1]PP!O17</f>
        <v>511.2</v>
      </c>
      <c r="E18" s="33">
        <f>+[1]PP!P17</f>
        <v>2130.3000000000002</v>
      </c>
      <c r="F18" s="33">
        <f>+[1]PP!Q17</f>
        <v>232.5</v>
      </c>
      <c r="G18" s="33">
        <f>+[1]PP!R17</f>
        <v>199.3</v>
      </c>
      <c r="H18" s="33">
        <f>+[1]PP!S17</f>
        <v>162.6</v>
      </c>
      <c r="I18" s="33">
        <f>+[1]PP!T17</f>
        <v>150.6</v>
      </c>
      <c r="J18" s="33">
        <f>+[1]PP!U17</f>
        <v>328.8</v>
      </c>
      <c r="K18" s="33">
        <f>+[1]PP!V17</f>
        <v>1761.1</v>
      </c>
      <c r="L18" s="33">
        <f>+[1]PP!W17</f>
        <v>198.5</v>
      </c>
      <c r="M18" s="26">
        <f>SUM(C18:L18)</f>
        <v>5808.4</v>
      </c>
      <c r="N18" s="34">
        <v>133.48413385999999</v>
      </c>
      <c r="O18" s="34">
        <v>511.22717008999996</v>
      </c>
      <c r="P18" s="34">
        <v>2130.2893400600001</v>
      </c>
      <c r="Q18" s="34">
        <v>232.48576563</v>
      </c>
      <c r="R18" s="34">
        <v>199.25444579000001</v>
      </c>
      <c r="S18" s="34">
        <v>162.56286577</v>
      </c>
      <c r="T18" s="34">
        <v>150.48613313999999</v>
      </c>
      <c r="U18" s="34">
        <v>432.80615780536755</v>
      </c>
      <c r="V18" s="34">
        <v>1849.1196902842858</v>
      </c>
      <c r="W18" s="34">
        <v>181.80524405343138</v>
      </c>
      <c r="X18" s="34">
        <f>SUM(N18:W18)</f>
        <v>5983.5209464830841</v>
      </c>
      <c r="Y18" s="34">
        <f t="shared" si="1"/>
        <v>-175.12094648308448</v>
      </c>
      <c r="Z18" s="27">
        <f t="shared" si="2"/>
        <v>97.073279294091634</v>
      </c>
      <c r="AA18" s="21"/>
      <c r="AB18" s="22"/>
    </row>
    <row r="19" spans="2:28" ht="18" customHeight="1" x14ac:dyDescent="0.2">
      <c r="B19" s="32" t="s">
        <v>31</v>
      </c>
      <c r="C19" s="33">
        <f>+[1]PP!N18</f>
        <v>280.8</v>
      </c>
      <c r="D19" s="33">
        <f>+[1]PP!O18</f>
        <v>144.80000000000001</v>
      </c>
      <c r="E19" s="33">
        <f>+[1]PP!P18</f>
        <v>363.7</v>
      </c>
      <c r="F19" s="33">
        <f>+[1]PP!Q18</f>
        <v>4321.7</v>
      </c>
      <c r="G19" s="33">
        <f>+[1]PP!R18</f>
        <v>361.2</v>
      </c>
      <c r="H19" s="33">
        <f>+[1]PP!S18</f>
        <v>273.5</v>
      </c>
      <c r="I19" s="33">
        <f>+[1]PP!T18</f>
        <v>332</v>
      </c>
      <c r="J19" s="33">
        <f>+[1]PP!U18</f>
        <v>311.7</v>
      </c>
      <c r="K19" s="33">
        <f>+[1]PP!V18</f>
        <v>259.8</v>
      </c>
      <c r="L19" s="33">
        <f>+[1]PP!W18</f>
        <v>3713.5</v>
      </c>
      <c r="M19" s="26">
        <f t="shared" ref="M19:M23" si="13">SUM(C19:L19)</f>
        <v>10362.700000000001</v>
      </c>
      <c r="N19" s="34">
        <v>280.84852415</v>
      </c>
      <c r="O19" s="34">
        <v>144.80252647999998</v>
      </c>
      <c r="P19" s="34">
        <v>363.68677230999998</v>
      </c>
      <c r="Q19" s="34">
        <v>4321.7089804899997</v>
      </c>
      <c r="R19" s="34">
        <v>361.22201325999998</v>
      </c>
      <c r="S19" s="34">
        <v>273.50416856999999</v>
      </c>
      <c r="T19" s="34">
        <v>331.98751304000001</v>
      </c>
      <c r="U19" s="34">
        <v>236.832751963314</v>
      </c>
      <c r="V19" s="34">
        <v>229.84036581363213</v>
      </c>
      <c r="W19" s="34">
        <v>4455.6867779170607</v>
      </c>
      <c r="X19" s="34">
        <f t="shared" ref="X19:X23" si="14">SUM(N19:W19)</f>
        <v>11000.120393994006</v>
      </c>
      <c r="Y19" s="34">
        <f t="shared" si="1"/>
        <v>-637.42039399400528</v>
      </c>
      <c r="Z19" s="27">
        <f t="shared" si="2"/>
        <v>94.205332567614136</v>
      </c>
      <c r="AA19" s="21"/>
      <c r="AB19" s="22"/>
    </row>
    <row r="20" spans="2:28" ht="18" customHeight="1" x14ac:dyDescent="0.2">
      <c r="B20" s="32" t="s">
        <v>32</v>
      </c>
      <c r="C20" s="33">
        <f>+[1]PP!N19</f>
        <v>1004.4</v>
      </c>
      <c r="D20" s="33">
        <f>+[1]PP!O19</f>
        <v>1046.7</v>
      </c>
      <c r="E20" s="33">
        <f>+[1]PP!P19</f>
        <v>1394.8</v>
      </c>
      <c r="F20" s="33">
        <f>+[1]PP!Q19</f>
        <v>1366.7</v>
      </c>
      <c r="G20" s="33">
        <f>+[1]PP!R19</f>
        <v>1356.7</v>
      </c>
      <c r="H20" s="33">
        <f>+[1]PP!S19</f>
        <v>1420.5</v>
      </c>
      <c r="I20" s="33">
        <f>+[1]PP!T19</f>
        <v>1286.7</v>
      </c>
      <c r="J20" s="33">
        <f>+[1]PP!U19</f>
        <v>1249.5999999999999</v>
      </c>
      <c r="K20" s="33">
        <f>+[1]PP!V19</f>
        <v>1465.7</v>
      </c>
      <c r="L20" s="33">
        <f>+[1]PP!W19</f>
        <v>1650.9</v>
      </c>
      <c r="M20" s="26">
        <f t="shared" si="13"/>
        <v>13242.7</v>
      </c>
      <c r="N20" s="34">
        <v>1004.3881616599999</v>
      </c>
      <c r="O20" s="34">
        <v>1046.6638622400001</v>
      </c>
      <c r="P20" s="34">
        <v>1394.77763523</v>
      </c>
      <c r="Q20" s="34">
        <v>1366.67735238</v>
      </c>
      <c r="R20" s="34">
        <v>1356.7342510399999</v>
      </c>
      <c r="S20" s="34">
        <v>1420.4660787400001</v>
      </c>
      <c r="T20" s="34">
        <v>1286.3735325599998</v>
      </c>
      <c r="U20" s="34">
        <v>1419.2373802229049</v>
      </c>
      <c r="V20" s="34">
        <v>1294.7489645753251</v>
      </c>
      <c r="W20" s="34">
        <v>1338.0912005671437</v>
      </c>
      <c r="X20" s="34">
        <f t="shared" si="14"/>
        <v>12928.158419215373</v>
      </c>
      <c r="Y20" s="34">
        <f t="shared" si="1"/>
        <v>314.54158078462751</v>
      </c>
      <c r="Z20" s="27">
        <f t="shared" si="2"/>
        <v>102.43299602762539</v>
      </c>
      <c r="AA20" s="21"/>
      <c r="AB20" s="22"/>
    </row>
    <row r="21" spans="2:28" ht="18" customHeight="1" x14ac:dyDescent="0.2">
      <c r="B21" s="35" t="s">
        <v>33</v>
      </c>
      <c r="C21" s="33">
        <f>+[1]PP!N20</f>
        <v>222.1</v>
      </c>
      <c r="D21" s="33">
        <f>+[1]PP!O20</f>
        <v>216.7</v>
      </c>
      <c r="E21" s="33">
        <f>+[1]PP!P20</f>
        <v>220.1</v>
      </c>
      <c r="F21" s="33">
        <f>+[1]PP!Q20</f>
        <v>205</v>
      </c>
      <c r="G21" s="33">
        <f>+[1]PP!R20</f>
        <v>213.7</v>
      </c>
      <c r="H21" s="33">
        <f>+[1]PP!S20</f>
        <v>201.8</v>
      </c>
      <c r="I21" s="33">
        <f>+[1]PP!T20</f>
        <v>232.9</v>
      </c>
      <c r="J21" s="33">
        <f>+[1]PP!U20</f>
        <v>216.1</v>
      </c>
      <c r="K21" s="33">
        <f>+[1]PP!V20</f>
        <v>209.1</v>
      </c>
      <c r="L21" s="33">
        <f>+[1]PP!W20</f>
        <v>219.4</v>
      </c>
      <c r="M21" s="26">
        <f t="shared" si="13"/>
        <v>2156.8999999999996</v>
      </c>
      <c r="N21" s="25">
        <v>222.13958767</v>
      </c>
      <c r="O21" s="25">
        <v>216.74264316999998</v>
      </c>
      <c r="P21" s="25">
        <v>220.08093201</v>
      </c>
      <c r="Q21" s="25">
        <v>204.99305287999999</v>
      </c>
      <c r="R21" s="25">
        <v>213.71673336000001</v>
      </c>
      <c r="S21" s="25">
        <v>201.78495839999999</v>
      </c>
      <c r="T21" s="25">
        <v>232.90805849</v>
      </c>
      <c r="U21" s="25">
        <v>214.45303929611438</v>
      </c>
      <c r="V21" s="25">
        <v>208.08863913553066</v>
      </c>
      <c r="W21" s="25">
        <v>216.30063313192318</v>
      </c>
      <c r="X21" s="34">
        <f t="shared" si="14"/>
        <v>2151.2082775435683</v>
      </c>
      <c r="Y21" s="25">
        <f t="shared" si="1"/>
        <v>5.6917224564313074</v>
      </c>
      <c r="Z21" s="27">
        <f t="shared" si="2"/>
        <v>100.26458258439442</v>
      </c>
      <c r="AA21" s="21"/>
      <c r="AB21" s="22"/>
    </row>
    <row r="22" spans="2:28" ht="18" customHeight="1" x14ac:dyDescent="0.2">
      <c r="B22" s="32" t="s">
        <v>34</v>
      </c>
      <c r="C22" s="33">
        <f>+[1]PP!N21</f>
        <v>1792.6</v>
      </c>
      <c r="D22" s="33">
        <f>+[1]PP!O21</f>
        <v>1470.6</v>
      </c>
      <c r="E22" s="33">
        <f>+[1]PP!P21</f>
        <v>1504</v>
      </c>
      <c r="F22" s="33">
        <f>+[1]PP!Q21</f>
        <v>1449.4</v>
      </c>
      <c r="G22" s="33">
        <f>+[1]PP!R21</f>
        <v>1903.7</v>
      </c>
      <c r="H22" s="33">
        <f>+[1]PP!S21</f>
        <v>1471</v>
      </c>
      <c r="I22" s="33">
        <f>+[1]PP!T21</f>
        <v>1550.9</v>
      </c>
      <c r="J22" s="33">
        <f>+[1]PP!U21</f>
        <v>1948.5</v>
      </c>
      <c r="K22" s="33">
        <f>+[1]PP!V21</f>
        <v>1514</v>
      </c>
      <c r="L22" s="33">
        <f>+[1]PP!W21</f>
        <v>1915</v>
      </c>
      <c r="M22" s="26">
        <f t="shared" si="13"/>
        <v>16519.699999999997</v>
      </c>
      <c r="N22" s="25">
        <v>1792.61048551</v>
      </c>
      <c r="O22" s="25">
        <v>1470.6432900499999</v>
      </c>
      <c r="P22" s="25">
        <v>1504.01317393</v>
      </c>
      <c r="Q22" s="25">
        <v>1449.3991279700001</v>
      </c>
      <c r="R22" s="25">
        <v>1903.7045772199999</v>
      </c>
      <c r="S22" s="25">
        <v>1470.9866386800002</v>
      </c>
      <c r="T22" s="25">
        <v>1550.88349128</v>
      </c>
      <c r="U22" s="25">
        <v>1842.447116930821</v>
      </c>
      <c r="V22" s="25">
        <v>1488.3630289473915</v>
      </c>
      <c r="W22" s="25">
        <v>1573.6209155234806</v>
      </c>
      <c r="X22" s="34">
        <f t="shared" si="14"/>
        <v>16046.671846041694</v>
      </c>
      <c r="Y22" s="25">
        <f t="shared" si="1"/>
        <v>473.02815395830294</v>
      </c>
      <c r="Z22" s="27">
        <f t="shared" si="2"/>
        <v>102.94782717872421</v>
      </c>
      <c r="AA22" s="21"/>
      <c r="AB22" s="22"/>
    </row>
    <row r="23" spans="2:28" ht="18" customHeight="1" x14ac:dyDescent="0.2">
      <c r="B23" s="35" t="s">
        <v>35</v>
      </c>
      <c r="C23" s="33">
        <f>+[1]PP!N22</f>
        <v>224.4</v>
      </c>
      <c r="D23" s="33">
        <f>+[1]PP!O22</f>
        <v>153.9</v>
      </c>
      <c r="E23" s="33">
        <f>+[1]PP!P22</f>
        <v>305.7</v>
      </c>
      <c r="F23" s="33">
        <f>+[1]PP!Q22</f>
        <v>198</v>
      </c>
      <c r="G23" s="33">
        <f>+[1]PP!R22</f>
        <v>219.1</v>
      </c>
      <c r="H23" s="33">
        <f>+[1]PP!S22</f>
        <v>216.7</v>
      </c>
      <c r="I23" s="33">
        <f>+[1]PP!T22</f>
        <v>166.7</v>
      </c>
      <c r="J23" s="33">
        <f>+[1]PP!U22</f>
        <v>151.80000000000001</v>
      </c>
      <c r="K23" s="33">
        <f>+[1]PP!V22</f>
        <v>239.5</v>
      </c>
      <c r="L23" s="33">
        <f>+[1]PP!W22</f>
        <v>286</v>
      </c>
      <c r="M23" s="26">
        <f t="shared" si="13"/>
        <v>2161.8000000000002</v>
      </c>
      <c r="N23" s="25">
        <v>224.37587528</v>
      </c>
      <c r="O23" s="25">
        <v>153.85869276</v>
      </c>
      <c r="P23" s="25">
        <v>305.77311641999995</v>
      </c>
      <c r="Q23" s="25">
        <v>197.99199352000002</v>
      </c>
      <c r="R23" s="25">
        <v>219.09028429000003</v>
      </c>
      <c r="S23" s="25">
        <v>216.72993762000002</v>
      </c>
      <c r="T23" s="25">
        <v>166.78733844999999</v>
      </c>
      <c r="U23" s="25">
        <v>145.33624410537226</v>
      </c>
      <c r="V23" s="25">
        <v>166.7915432604722</v>
      </c>
      <c r="W23" s="25">
        <v>146.62822922795982</v>
      </c>
      <c r="X23" s="34">
        <f t="shared" si="14"/>
        <v>1943.3632549338045</v>
      </c>
      <c r="Y23" s="25">
        <f t="shared" si="1"/>
        <v>218.43674506619573</v>
      </c>
      <c r="Z23" s="27">
        <f t="shared" si="2"/>
        <v>111.24013971714393</v>
      </c>
      <c r="AA23" s="21"/>
      <c r="AB23" s="22"/>
    </row>
    <row r="24" spans="2:28" ht="18" customHeight="1" x14ac:dyDescent="0.2">
      <c r="B24" s="31" t="s">
        <v>36</v>
      </c>
      <c r="C24" s="28">
        <f>+[1]PP!N23</f>
        <v>195.9</v>
      </c>
      <c r="D24" s="28">
        <f>+[1]PP!O23</f>
        <v>226.3</v>
      </c>
      <c r="E24" s="28">
        <f>+[1]PP!P23</f>
        <v>333.6</v>
      </c>
      <c r="F24" s="28">
        <f>+[1]PP!Q23</f>
        <v>251.8</v>
      </c>
      <c r="G24" s="28">
        <f>+[1]PP!R23</f>
        <v>300.89999999999998</v>
      </c>
      <c r="H24" s="28">
        <f>+[1]PP!S23</f>
        <v>297.39999999999998</v>
      </c>
      <c r="I24" s="28">
        <f>+[1]PP!T23</f>
        <v>259.5</v>
      </c>
      <c r="J24" s="28">
        <f>+[1]PP!U23</f>
        <v>312.5</v>
      </c>
      <c r="K24" s="28">
        <f>+[1]PP!V23</f>
        <v>364.7</v>
      </c>
      <c r="L24" s="28">
        <f>+[1]PP!W23</f>
        <v>343.1</v>
      </c>
      <c r="M24" s="19">
        <f>SUM(C24:L24)</f>
        <v>2885.7</v>
      </c>
      <c r="N24" s="18">
        <v>195.86097576000003</v>
      </c>
      <c r="O24" s="18">
        <v>226.28969067000003</v>
      </c>
      <c r="P24" s="18">
        <v>333.56951833000005</v>
      </c>
      <c r="Q24" s="18">
        <v>251.87489133000005</v>
      </c>
      <c r="R24" s="18">
        <v>300.86256974000003</v>
      </c>
      <c r="S24" s="18">
        <v>297.43261160000003</v>
      </c>
      <c r="T24" s="18">
        <v>259.50039687000003</v>
      </c>
      <c r="U24" s="18">
        <v>229.88388106934434</v>
      </c>
      <c r="V24" s="18">
        <v>252.19964771626957</v>
      </c>
      <c r="W24" s="18">
        <v>272.83283246348481</v>
      </c>
      <c r="X24" s="18">
        <f>SUM(N24:W24)</f>
        <v>2620.3070155490991</v>
      </c>
      <c r="Y24" s="18">
        <f t="shared" si="1"/>
        <v>265.39298445090071</v>
      </c>
      <c r="Z24" s="20">
        <f t="shared" si="2"/>
        <v>110.12831637193806</v>
      </c>
      <c r="AA24" s="21"/>
      <c r="AB24" s="22"/>
    </row>
    <row r="25" spans="2:28" ht="18" customHeight="1" x14ac:dyDescent="0.2">
      <c r="B25" s="23" t="s">
        <v>37</v>
      </c>
      <c r="C25" s="18">
        <f>+C26+C29+C37+C46</f>
        <v>54063.999999999993</v>
      </c>
      <c r="D25" s="18">
        <f t="shared" ref="D25:L25" si="15">+D26+D29+D37+D46</f>
        <v>46509.799999999996</v>
      </c>
      <c r="E25" s="18">
        <f t="shared" si="15"/>
        <v>47004.399999999994</v>
      </c>
      <c r="F25" s="18">
        <f t="shared" si="15"/>
        <v>48937</v>
      </c>
      <c r="G25" s="18">
        <f t="shared" si="15"/>
        <v>48285.799999999996</v>
      </c>
      <c r="H25" s="18">
        <f t="shared" si="15"/>
        <v>46966.2</v>
      </c>
      <c r="I25" s="18">
        <f t="shared" si="15"/>
        <v>50877.799999999996</v>
      </c>
      <c r="J25" s="18">
        <f t="shared" si="15"/>
        <v>48348.4</v>
      </c>
      <c r="K25" s="18">
        <f t="shared" si="15"/>
        <v>48838.8</v>
      </c>
      <c r="L25" s="18">
        <f t="shared" si="15"/>
        <v>49393</v>
      </c>
      <c r="M25" s="19">
        <f>+M26+M29+M37+M46</f>
        <v>489225.19999999995</v>
      </c>
      <c r="N25" s="18">
        <f t="shared" ref="N25:W25" si="16">+N26+N29+N37+N46</f>
        <v>54205.736029174586</v>
      </c>
      <c r="O25" s="18">
        <f t="shared" si="16"/>
        <v>46654.907052174625</v>
      </c>
      <c r="P25" s="18">
        <f t="shared" si="16"/>
        <v>47152.452756917621</v>
      </c>
      <c r="Q25" s="18">
        <f t="shared" si="16"/>
        <v>49089.257415922002</v>
      </c>
      <c r="R25" s="18">
        <f t="shared" si="16"/>
        <v>48421.420934528316</v>
      </c>
      <c r="S25" s="18">
        <f t="shared" si="16"/>
        <v>47095.731806119766</v>
      </c>
      <c r="T25" s="18">
        <f t="shared" si="16"/>
        <v>50994.377633632474</v>
      </c>
      <c r="U25" s="18">
        <f t="shared" si="16"/>
        <v>51379.923886560886</v>
      </c>
      <c r="V25" s="18">
        <f t="shared" si="16"/>
        <v>50977.679451753036</v>
      </c>
      <c r="W25" s="18">
        <f t="shared" si="16"/>
        <v>53482.771197771013</v>
      </c>
      <c r="X25" s="18">
        <f>+X26+X29+X37+X46</f>
        <v>499454.25816455425</v>
      </c>
      <c r="Y25" s="18">
        <f t="shared" si="1"/>
        <v>-10229.058164554299</v>
      </c>
      <c r="Z25" s="20">
        <f t="shared" si="2"/>
        <v>97.951952957184687</v>
      </c>
      <c r="AA25" s="21"/>
      <c r="AB25" s="22"/>
    </row>
    <row r="26" spans="2:28" ht="18" customHeight="1" x14ac:dyDescent="0.2">
      <c r="B26" s="36" t="s">
        <v>38</v>
      </c>
      <c r="C26" s="18">
        <f>+C27+C28</f>
        <v>35186.199999999997</v>
      </c>
      <c r="D26" s="18">
        <f t="shared" ref="D26:L26" si="17">+D27+D28</f>
        <v>30643.199999999997</v>
      </c>
      <c r="E26" s="18">
        <f t="shared" si="17"/>
        <v>31695.4</v>
      </c>
      <c r="F26" s="18">
        <f t="shared" si="17"/>
        <v>32862.199999999997</v>
      </c>
      <c r="G26" s="18">
        <f t="shared" si="17"/>
        <v>31137</v>
      </c>
      <c r="H26" s="18">
        <f t="shared" si="17"/>
        <v>31139.199999999997</v>
      </c>
      <c r="I26" s="18">
        <f t="shared" si="17"/>
        <v>32363</v>
      </c>
      <c r="J26" s="18">
        <f t="shared" si="17"/>
        <v>33331.5</v>
      </c>
      <c r="K26" s="18">
        <f t="shared" si="17"/>
        <v>32531.1</v>
      </c>
      <c r="L26" s="18">
        <f t="shared" si="17"/>
        <v>32046.3</v>
      </c>
      <c r="M26" s="19">
        <f>+M27+M28</f>
        <v>322935.09999999998</v>
      </c>
      <c r="N26" s="18">
        <f t="shared" ref="N26:W26" si="18">+N27+N28</f>
        <v>35186.185751969999</v>
      </c>
      <c r="O26" s="18">
        <f t="shared" si="18"/>
        <v>30643.197170079999</v>
      </c>
      <c r="P26" s="18">
        <f t="shared" si="18"/>
        <v>31695.367584510001</v>
      </c>
      <c r="Q26" s="18">
        <f t="shared" si="18"/>
        <v>32862.203582369999</v>
      </c>
      <c r="R26" s="18">
        <f t="shared" si="18"/>
        <v>31137.051635429998</v>
      </c>
      <c r="S26" s="18">
        <f t="shared" si="18"/>
        <v>31139.183998470002</v>
      </c>
      <c r="T26" s="18">
        <f t="shared" si="18"/>
        <v>32363.001887339997</v>
      </c>
      <c r="U26" s="18">
        <f t="shared" si="18"/>
        <v>35267.382450000434</v>
      </c>
      <c r="V26" s="18">
        <f t="shared" si="18"/>
        <v>34972.064501574088</v>
      </c>
      <c r="W26" s="18">
        <f t="shared" si="18"/>
        <v>34686.157201873175</v>
      </c>
      <c r="X26" s="18">
        <f>+X27+X28</f>
        <v>329951.79576361767</v>
      </c>
      <c r="Y26" s="18">
        <f t="shared" si="1"/>
        <v>-7016.6957636176958</v>
      </c>
      <c r="Z26" s="20">
        <f t="shared" si="2"/>
        <v>97.873417919311905</v>
      </c>
      <c r="AA26" s="21"/>
      <c r="AB26" s="22"/>
    </row>
    <row r="27" spans="2:28" ht="18" customHeight="1" x14ac:dyDescent="0.2">
      <c r="B27" s="37" t="s">
        <v>39</v>
      </c>
      <c r="C27" s="25">
        <f>+[1]PP!N26</f>
        <v>21901.9</v>
      </c>
      <c r="D27" s="25">
        <f>+[1]PP!O26</f>
        <v>17624.8</v>
      </c>
      <c r="E27" s="25">
        <f>+[1]PP!P26</f>
        <v>16953.7</v>
      </c>
      <c r="F27" s="25">
        <f>+[1]PP!Q26</f>
        <v>18555.400000000001</v>
      </c>
      <c r="G27" s="25">
        <f>+[1]PP!R26</f>
        <v>16861.400000000001</v>
      </c>
      <c r="H27" s="25">
        <f>+[1]PP!S26</f>
        <v>17399.099999999999</v>
      </c>
      <c r="I27" s="25">
        <f>+[1]PP!T26</f>
        <v>17189.3</v>
      </c>
      <c r="J27" s="25">
        <f>+[1]PP!U26</f>
        <v>18612.3</v>
      </c>
      <c r="K27" s="25">
        <f>+[1]PP!V26</f>
        <v>17448.7</v>
      </c>
      <c r="L27" s="25">
        <f>+[1]PP!W26</f>
        <v>16529.8</v>
      </c>
      <c r="M27" s="26">
        <f>SUM(C27:L27)</f>
        <v>179076.4</v>
      </c>
      <c r="N27" s="25">
        <v>21901.899594169998</v>
      </c>
      <c r="O27" s="25">
        <v>17624.828854169999</v>
      </c>
      <c r="P27" s="25">
        <v>16953.6465393</v>
      </c>
      <c r="Q27" s="25">
        <v>18555.403902900001</v>
      </c>
      <c r="R27" s="25">
        <v>16861.428390019999</v>
      </c>
      <c r="S27" s="25">
        <v>17399.073409680001</v>
      </c>
      <c r="T27" s="25">
        <v>17189.298768339999</v>
      </c>
      <c r="U27" s="25">
        <v>18453.617687043163</v>
      </c>
      <c r="V27" s="25">
        <v>18204.113429248689</v>
      </c>
      <c r="W27" s="25">
        <v>16712.030752305876</v>
      </c>
      <c r="X27" s="25">
        <f>SUM(N27:W27)</f>
        <v>179855.34132717771</v>
      </c>
      <c r="Y27" s="25">
        <f t="shared" si="1"/>
        <v>-778.94132717771572</v>
      </c>
      <c r="Z27" s="27">
        <f t="shared" si="2"/>
        <v>99.566906758826406</v>
      </c>
      <c r="AA27" s="21"/>
      <c r="AB27" s="22"/>
    </row>
    <row r="28" spans="2:28" ht="18" customHeight="1" x14ac:dyDescent="0.2">
      <c r="B28" s="37" t="s">
        <v>40</v>
      </c>
      <c r="C28" s="25">
        <f>+[1]PP!N27</f>
        <v>13284.3</v>
      </c>
      <c r="D28" s="25">
        <f>+[1]PP!O27</f>
        <v>13018.4</v>
      </c>
      <c r="E28" s="25">
        <f>+[1]PP!P27</f>
        <v>14741.7</v>
      </c>
      <c r="F28" s="25">
        <f>+[1]PP!Q27</f>
        <v>14306.8</v>
      </c>
      <c r="G28" s="25">
        <f>+[1]PP!R27</f>
        <v>14275.6</v>
      </c>
      <c r="H28" s="25">
        <f>+[1]PP!S27</f>
        <v>13740.1</v>
      </c>
      <c r="I28" s="25">
        <f>+[1]PP!T27</f>
        <v>15173.7</v>
      </c>
      <c r="J28" s="25">
        <f>+[1]PP!U27</f>
        <v>14719.2</v>
      </c>
      <c r="K28" s="25">
        <f>+[1]PP!V27</f>
        <v>15082.4</v>
      </c>
      <c r="L28" s="25">
        <f>+[1]PP!W27</f>
        <v>15516.5</v>
      </c>
      <c r="M28" s="26">
        <f>SUM(C28:L28)</f>
        <v>143858.70000000001</v>
      </c>
      <c r="N28" s="25">
        <v>13284.286157799999</v>
      </c>
      <c r="O28" s="25">
        <v>13018.36831591</v>
      </c>
      <c r="P28" s="25">
        <v>14741.721045209999</v>
      </c>
      <c r="Q28" s="25">
        <v>14306.799679469999</v>
      </c>
      <c r="R28" s="25">
        <v>14275.623245409999</v>
      </c>
      <c r="S28" s="25">
        <v>13740.110588790001</v>
      </c>
      <c r="T28" s="25">
        <v>15173.703119</v>
      </c>
      <c r="U28" s="25">
        <v>16813.764762957271</v>
      </c>
      <c r="V28" s="25">
        <v>16767.951072325399</v>
      </c>
      <c r="W28" s="25">
        <v>17974.126449567299</v>
      </c>
      <c r="X28" s="25">
        <f>SUM(N28:W28)</f>
        <v>150096.45443643996</v>
      </c>
      <c r="Y28" s="25">
        <f t="shared" si="1"/>
        <v>-6237.754436439951</v>
      </c>
      <c r="Z28" s="27">
        <f t="shared" si="2"/>
        <v>95.844169364386019</v>
      </c>
      <c r="AA28" s="21"/>
      <c r="AB28" s="22"/>
    </row>
    <row r="29" spans="2:28" ht="18" customHeight="1" x14ac:dyDescent="0.2">
      <c r="B29" s="38" t="s">
        <v>41</v>
      </c>
      <c r="C29" s="18">
        <f>SUM(C30:C36)</f>
        <v>15427.900000000001</v>
      </c>
      <c r="D29" s="18">
        <f t="shared" ref="D29:L29" si="19">SUM(D30:D36)</f>
        <v>12805.1</v>
      </c>
      <c r="E29" s="18">
        <f t="shared" si="19"/>
        <v>12946.8</v>
      </c>
      <c r="F29" s="18">
        <f t="shared" si="19"/>
        <v>13932</v>
      </c>
      <c r="G29" s="18">
        <f t="shared" si="19"/>
        <v>14759.199999999999</v>
      </c>
      <c r="H29" s="18">
        <f t="shared" si="19"/>
        <v>13489.6</v>
      </c>
      <c r="I29" s="18">
        <f t="shared" si="19"/>
        <v>16004.599999999999</v>
      </c>
      <c r="J29" s="18">
        <f t="shared" si="19"/>
        <v>12704.300000000001</v>
      </c>
      <c r="K29" s="18">
        <f t="shared" si="19"/>
        <v>14004.899999999998</v>
      </c>
      <c r="L29" s="18">
        <f t="shared" si="19"/>
        <v>15029.2</v>
      </c>
      <c r="M29" s="19">
        <f>SUM(M30:M36)</f>
        <v>141103.6</v>
      </c>
      <c r="N29" s="18">
        <f t="shared" ref="N29:W29" si="20">SUM(N30:N36)</f>
        <v>15552.79067925458</v>
      </c>
      <c r="O29" s="18">
        <f t="shared" si="20"/>
        <v>12930.814580454628</v>
      </c>
      <c r="P29" s="18">
        <f t="shared" si="20"/>
        <v>13074.704968277623</v>
      </c>
      <c r="Q29" s="18">
        <f t="shared" si="20"/>
        <v>14055.170124361422</v>
      </c>
      <c r="R29" s="18">
        <f t="shared" si="20"/>
        <v>14882.66430965017</v>
      </c>
      <c r="S29" s="18">
        <f t="shared" si="20"/>
        <v>13612.528543314296</v>
      </c>
      <c r="T29" s="18">
        <f t="shared" si="20"/>
        <v>16127.174770483502</v>
      </c>
      <c r="U29" s="18">
        <f t="shared" si="20"/>
        <v>13789.685752907793</v>
      </c>
      <c r="V29" s="18">
        <f t="shared" si="20"/>
        <v>13608.51317091881</v>
      </c>
      <c r="W29" s="18">
        <f t="shared" si="20"/>
        <v>15979.095946368581</v>
      </c>
      <c r="X29" s="18">
        <f>SUM(X30:X36)</f>
        <v>143613.14284599139</v>
      </c>
      <c r="Y29" s="18">
        <f t="shared" si="1"/>
        <v>-2509.5428459913819</v>
      </c>
      <c r="Z29" s="20">
        <f t="shared" si="2"/>
        <v>98.252567420878336</v>
      </c>
      <c r="AA29" s="21"/>
      <c r="AB29" s="22"/>
    </row>
    <row r="30" spans="2:28" ht="18" customHeight="1" x14ac:dyDescent="0.2">
      <c r="B30" s="37" t="s">
        <v>42</v>
      </c>
      <c r="C30" s="25">
        <f>+[1]PP!N29</f>
        <v>5006.6000000000004</v>
      </c>
      <c r="D30" s="25">
        <f>+[1]PP!O29</f>
        <v>4257.3</v>
      </c>
      <c r="E30" s="25">
        <f>+[1]PP!P29</f>
        <v>4350.6000000000004</v>
      </c>
      <c r="F30" s="25">
        <f>+[1]PP!Q29</f>
        <v>4448.3999999999996</v>
      </c>
      <c r="G30" s="25">
        <f>+[1]PP!R29</f>
        <v>4942.8999999999996</v>
      </c>
      <c r="H30" s="25">
        <f>+[1]PP!S29</f>
        <v>4275.3999999999996</v>
      </c>
      <c r="I30" s="25">
        <f>+[1]PP!T29</f>
        <v>5500</v>
      </c>
      <c r="J30" s="25">
        <f>+[1]PP!U29</f>
        <v>3400</v>
      </c>
      <c r="K30" s="25">
        <f>+[1]PP!V29</f>
        <v>4099.3999999999996</v>
      </c>
      <c r="L30" s="25">
        <f>+[1]PP!W29</f>
        <v>4805.3</v>
      </c>
      <c r="M30" s="26">
        <f>SUM(C30:L30)</f>
        <v>45085.900000000009</v>
      </c>
      <c r="N30" s="34">
        <v>5006.5854590400004</v>
      </c>
      <c r="O30" s="34">
        <v>4257.3273494799996</v>
      </c>
      <c r="P30" s="34">
        <v>4350.59220095</v>
      </c>
      <c r="Q30" s="34">
        <v>4448.4464939300005</v>
      </c>
      <c r="R30" s="34">
        <v>4942.8411765699993</v>
      </c>
      <c r="S30" s="34">
        <v>4275.4498173800002</v>
      </c>
      <c r="T30" s="34">
        <v>5500.0332600399997</v>
      </c>
      <c r="U30" s="34">
        <v>3780.2116341173337</v>
      </c>
      <c r="V30" s="34">
        <v>3958.7673575821768</v>
      </c>
      <c r="W30" s="34">
        <v>5123.583332210449</v>
      </c>
      <c r="X30" s="34">
        <f>SUM(N30:W30)</f>
        <v>45643.83808129996</v>
      </c>
      <c r="Y30" s="34">
        <f t="shared" si="1"/>
        <v>-557.93808129995159</v>
      </c>
      <c r="Z30" s="27">
        <f t="shared" si="2"/>
        <v>98.777626718624845</v>
      </c>
      <c r="AA30" s="21"/>
      <c r="AB30" s="22"/>
    </row>
    <row r="31" spans="2:28" ht="18" customHeight="1" x14ac:dyDescent="0.2">
      <c r="B31" s="37" t="s">
        <v>43</v>
      </c>
      <c r="C31" s="25">
        <f>+[1]PP!N30</f>
        <v>2957.2</v>
      </c>
      <c r="D31" s="25">
        <f>+[1]PP!O30</f>
        <v>2520.6</v>
      </c>
      <c r="E31" s="25">
        <f>+[1]PP!P30</f>
        <v>2544.4</v>
      </c>
      <c r="F31" s="25">
        <f>+[1]PP!Q30</f>
        <v>2598.6</v>
      </c>
      <c r="G31" s="25">
        <f>+[1]PP!R30</f>
        <v>2876.1</v>
      </c>
      <c r="H31" s="25">
        <f>+[1]PP!S30</f>
        <v>2478.1999999999998</v>
      </c>
      <c r="I31" s="25">
        <f>+[1]PP!T30</f>
        <v>3372.1</v>
      </c>
      <c r="J31" s="25">
        <f>+[1]PP!U30</f>
        <v>2375.1</v>
      </c>
      <c r="K31" s="25">
        <f>+[1]PP!V30</f>
        <v>2611.8000000000002</v>
      </c>
      <c r="L31" s="25">
        <f>+[1]PP!W30</f>
        <v>3047</v>
      </c>
      <c r="M31" s="26">
        <f t="shared" ref="M31:M36" si="21">SUM(C31:L31)</f>
        <v>27381.099999999995</v>
      </c>
      <c r="N31" s="34">
        <v>2957.1784920300001</v>
      </c>
      <c r="O31" s="34">
        <v>2520.5948452299999</v>
      </c>
      <c r="P31" s="34">
        <v>2544.3778128099998</v>
      </c>
      <c r="Q31" s="34">
        <v>2598.6291073100001</v>
      </c>
      <c r="R31" s="34">
        <v>2876.0991946500003</v>
      </c>
      <c r="S31" s="34">
        <v>2478.1658135600001</v>
      </c>
      <c r="T31" s="34">
        <v>3372.08467316</v>
      </c>
      <c r="U31" s="34">
        <v>2375.1071885700003</v>
      </c>
      <c r="V31" s="34">
        <v>2333.1744215483536</v>
      </c>
      <c r="W31" s="34">
        <v>3106.9848513368975</v>
      </c>
      <c r="X31" s="34">
        <f t="shared" ref="X31:X36" si="22">SUM(N31:W31)</f>
        <v>27162.396400205249</v>
      </c>
      <c r="Y31" s="34">
        <f t="shared" si="1"/>
        <v>218.70359979474597</v>
      </c>
      <c r="Z31" s="27">
        <f t="shared" si="2"/>
        <v>100.80517048854017</v>
      </c>
      <c r="AA31" s="21"/>
      <c r="AB31" s="22"/>
    </row>
    <row r="32" spans="2:28" ht="18" customHeight="1" x14ac:dyDescent="0.2">
      <c r="B32" s="37" t="s">
        <v>44</v>
      </c>
      <c r="C32" s="25">
        <f>+[1]PP!N31</f>
        <v>4804.8</v>
      </c>
      <c r="D32" s="25">
        <f>+[1]PP!O31</f>
        <v>3431.4</v>
      </c>
      <c r="E32" s="25">
        <f>+[1]PP!P31</f>
        <v>3421.5</v>
      </c>
      <c r="F32" s="25">
        <f>+[1]PP!Q31</f>
        <v>3842.6</v>
      </c>
      <c r="G32" s="25">
        <f>+[1]PP!R31</f>
        <v>3832.5</v>
      </c>
      <c r="H32" s="25">
        <f>+[1]PP!S31</f>
        <v>3865.4</v>
      </c>
      <c r="I32" s="25">
        <f>+[1]PP!T31</f>
        <v>4124.7</v>
      </c>
      <c r="J32" s="25">
        <f>+[1]PP!U31</f>
        <v>3897.3</v>
      </c>
      <c r="K32" s="25">
        <f>+[1]PP!V31</f>
        <v>4403.6000000000004</v>
      </c>
      <c r="L32" s="25">
        <f>+[1]PP!W31</f>
        <v>4445.6000000000004</v>
      </c>
      <c r="M32" s="26">
        <f t="shared" si="21"/>
        <v>40069.4</v>
      </c>
      <c r="N32" s="25">
        <v>4804.8214246800007</v>
      </c>
      <c r="O32" s="25">
        <v>3431.3828812200004</v>
      </c>
      <c r="P32" s="25">
        <v>3421.5334769300002</v>
      </c>
      <c r="Q32" s="25">
        <v>3842.6198498700001</v>
      </c>
      <c r="R32" s="25">
        <v>3832.4880548299998</v>
      </c>
      <c r="S32" s="25">
        <v>3865.39989384</v>
      </c>
      <c r="T32" s="25">
        <v>4124.6696832099997</v>
      </c>
      <c r="U32" s="25">
        <v>4282.4321691825044</v>
      </c>
      <c r="V32" s="25">
        <v>4060.0541820847998</v>
      </c>
      <c r="W32" s="25">
        <v>4484.4825966038834</v>
      </c>
      <c r="X32" s="34">
        <f t="shared" si="22"/>
        <v>40149.884212451187</v>
      </c>
      <c r="Y32" s="25">
        <f t="shared" si="1"/>
        <v>-80.484212451185158</v>
      </c>
      <c r="Z32" s="27">
        <f t="shared" si="2"/>
        <v>99.799540611312082</v>
      </c>
      <c r="AA32" s="21"/>
      <c r="AB32" s="22"/>
    </row>
    <row r="33" spans="2:28" ht="18" customHeight="1" x14ac:dyDescent="0.2">
      <c r="B33" s="37" t="s">
        <v>45</v>
      </c>
      <c r="C33" s="25">
        <f>+[1]PP!N32</f>
        <v>168.2</v>
      </c>
      <c r="D33" s="25">
        <f>+[1]PP!O32</f>
        <v>251.7</v>
      </c>
      <c r="E33" s="25">
        <f>+[1]PP!P32</f>
        <v>193.9</v>
      </c>
      <c r="F33" s="25">
        <f>+[1]PP!Q32</f>
        <v>264.39999999999998</v>
      </c>
      <c r="G33" s="25">
        <f>+[1]PP!R32</f>
        <v>228.3</v>
      </c>
      <c r="H33" s="25">
        <f>+[1]PP!S32</f>
        <v>253</v>
      </c>
      <c r="I33" s="25">
        <f>+[1]PP!T32</f>
        <v>237.4</v>
      </c>
      <c r="J33" s="25">
        <f>+[1]PP!U32</f>
        <v>240.8</v>
      </c>
      <c r="K33" s="25">
        <f>+[1]PP!V32</f>
        <v>244.4</v>
      </c>
      <c r="L33" s="25">
        <f>+[1]PP!W32</f>
        <v>238.2</v>
      </c>
      <c r="M33" s="26">
        <f t="shared" si="21"/>
        <v>2320.2999999999997</v>
      </c>
      <c r="N33" s="25">
        <v>168.23149464000002</v>
      </c>
      <c r="O33" s="25">
        <v>251.74209104000002</v>
      </c>
      <c r="P33" s="25">
        <v>193.85364747000003</v>
      </c>
      <c r="Q33" s="25">
        <v>264.36150445999999</v>
      </c>
      <c r="R33" s="25">
        <v>228.29649330000001</v>
      </c>
      <c r="S33" s="25">
        <v>252.99750244999998</v>
      </c>
      <c r="T33" s="25">
        <v>237.39165092000002</v>
      </c>
      <c r="U33" s="25">
        <v>332.93807946381793</v>
      </c>
      <c r="V33" s="25">
        <v>311.41171952158328</v>
      </c>
      <c r="W33" s="25">
        <v>353.42240303545037</v>
      </c>
      <c r="X33" s="34">
        <f t="shared" si="22"/>
        <v>2594.6465863008516</v>
      </c>
      <c r="Y33" s="25">
        <f t="shared" si="1"/>
        <v>-274.34658630085187</v>
      </c>
      <c r="Z33" s="27">
        <f t="shared" si="2"/>
        <v>89.426437197676947</v>
      </c>
      <c r="AA33" s="21"/>
      <c r="AB33" s="22"/>
    </row>
    <row r="34" spans="2:28" ht="18" customHeight="1" x14ac:dyDescent="0.2">
      <c r="B34" s="37" t="s">
        <v>46</v>
      </c>
      <c r="C34" s="25">
        <f>+[1]PP!N33</f>
        <v>826.3</v>
      </c>
      <c r="D34" s="25">
        <f>+[1]PP!O33</f>
        <v>817.4</v>
      </c>
      <c r="E34" s="25">
        <f>+[1]PP!P33</f>
        <v>795.2</v>
      </c>
      <c r="F34" s="25">
        <f>+[1]PP!Q33</f>
        <v>810.5</v>
      </c>
      <c r="G34" s="25">
        <f>+[1]PP!R33</f>
        <v>805.3</v>
      </c>
      <c r="H34" s="25">
        <f>+[1]PP!S33</f>
        <v>819.1</v>
      </c>
      <c r="I34" s="25">
        <f>+[1]PP!T33</f>
        <v>816.7</v>
      </c>
      <c r="J34" s="25">
        <f>+[1]PP!U33</f>
        <v>805.1</v>
      </c>
      <c r="K34" s="25">
        <f>+[1]PP!V33</f>
        <v>828.4</v>
      </c>
      <c r="L34" s="25">
        <f>+[1]PP!W33</f>
        <v>813.9</v>
      </c>
      <c r="M34" s="26">
        <f t="shared" si="21"/>
        <v>8137.9</v>
      </c>
      <c r="N34" s="25">
        <v>826.32748072000004</v>
      </c>
      <c r="O34" s="25">
        <v>817.36742949999996</v>
      </c>
      <c r="P34" s="25">
        <v>795.18728532</v>
      </c>
      <c r="Q34" s="25">
        <v>810.49739778999992</v>
      </c>
      <c r="R34" s="25">
        <v>805.31050648000007</v>
      </c>
      <c r="S34" s="25">
        <v>819.07585348999999</v>
      </c>
      <c r="T34" s="25">
        <v>816.67369463</v>
      </c>
      <c r="U34" s="25">
        <v>805.14223870000001</v>
      </c>
      <c r="V34" s="25">
        <v>810.02016149566134</v>
      </c>
      <c r="W34" s="25">
        <v>804.53886226554584</v>
      </c>
      <c r="X34" s="34">
        <f t="shared" si="22"/>
        <v>8110.1409103912065</v>
      </c>
      <c r="Y34" s="25">
        <f t="shared" si="1"/>
        <v>27.759089608793147</v>
      </c>
      <c r="Z34" s="27">
        <f t="shared" si="2"/>
        <v>100.34227629230494</v>
      </c>
      <c r="AA34" s="21"/>
      <c r="AB34" s="22"/>
    </row>
    <row r="35" spans="2:28" ht="18" customHeight="1" x14ac:dyDescent="0.2">
      <c r="B35" s="37" t="s">
        <v>47</v>
      </c>
      <c r="C35" s="25">
        <f>+[1]PP!N34</f>
        <v>1205.7</v>
      </c>
      <c r="D35" s="25">
        <f>+[1]PP!O34</f>
        <v>1144.0999999999999</v>
      </c>
      <c r="E35" s="25">
        <f>+[1]PP!P34</f>
        <v>1132.9000000000001</v>
      </c>
      <c r="F35" s="25">
        <f>+[1]PP!Q34</f>
        <v>1408.1</v>
      </c>
      <c r="G35" s="25">
        <f>+[1]PP!R34</f>
        <v>1550.6</v>
      </c>
      <c r="H35" s="25">
        <f>+[1]PP!S34</f>
        <v>1261.4000000000001</v>
      </c>
      <c r="I35" s="25">
        <f>+[1]PP!T34</f>
        <v>1381.9</v>
      </c>
      <c r="J35" s="25">
        <f>+[1]PP!U34</f>
        <v>1439.9</v>
      </c>
      <c r="K35" s="25">
        <f>+[1]PP!V34</f>
        <v>1244.4000000000001</v>
      </c>
      <c r="L35" s="25">
        <f>+[1]PP!W34</f>
        <v>1182.3</v>
      </c>
      <c r="M35" s="26">
        <f t="shared" si="21"/>
        <v>12951.299999999997</v>
      </c>
      <c r="N35" s="25">
        <v>1205.6657584100001</v>
      </c>
      <c r="O35" s="25">
        <v>1144.0687794400001</v>
      </c>
      <c r="P35" s="25">
        <v>1132.9021653099999</v>
      </c>
      <c r="Q35" s="25">
        <v>1408.10829945</v>
      </c>
      <c r="R35" s="25">
        <v>1550.61848781</v>
      </c>
      <c r="S35" s="25">
        <v>1261.45148135</v>
      </c>
      <c r="T35" s="25">
        <v>1381.87688916</v>
      </c>
      <c r="U35" s="25">
        <v>1438.6970384000001</v>
      </c>
      <c r="V35" s="25">
        <v>1307.2011440528602</v>
      </c>
      <c r="W35" s="25">
        <v>1231.0788074370143</v>
      </c>
      <c r="X35" s="34">
        <f t="shared" si="22"/>
        <v>13061.668850819875</v>
      </c>
      <c r="Y35" s="25">
        <f t="shared" si="1"/>
        <v>-110.36885081987748</v>
      </c>
      <c r="Z35" s="27">
        <f t="shared" si="2"/>
        <v>99.155017233399306</v>
      </c>
      <c r="AA35" s="21"/>
      <c r="AB35" s="22"/>
    </row>
    <row r="36" spans="2:28" ht="18" customHeight="1" x14ac:dyDescent="0.2">
      <c r="B36" s="37" t="s">
        <v>35</v>
      </c>
      <c r="C36" s="25">
        <f>+[1]PP!N35</f>
        <v>459.1</v>
      </c>
      <c r="D36" s="25">
        <f>+[1]PP!O35</f>
        <v>382.6</v>
      </c>
      <c r="E36" s="25">
        <f>+[1]PP!P35</f>
        <v>508.3</v>
      </c>
      <c r="F36" s="25">
        <f>+[1]PP!Q35</f>
        <v>559.4</v>
      </c>
      <c r="G36" s="25">
        <f>+[1]PP!R35</f>
        <v>523.5</v>
      </c>
      <c r="H36" s="25">
        <f>+[1]PP!S35</f>
        <v>537.1</v>
      </c>
      <c r="I36" s="25">
        <f>+[1]PP!T35</f>
        <v>571.79999999999995</v>
      </c>
      <c r="J36" s="25">
        <f>+[1]PP!U35</f>
        <v>546.1</v>
      </c>
      <c r="K36" s="25">
        <f>+[1]PP!V35</f>
        <v>572.9</v>
      </c>
      <c r="L36" s="25">
        <f>+[1]PP!W35</f>
        <v>496.9</v>
      </c>
      <c r="M36" s="26">
        <f t="shared" si="21"/>
        <v>5157.7</v>
      </c>
      <c r="N36" s="25">
        <v>583.98056973457915</v>
      </c>
      <c r="O36" s="25">
        <v>508.33120454462647</v>
      </c>
      <c r="P36" s="25">
        <v>636.25837948762319</v>
      </c>
      <c r="Q36" s="25">
        <v>682.5074715514246</v>
      </c>
      <c r="R36" s="25">
        <v>647.0103960101718</v>
      </c>
      <c r="S36" s="25">
        <v>659.98818124429795</v>
      </c>
      <c r="T36" s="25">
        <v>694.44491936350323</v>
      </c>
      <c r="U36" s="25">
        <v>775.15740447413793</v>
      </c>
      <c r="V36" s="25">
        <v>827.88418463337302</v>
      </c>
      <c r="W36" s="25">
        <v>875.00509347934224</v>
      </c>
      <c r="X36" s="34">
        <f t="shared" si="22"/>
        <v>6890.5678045230807</v>
      </c>
      <c r="Y36" s="25">
        <f t="shared" si="1"/>
        <v>-1732.8678045230808</v>
      </c>
      <c r="Z36" s="27">
        <f t="shared" si="2"/>
        <v>74.851596360671493</v>
      </c>
      <c r="AA36" s="21"/>
      <c r="AB36" s="22"/>
    </row>
    <row r="37" spans="2:28" ht="18" customHeight="1" x14ac:dyDescent="0.2">
      <c r="B37" s="36" t="s">
        <v>48</v>
      </c>
      <c r="C37" s="18">
        <f>+C38+C39+C40+C43+C44+C45</f>
        <v>3191.6999999999994</v>
      </c>
      <c r="D37" s="18">
        <f t="shared" ref="D37:L37" si="23">+D38+D39+D40+D43+D44+D45</f>
        <v>2789.8999999999996</v>
      </c>
      <c r="E37" s="18">
        <f t="shared" si="23"/>
        <v>2116</v>
      </c>
      <c r="F37" s="18">
        <f t="shared" si="23"/>
        <v>1856.5</v>
      </c>
      <c r="G37" s="18">
        <f t="shared" si="23"/>
        <v>2108.1</v>
      </c>
      <c r="H37" s="18">
        <f t="shared" si="23"/>
        <v>1912.3000000000002</v>
      </c>
      <c r="I37" s="18">
        <f t="shared" si="23"/>
        <v>2271</v>
      </c>
      <c r="J37" s="18">
        <f t="shared" si="23"/>
        <v>2075.1999999999998</v>
      </c>
      <c r="K37" s="18">
        <f t="shared" si="23"/>
        <v>2037.8000000000002</v>
      </c>
      <c r="L37" s="18">
        <f t="shared" si="23"/>
        <v>2052.4</v>
      </c>
      <c r="M37" s="18">
        <f>+M38+M39+M40+M43+M44+M45</f>
        <v>22410.899999999998</v>
      </c>
      <c r="N37" s="18">
        <f>+N38+N39+N40+N43+N44+N45</f>
        <v>3208.5146997400002</v>
      </c>
      <c r="O37" s="18">
        <f t="shared" ref="O37:W37" si="24">+O38+O39+O40+O43+O44+O45</f>
        <v>2809.2665602299999</v>
      </c>
      <c r="P37" s="18">
        <f t="shared" si="24"/>
        <v>2136.1385914299999</v>
      </c>
      <c r="Q37" s="18">
        <f t="shared" si="24"/>
        <v>1885.6020887305783</v>
      </c>
      <c r="R37" s="18">
        <f t="shared" si="24"/>
        <v>2120.1656790581474</v>
      </c>
      <c r="S37" s="18">
        <f t="shared" si="24"/>
        <v>1918.8605282854685</v>
      </c>
      <c r="T37" s="18">
        <f t="shared" si="24"/>
        <v>2265.0473844355015</v>
      </c>
      <c r="U37" s="18">
        <f t="shared" si="24"/>
        <v>2091.1942021118598</v>
      </c>
      <c r="V37" s="18">
        <f t="shared" si="24"/>
        <v>2088.8851364320058</v>
      </c>
      <c r="W37" s="18">
        <f t="shared" si="24"/>
        <v>2537.4197218199201</v>
      </c>
      <c r="X37" s="18">
        <f>+X38+X39+X40+X43+X44+X45</f>
        <v>23061.094592273483</v>
      </c>
      <c r="Y37" s="18">
        <f t="shared" si="1"/>
        <v>-650.19459227348489</v>
      </c>
      <c r="Z37" s="20">
        <f t="shared" si="2"/>
        <v>97.180556240850208</v>
      </c>
      <c r="AA37" s="21"/>
      <c r="AB37" s="22"/>
    </row>
    <row r="38" spans="2:28" ht="18" customHeight="1" x14ac:dyDescent="0.2">
      <c r="B38" s="37" t="s">
        <v>49</v>
      </c>
      <c r="C38" s="25">
        <f>+[1]PP!N37</f>
        <v>1839</v>
      </c>
      <c r="D38" s="25">
        <f>+[1]PP!O37</f>
        <v>1973.2</v>
      </c>
      <c r="E38" s="25">
        <f>+[1]PP!P37</f>
        <v>1885.9</v>
      </c>
      <c r="F38" s="25">
        <f>+[1]PP!Q37</f>
        <v>1649.7</v>
      </c>
      <c r="G38" s="25">
        <f>+[1]PP!R37</f>
        <v>1897.5</v>
      </c>
      <c r="H38" s="25">
        <f>+[1]PP!S37</f>
        <v>1715.8</v>
      </c>
      <c r="I38" s="25">
        <f>+[1]PP!T37</f>
        <v>2040.6</v>
      </c>
      <c r="J38" s="25">
        <f>+[1]PP!U37</f>
        <v>1877.4</v>
      </c>
      <c r="K38" s="25">
        <f>+[1]PP!V37</f>
        <v>1841.5</v>
      </c>
      <c r="L38" s="25">
        <f>+[1]PP!W37</f>
        <v>1819.6</v>
      </c>
      <c r="M38" s="26">
        <f>SUM(C38:L38)</f>
        <v>18540.199999999997</v>
      </c>
      <c r="N38" s="25">
        <v>1839.0125267000001</v>
      </c>
      <c r="O38" s="25">
        <v>1973.18484631</v>
      </c>
      <c r="P38" s="25">
        <v>1885.9265778499998</v>
      </c>
      <c r="Q38" s="25">
        <v>1649.70212225</v>
      </c>
      <c r="R38" s="25">
        <v>1897.52552324</v>
      </c>
      <c r="S38" s="25">
        <v>1715.8305299900001</v>
      </c>
      <c r="T38" s="25">
        <v>2040.6256932000001</v>
      </c>
      <c r="U38" s="25">
        <v>1861.8922638900001</v>
      </c>
      <c r="V38" s="25">
        <v>1824.5534203312527</v>
      </c>
      <c r="W38" s="25">
        <v>2083.2717859404802</v>
      </c>
      <c r="X38" s="25">
        <f>SUM(N38:W38)</f>
        <v>18771.525289701734</v>
      </c>
      <c r="Y38" s="25">
        <f t="shared" si="1"/>
        <v>-231.32528970173735</v>
      </c>
      <c r="Z38" s="27">
        <f t="shared" si="2"/>
        <v>98.767679844169905</v>
      </c>
      <c r="AA38" s="21"/>
      <c r="AB38" s="22"/>
    </row>
    <row r="39" spans="2:28" ht="18" customHeight="1" x14ac:dyDescent="0.2">
      <c r="B39" s="37" t="s">
        <v>50</v>
      </c>
      <c r="C39" s="25">
        <f>+[1]PP!N38</f>
        <v>1196.2</v>
      </c>
      <c r="D39" s="25">
        <f>+[1]PP!O38</f>
        <v>661.4</v>
      </c>
      <c r="E39" s="25">
        <f>+[1]PP!P38</f>
        <v>67.099999999999994</v>
      </c>
      <c r="F39" s="25">
        <f>+[1]PP!Q38</f>
        <v>45.5</v>
      </c>
      <c r="G39" s="25">
        <f>+[1]PP!R38</f>
        <v>47.2</v>
      </c>
      <c r="H39" s="25">
        <f>+[1]PP!S38</f>
        <v>41.4</v>
      </c>
      <c r="I39" s="25">
        <f>+[1]PP!T38</f>
        <v>46.6</v>
      </c>
      <c r="J39" s="25">
        <f>+[1]PP!U38</f>
        <v>40.799999999999997</v>
      </c>
      <c r="K39" s="25">
        <f>+[1]PP!V38</f>
        <v>39.4</v>
      </c>
      <c r="L39" s="25">
        <f>+[1]PP!W38</f>
        <v>65.099999999999994</v>
      </c>
      <c r="M39" s="26">
        <f>SUM(C39:L39)</f>
        <v>2250.6999999999998</v>
      </c>
      <c r="N39" s="25">
        <v>1196.200875</v>
      </c>
      <c r="O39" s="25">
        <v>661.39732500000002</v>
      </c>
      <c r="P39" s="25">
        <v>67.086399999999998</v>
      </c>
      <c r="Q39" s="25">
        <v>45.512025000000001</v>
      </c>
      <c r="R39" s="25">
        <v>47.203575000000001</v>
      </c>
      <c r="S39" s="25">
        <v>41.337375000000002</v>
      </c>
      <c r="T39" s="25">
        <v>46.580550000000002</v>
      </c>
      <c r="U39" s="25">
        <v>40.080325000000002</v>
      </c>
      <c r="V39" s="25">
        <v>68.936918324637404</v>
      </c>
      <c r="W39" s="25">
        <v>264.58014260367452</v>
      </c>
      <c r="X39" s="25">
        <f>SUM(N39:W39)</f>
        <v>2478.9155109283115</v>
      </c>
      <c r="Y39" s="25">
        <f t="shared" si="1"/>
        <v>-228.21551092831169</v>
      </c>
      <c r="Z39" s="27">
        <f t="shared" si="2"/>
        <v>90.793735812204062</v>
      </c>
      <c r="AA39" s="21"/>
      <c r="AB39" s="22"/>
    </row>
    <row r="40" spans="2:28" ht="18" customHeight="1" x14ac:dyDescent="0.2">
      <c r="B40" s="39" t="s">
        <v>51</v>
      </c>
      <c r="C40" s="18">
        <f>+C41+C42</f>
        <v>23.1</v>
      </c>
      <c r="D40" s="18">
        <f t="shared" ref="D40:L40" si="25">+D41+D42</f>
        <v>21.9</v>
      </c>
      <c r="E40" s="18">
        <f t="shared" si="25"/>
        <v>24.200000000000003</v>
      </c>
      <c r="F40" s="18">
        <f t="shared" si="25"/>
        <v>20.8</v>
      </c>
      <c r="G40" s="18">
        <f t="shared" si="25"/>
        <v>22.700000000000003</v>
      </c>
      <c r="H40" s="18">
        <f t="shared" si="25"/>
        <v>17.399999999999999</v>
      </c>
      <c r="I40" s="18">
        <f t="shared" si="25"/>
        <v>23.9</v>
      </c>
      <c r="J40" s="18">
        <f t="shared" si="25"/>
        <v>20.6</v>
      </c>
      <c r="K40" s="18">
        <f t="shared" si="25"/>
        <v>18</v>
      </c>
      <c r="L40" s="18">
        <f t="shared" si="25"/>
        <v>28.4</v>
      </c>
      <c r="M40" s="18">
        <f>+M41+M42</f>
        <v>221</v>
      </c>
      <c r="N40" s="18">
        <v>39.954936570000001</v>
      </c>
      <c r="O40" s="18">
        <v>41.28560976</v>
      </c>
      <c r="P40" s="18">
        <v>44.324254440000004</v>
      </c>
      <c r="Q40" s="18">
        <v>49.915923010578013</v>
      </c>
      <c r="R40" s="18">
        <v>34.751006278147202</v>
      </c>
      <c r="S40" s="18">
        <v>23.982343425468351</v>
      </c>
      <c r="T40" s="18">
        <v>39.323705945501537</v>
      </c>
      <c r="U40" s="18">
        <v>23.647170763381023</v>
      </c>
      <c r="V40" s="18">
        <v>32.386459159659381</v>
      </c>
      <c r="W40" s="18">
        <v>29.483909326413624</v>
      </c>
      <c r="X40" s="18">
        <f>+X41+X42</f>
        <v>359.05531867914914</v>
      </c>
      <c r="Y40" s="18">
        <f t="shared" si="1"/>
        <v>-138.05531867914914</v>
      </c>
      <c r="Z40" s="20">
        <f t="shared" si="2"/>
        <v>61.550404214311335</v>
      </c>
      <c r="AA40" s="21"/>
      <c r="AB40" s="22"/>
    </row>
    <row r="41" spans="2:28" ht="18" customHeight="1" x14ac:dyDescent="0.2">
      <c r="B41" s="40" t="s">
        <v>52</v>
      </c>
      <c r="C41" s="25">
        <f>+[1]PP!N40</f>
        <v>12.5</v>
      </c>
      <c r="D41" s="25">
        <f>+[1]PP!O40</f>
        <v>9.6</v>
      </c>
      <c r="E41" s="25">
        <f>+[1]PP!P40</f>
        <v>15.9</v>
      </c>
      <c r="F41" s="25">
        <f>+[1]PP!Q40</f>
        <v>13.6</v>
      </c>
      <c r="G41" s="25">
        <f>+[1]PP!R40</f>
        <v>14.4</v>
      </c>
      <c r="H41" s="25">
        <f>+[1]PP!S40</f>
        <v>13.1</v>
      </c>
      <c r="I41" s="25">
        <f>+[1]PP!T40</f>
        <v>17</v>
      </c>
      <c r="J41" s="25">
        <f>+[1]PP!U40</f>
        <v>11.7</v>
      </c>
      <c r="K41" s="25">
        <f>+[1]PP!V40</f>
        <v>11.4</v>
      </c>
      <c r="L41" s="25">
        <f>+[1]PP!W40</f>
        <v>15.5</v>
      </c>
      <c r="M41" s="26">
        <f>SUM(C41:L41)</f>
        <v>134.69999999999999</v>
      </c>
      <c r="N41" s="26">
        <v>12.547770570000001</v>
      </c>
      <c r="O41" s="26">
        <v>9.5796247599999997</v>
      </c>
      <c r="P41" s="26">
        <v>15.86316544</v>
      </c>
      <c r="Q41" s="26">
        <v>13.526611369999999</v>
      </c>
      <c r="R41" s="26">
        <v>14.355172119999999</v>
      </c>
      <c r="S41" s="26">
        <v>13.11042134</v>
      </c>
      <c r="T41" s="26">
        <v>17.02062316</v>
      </c>
      <c r="U41" s="26">
        <v>12.459676412567605</v>
      </c>
      <c r="V41" s="26">
        <v>14.602630702416516</v>
      </c>
      <c r="W41" s="26">
        <v>15.874501326413625</v>
      </c>
      <c r="X41" s="25">
        <f>SUM(N41:W41)</f>
        <v>138.94019720139775</v>
      </c>
      <c r="Y41" s="25">
        <f t="shared" si="1"/>
        <v>-4.2401972013977627</v>
      </c>
      <c r="Z41" s="27">
        <f t="shared" si="2"/>
        <v>96.948185415879692</v>
      </c>
      <c r="AA41" s="21"/>
      <c r="AB41" s="22"/>
    </row>
    <row r="42" spans="2:28" ht="18" customHeight="1" x14ac:dyDescent="0.2">
      <c r="B42" s="41" t="s">
        <v>53</v>
      </c>
      <c r="C42" s="42">
        <f>+[1]PP!N41</f>
        <v>10.6</v>
      </c>
      <c r="D42" s="42">
        <f>+[1]PP!O41</f>
        <v>12.3</v>
      </c>
      <c r="E42" s="42">
        <f>+[1]PP!P41</f>
        <v>8.3000000000000007</v>
      </c>
      <c r="F42" s="42">
        <f>+[1]PP!Q41</f>
        <v>7.2</v>
      </c>
      <c r="G42" s="42">
        <f>+[1]PP!R41</f>
        <v>8.3000000000000007</v>
      </c>
      <c r="H42" s="42">
        <f>+[1]PP!S41</f>
        <v>4.3</v>
      </c>
      <c r="I42" s="42">
        <f>+[1]PP!T41</f>
        <v>6.9</v>
      </c>
      <c r="J42" s="42">
        <f>+[1]PP!U41</f>
        <v>8.9</v>
      </c>
      <c r="K42" s="42">
        <f>+[1]PP!V41</f>
        <v>6.6</v>
      </c>
      <c r="L42" s="42">
        <f>+[1]PP!W41</f>
        <v>12.9</v>
      </c>
      <c r="M42" s="42">
        <f>SUM(C42:L42)</f>
        <v>86.3</v>
      </c>
      <c r="N42" s="42">
        <v>27.407166</v>
      </c>
      <c r="O42" s="42">
        <v>31.705984999999998</v>
      </c>
      <c r="P42" s="42">
        <v>28.461089000000001</v>
      </c>
      <c r="Q42" s="42">
        <v>36.389311640578015</v>
      </c>
      <c r="R42" s="42">
        <v>20.395834158147206</v>
      </c>
      <c r="S42" s="42">
        <v>10.87192208546835</v>
      </c>
      <c r="T42" s="42">
        <v>22.303082785501537</v>
      </c>
      <c r="U42" s="42">
        <v>11.187494350813418</v>
      </c>
      <c r="V42" s="42">
        <v>17.783828457242869</v>
      </c>
      <c r="W42" s="42">
        <v>13.609408</v>
      </c>
      <c r="X42" s="42">
        <f>SUM(N42:W42)</f>
        <v>220.11512147775139</v>
      </c>
      <c r="Y42" s="42">
        <f t="shared" si="1"/>
        <v>-133.8151214777514</v>
      </c>
      <c r="Z42" s="43">
        <f t="shared" si="2"/>
        <v>39.206756637445714</v>
      </c>
      <c r="AA42" s="21"/>
      <c r="AB42" s="22"/>
    </row>
    <row r="43" spans="2:28" ht="18" customHeight="1" x14ac:dyDescent="0.2">
      <c r="B43" s="37" t="s">
        <v>54</v>
      </c>
      <c r="C43" s="25">
        <f>+[1]PP!N42</f>
        <v>98.2</v>
      </c>
      <c r="D43" s="25">
        <f>+[1]PP!O42</f>
        <v>102.7</v>
      </c>
      <c r="E43" s="25">
        <f>+[1]PP!P42</f>
        <v>105.4</v>
      </c>
      <c r="F43" s="25">
        <f>+[1]PP!Q42</f>
        <v>108.1</v>
      </c>
      <c r="G43" s="25">
        <f>+[1]PP!R42</f>
        <v>106.2</v>
      </c>
      <c r="H43" s="25">
        <f>+[1]PP!S42</f>
        <v>103.8</v>
      </c>
      <c r="I43" s="25">
        <f>+[1]PP!T42</f>
        <v>126.1</v>
      </c>
      <c r="J43" s="25">
        <f>+[1]PP!U42</f>
        <v>103.6</v>
      </c>
      <c r="K43" s="25">
        <f>+[1]PP!V42</f>
        <v>104.9</v>
      </c>
      <c r="L43" s="25">
        <f>+[1]PP!W42</f>
        <v>105.2</v>
      </c>
      <c r="M43" s="26">
        <f>SUM(C43:L43)</f>
        <v>1064.2</v>
      </c>
      <c r="N43" s="25">
        <v>98.168109989999991</v>
      </c>
      <c r="O43" s="25">
        <v>102.72965666</v>
      </c>
      <c r="P43" s="25">
        <v>105.42531764</v>
      </c>
      <c r="Q43" s="25">
        <v>108.1251185</v>
      </c>
      <c r="R43" s="25">
        <v>106.21635551</v>
      </c>
      <c r="S43" s="25">
        <v>103.80879129</v>
      </c>
      <c r="T43" s="25">
        <v>104.67744238</v>
      </c>
      <c r="U43" s="25">
        <v>125.89970987480099</v>
      </c>
      <c r="V43" s="25">
        <v>123.988016115215</v>
      </c>
      <c r="W43" s="25">
        <v>119.25914958887299</v>
      </c>
      <c r="X43" s="25">
        <f>SUM(N43:W43)</f>
        <v>1098.297667548889</v>
      </c>
      <c r="Y43" s="25">
        <f t="shared" si="1"/>
        <v>-34.097667548888921</v>
      </c>
      <c r="Z43" s="27">
        <f t="shared" si="2"/>
        <v>96.895407451334577</v>
      </c>
      <c r="AA43" s="21"/>
      <c r="AB43" s="22"/>
    </row>
    <row r="44" spans="2:28" ht="18" customHeight="1" x14ac:dyDescent="0.2">
      <c r="B44" s="37" t="s">
        <v>55</v>
      </c>
      <c r="C44" s="25">
        <f>+[1]PP!N43</f>
        <v>35.200000000000003</v>
      </c>
      <c r="D44" s="25">
        <f>+[1]PP!O43</f>
        <v>30.7</v>
      </c>
      <c r="E44" s="25">
        <f>+[1]PP!P43</f>
        <v>33.4</v>
      </c>
      <c r="F44" s="25">
        <f>+[1]PP!Q43</f>
        <v>32.4</v>
      </c>
      <c r="G44" s="25">
        <f>+[1]PP!R43</f>
        <v>34.5</v>
      </c>
      <c r="H44" s="25">
        <f>+[1]PP!S43</f>
        <v>33.9</v>
      </c>
      <c r="I44" s="25">
        <f>+[1]PP!T43</f>
        <v>33.799999999999997</v>
      </c>
      <c r="J44" s="25">
        <f>+[1]PP!U43</f>
        <v>32.799999999999997</v>
      </c>
      <c r="K44" s="25">
        <f>+[1]PP!V43</f>
        <v>34</v>
      </c>
      <c r="L44" s="25">
        <f>+[1]PP!W43</f>
        <v>34.1</v>
      </c>
      <c r="M44" s="26">
        <f t="shared" ref="M44:M45" si="26">SUM(C44:L44)</f>
        <v>334.80000000000007</v>
      </c>
      <c r="N44" s="25">
        <v>35.17825148</v>
      </c>
      <c r="O44" s="25">
        <v>30.6691225</v>
      </c>
      <c r="P44" s="25">
        <v>33.376041499999999</v>
      </c>
      <c r="Q44" s="25">
        <v>32.346899969999996</v>
      </c>
      <c r="R44" s="25">
        <v>34.469219029999998</v>
      </c>
      <c r="S44" s="25">
        <v>33.901488579999999</v>
      </c>
      <c r="T44" s="25">
        <v>33.839992909999999</v>
      </c>
      <c r="U44" s="25">
        <v>39.674732583677802</v>
      </c>
      <c r="V44" s="25">
        <v>39.020322501241694</v>
      </c>
      <c r="W44" s="25">
        <v>40.824734360479155</v>
      </c>
      <c r="X44" s="25">
        <f t="shared" ref="X44:X45" si="27">SUM(N44:W44)</f>
        <v>353.30080541539871</v>
      </c>
      <c r="Y44" s="25">
        <f t="shared" si="1"/>
        <v>-18.500805415398645</v>
      </c>
      <c r="Z44" s="27">
        <f t="shared" si="2"/>
        <v>94.763440917252922</v>
      </c>
      <c r="AA44" s="21"/>
      <c r="AB44" s="22"/>
    </row>
    <row r="45" spans="2:28" ht="18" customHeight="1" x14ac:dyDescent="0.2">
      <c r="B45" s="44" t="s">
        <v>35</v>
      </c>
      <c r="C45" s="25">
        <f>+[1]PP!N44</f>
        <v>0</v>
      </c>
      <c r="D45" s="25">
        <f>+[1]PP!O44</f>
        <v>0</v>
      </c>
      <c r="E45" s="25">
        <f>+[1]PP!P44</f>
        <v>0</v>
      </c>
      <c r="F45" s="25">
        <f>+[1]PP!Q44</f>
        <v>0</v>
      </c>
      <c r="G45" s="25">
        <f>+[1]PP!R44</f>
        <v>0</v>
      </c>
      <c r="H45" s="25">
        <f>+[1]PP!S44</f>
        <v>0</v>
      </c>
      <c r="I45" s="25">
        <f>+[1]PP!T44</f>
        <v>0</v>
      </c>
      <c r="J45" s="25">
        <f>+[1]PP!U44</f>
        <v>0</v>
      </c>
      <c r="K45" s="25">
        <f>+[1]PP!V44</f>
        <v>0</v>
      </c>
      <c r="L45" s="25">
        <f>+[1]PP!W44</f>
        <v>0</v>
      </c>
      <c r="M45" s="26">
        <f t="shared" si="26"/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f t="shared" si="27"/>
        <v>0</v>
      </c>
      <c r="Y45" s="25">
        <f t="shared" si="1"/>
        <v>0</v>
      </c>
      <c r="Z45" s="27">
        <v>0</v>
      </c>
      <c r="AA45" s="21"/>
      <c r="AB45" s="22"/>
    </row>
    <row r="46" spans="2:28" ht="18" customHeight="1" x14ac:dyDescent="0.2">
      <c r="B46" s="36" t="s">
        <v>56</v>
      </c>
      <c r="C46" s="18">
        <f>+[1]PP!N45</f>
        <v>258.2</v>
      </c>
      <c r="D46" s="18">
        <f>+[1]PP!O45</f>
        <v>271.60000000000002</v>
      </c>
      <c r="E46" s="18">
        <f>+[1]PP!P45</f>
        <v>246.2</v>
      </c>
      <c r="F46" s="18">
        <f>+[1]PP!Q45</f>
        <v>286.3</v>
      </c>
      <c r="G46" s="18">
        <f>+[1]PP!R45</f>
        <v>281.5</v>
      </c>
      <c r="H46" s="18">
        <f>+[1]PP!S45</f>
        <v>425.1</v>
      </c>
      <c r="I46" s="18">
        <f>+[1]PP!T45</f>
        <v>239.2</v>
      </c>
      <c r="J46" s="18">
        <f>+[1]PP!U45</f>
        <v>237.4</v>
      </c>
      <c r="K46" s="18">
        <f>+[1]PP!V45</f>
        <v>265</v>
      </c>
      <c r="L46" s="18">
        <f>+[1]PP!W45</f>
        <v>265.10000000000002</v>
      </c>
      <c r="M46" s="19">
        <f>SUM(C46:L46)</f>
        <v>2775.6</v>
      </c>
      <c r="N46" s="18">
        <v>258.24489820999997</v>
      </c>
      <c r="O46" s="18">
        <v>271.62874141000003</v>
      </c>
      <c r="P46" s="18">
        <v>246.24161269999993</v>
      </c>
      <c r="Q46" s="18">
        <v>286.28162046000006</v>
      </c>
      <c r="R46" s="18">
        <v>281.53931038999997</v>
      </c>
      <c r="S46" s="18">
        <v>425.15873604999996</v>
      </c>
      <c r="T46" s="18">
        <v>239.15359137347596</v>
      </c>
      <c r="U46" s="18">
        <v>231.6614815408052</v>
      </c>
      <c r="V46" s="18">
        <v>308.2166428281256</v>
      </c>
      <c r="W46" s="18">
        <v>280.09832770934281</v>
      </c>
      <c r="X46" s="18">
        <f>SUM(N46:W46)</f>
        <v>2828.2249626717498</v>
      </c>
      <c r="Y46" s="18">
        <f t="shared" si="1"/>
        <v>-52.624962671749927</v>
      </c>
      <c r="Z46" s="20">
        <f t="shared" ref="Z46:Z56" si="28">+M46/X46*100</f>
        <v>98.139293607604799</v>
      </c>
      <c r="AA46" s="21"/>
      <c r="AB46" s="22"/>
    </row>
    <row r="47" spans="2:28" ht="18" customHeight="1" x14ac:dyDescent="0.2">
      <c r="B47" s="23" t="s">
        <v>57</v>
      </c>
      <c r="C47" s="18">
        <f t="shared" ref="C47:W47" si="29">+C48+C50</f>
        <v>5566.6</v>
      </c>
      <c r="D47" s="18">
        <f t="shared" si="29"/>
        <v>5529.5</v>
      </c>
      <c r="E47" s="18">
        <f t="shared" si="29"/>
        <v>5991.8</v>
      </c>
      <c r="F47" s="18">
        <f t="shared" si="29"/>
        <v>5996.4000000000005</v>
      </c>
      <c r="G47" s="18">
        <f t="shared" si="29"/>
        <v>5738.2000000000007</v>
      </c>
      <c r="H47" s="18">
        <f t="shared" si="29"/>
        <v>5559.2</v>
      </c>
      <c r="I47" s="18">
        <f t="shared" si="29"/>
        <v>6565.4</v>
      </c>
      <c r="J47" s="18">
        <f t="shared" si="29"/>
        <v>6446.1</v>
      </c>
      <c r="K47" s="18">
        <f t="shared" si="29"/>
        <v>6735.5</v>
      </c>
      <c r="L47" s="18">
        <f t="shared" si="29"/>
        <v>6439.7</v>
      </c>
      <c r="M47" s="18">
        <f>+M48+M50</f>
        <v>60568.4</v>
      </c>
      <c r="N47" s="18">
        <f t="shared" si="29"/>
        <v>5566.5621960499993</v>
      </c>
      <c r="O47" s="18">
        <f t="shared" si="29"/>
        <v>5529.4626299900001</v>
      </c>
      <c r="P47" s="18">
        <f t="shared" si="29"/>
        <v>5991.7716473700002</v>
      </c>
      <c r="Q47" s="18">
        <f t="shared" si="29"/>
        <v>5996.3816343299995</v>
      </c>
      <c r="R47" s="18">
        <f t="shared" si="29"/>
        <v>5738.2216456400001</v>
      </c>
      <c r="S47" s="18">
        <f t="shared" si="29"/>
        <v>5559.1911767299998</v>
      </c>
      <c r="T47" s="18">
        <f t="shared" si="29"/>
        <v>6565.3854704599999</v>
      </c>
      <c r="U47" s="18">
        <f t="shared" si="29"/>
        <v>7065.8360717382766</v>
      </c>
      <c r="V47" s="18">
        <f t="shared" si="29"/>
        <v>7021.0758518043522</v>
      </c>
      <c r="W47" s="18">
        <f t="shared" si="29"/>
        <v>7303.4647735584422</v>
      </c>
      <c r="X47" s="18">
        <f>+X48+X50</f>
        <v>62337.353097671068</v>
      </c>
      <c r="Y47" s="18">
        <f t="shared" si="1"/>
        <v>-1768.9530976710666</v>
      </c>
      <c r="Z47" s="20">
        <f t="shared" si="28"/>
        <v>97.16229032872242</v>
      </c>
      <c r="AA47" s="21"/>
      <c r="AB47" s="22"/>
    </row>
    <row r="48" spans="2:28" ht="18" customHeight="1" x14ac:dyDescent="0.2">
      <c r="B48" s="36" t="s">
        <v>58</v>
      </c>
      <c r="C48" s="18">
        <f t="shared" ref="C48:W48" si="30">SUM(C49:C49)</f>
        <v>4516.1000000000004</v>
      </c>
      <c r="D48" s="18">
        <f t="shared" si="30"/>
        <v>4532.1000000000004</v>
      </c>
      <c r="E48" s="18">
        <f t="shared" si="30"/>
        <v>4975.8</v>
      </c>
      <c r="F48" s="18">
        <f t="shared" si="30"/>
        <v>4976.8</v>
      </c>
      <c r="G48" s="18">
        <f t="shared" si="30"/>
        <v>4858.1000000000004</v>
      </c>
      <c r="H48" s="18">
        <f t="shared" si="30"/>
        <v>4709.8999999999996</v>
      </c>
      <c r="I48" s="18">
        <f t="shared" si="30"/>
        <v>5598</v>
      </c>
      <c r="J48" s="18">
        <f t="shared" si="30"/>
        <v>5342.3</v>
      </c>
      <c r="K48" s="18">
        <f t="shared" si="30"/>
        <v>5812.2</v>
      </c>
      <c r="L48" s="18">
        <f t="shared" si="30"/>
        <v>5703</v>
      </c>
      <c r="M48" s="19">
        <f>SUM(M49:M49)</f>
        <v>51024.3</v>
      </c>
      <c r="N48" s="18">
        <f t="shared" si="30"/>
        <v>4516.0970102299998</v>
      </c>
      <c r="O48" s="18">
        <f t="shared" si="30"/>
        <v>4532.0640103300002</v>
      </c>
      <c r="P48" s="18">
        <f t="shared" si="30"/>
        <v>4975.7789904600004</v>
      </c>
      <c r="Q48" s="18">
        <f t="shared" si="30"/>
        <v>4976.7869044099998</v>
      </c>
      <c r="R48" s="18">
        <f t="shared" si="30"/>
        <v>4858.0872523400003</v>
      </c>
      <c r="S48" s="18">
        <f t="shared" si="30"/>
        <v>4709.8888395699996</v>
      </c>
      <c r="T48" s="18">
        <f t="shared" si="30"/>
        <v>5597.9458331300002</v>
      </c>
      <c r="U48" s="18">
        <f t="shared" si="30"/>
        <v>5993.6228492963292</v>
      </c>
      <c r="V48" s="18">
        <f t="shared" si="30"/>
        <v>6082.3701657996926</v>
      </c>
      <c r="W48" s="18">
        <f t="shared" si="30"/>
        <v>6385.8392352767496</v>
      </c>
      <c r="X48" s="18">
        <f>SUM(X49:X49)</f>
        <v>52628.481090842768</v>
      </c>
      <c r="Y48" s="18">
        <f t="shared" si="1"/>
        <v>-1604.1810908427651</v>
      </c>
      <c r="Z48" s="20">
        <f t="shared" si="28"/>
        <v>96.951876517063511</v>
      </c>
      <c r="AA48" s="21"/>
      <c r="AB48" s="22"/>
    </row>
    <row r="49" spans="2:28" ht="18" customHeight="1" x14ac:dyDescent="0.2">
      <c r="B49" s="37" t="s">
        <v>59</v>
      </c>
      <c r="C49" s="25">
        <f>+[1]PP!N48</f>
        <v>4516.1000000000004</v>
      </c>
      <c r="D49" s="25">
        <f>+[1]PP!O48</f>
        <v>4532.1000000000004</v>
      </c>
      <c r="E49" s="25">
        <f>+[1]PP!P48</f>
        <v>4975.8</v>
      </c>
      <c r="F49" s="25">
        <f>+[1]PP!Q48</f>
        <v>4976.8</v>
      </c>
      <c r="G49" s="25">
        <f>+[1]PP!R48</f>
        <v>4858.1000000000004</v>
      </c>
      <c r="H49" s="25">
        <f>+[1]PP!S48</f>
        <v>4709.8999999999996</v>
      </c>
      <c r="I49" s="25">
        <f>+[1]PP!T48</f>
        <v>5598</v>
      </c>
      <c r="J49" s="25">
        <f>+[1]PP!U48</f>
        <v>5342.3</v>
      </c>
      <c r="K49" s="25">
        <f>+[1]PP!V48</f>
        <v>5812.2</v>
      </c>
      <c r="L49" s="25">
        <f>+[1]PP!W48</f>
        <v>5703</v>
      </c>
      <c r="M49" s="26">
        <f>SUM(C49:L49)</f>
        <v>51024.3</v>
      </c>
      <c r="N49" s="25">
        <v>4516.0970102299998</v>
      </c>
      <c r="O49" s="25">
        <v>4532.0640103300002</v>
      </c>
      <c r="P49" s="25">
        <v>4975.7789904600004</v>
      </c>
      <c r="Q49" s="25">
        <v>4976.7869044099998</v>
      </c>
      <c r="R49" s="25">
        <v>4858.0872523400003</v>
      </c>
      <c r="S49" s="25">
        <v>4709.8888395699996</v>
      </c>
      <c r="T49" s="25">
        <v>5597.9458331300002</v>
      </c>
      <c r="U49" s="25">
        <v>5993.6228492963292</v>
      </c>
      <c r="V49" s="25">
        <v>6082.3701657996926</v>
      </c>
      <c r="W49" s="25">
        <v>6385.8392352767496</v>
      </c>
      <c r="X49" s="25">
        <f>SUM(N49:W49)</f>
        <v>52628.481090842768</v>
      </c>
      <c r="Y49" s="25">
        <f t="shared" si="1"/>
        <v>-1604.1810908427651</v>
      </c>
      <c r="Z49" s="27">
        <f t="shared" si="28"/>
        <v>96.951876517063511</v>
      </c>
      <c r="AA49" s="21"/>
      <c r="AB49" s="22"/>
    </row>
    <row r="50" spans="2:28" ht="18" customHeight="1" x14ac:dyDescent="0.2">
      <c r="B50" s="36" t="s">
        <v>60</v>
      </c>
      <c r="C50" s="18">
        <f>SUM(C51:C53)</f>
        <v>1050.5</v>
      </c>
      <c r="D50" s="18">
        <f t="shared" ref="D50:L50" si="31">SUM(D51:D53)</f>
        <v>997.4</v>
      </c>
      <c r="E50" s="18">
        <f t="shared" si="31"/>
        <v>1016</v>
      </c>
      <c r="F50" s="18">
        <f t="shared" si="31"/>
        <v>1019.6</v>
      </c>
      <c r="G50" s="18">
        <f t="shared" si="31"/>
        <v>880.1</v>
      </c>
      <c r="H50" s="18">
        <f t="shared" si="31"/>
        <v>849.30000000000007</v>
      </c>
      <c r="I50" s="18">
        <f t="shared" si="31"/>
        <v>967.40000000000009</v>
      </c>
      <c r="J50" s="18">
        <f t="shared" si="31"/>
        <v>1103.7999999999997</v>
      </c>
      <c r="K50" s="18">
        <f t="shared" si="31"/>
        <v>923.30000000000007</v>
      </c>
      <c r="L50" s="18">
        <f t="shared" si="31"/>
        <v>736.7</v>
      </c>
      <c r="M50" s="19">
        <f>SUM(M51:M53)</f>
        <v>9544.0999999999985</v>
      </c>
      <c r="N50" s="18">
        <f>+N51+N52+N53</f>
        <v>1050.46518582</v>
      </c>
      <c r="O50" s="18">
        <f t="shared" ref="O50:W50" si="32">+O51+O52+O53</f>
        <v>997.39861966000001</v>
      </c>
      <c r="P50" s="18">
        <f t="shared" si="32"/>
        <v>1015.9926569099999</v>
      </c>
      <c r="Q50" s="18">
        <f t="shared" si="32"/>
        <v>1019.59472992</v>
      </c>
      <c r="R50" s="18">
        <f t="shared" si="32"/>
        <v>880.13439329999994</v>
      </c>
      <c r="S50" s="18">
        <f t="shared" si="32"/>
        <v>849.30233715999987</v>
      </c>
      <c r="T50" s="18">
        <f t="shared" si="32"/>
        <v>967.43963732999998</v>
      </c>
      <c r="U50" s="18">
        <f t="shared" si="32"/>
        <v>1072.2132224419474</v>
      </c>
      <c r="V50" s="18">
        <f t="shared" si="32"/>
        <v>938.7056860046597</v>
      </c>
      <c r="W50" s="18">
        <f t="shared" si="32"/>
        <v>917.6255382816928</v>
      </c>
      <c r="X50" s="18">
        <f>SUM(X51:X53)</f>
        <v>9708.8720068282983</v>
      </c>
      <c r="Y50" s="18">
        <f t="shared" si="1"/>
        <v>-164.77200682829971</v>
      </c>
      <c r="Z50" s="20">
        <f t="shared" si="28"/>
        <v>98.302871778385637</v>
      </c>
      <c r="AA50" s="21"/>
      <c r="AB50" s="22"/>
    </row>
    <row r="51" spans="2:28" ht="18" customHeight="1" x14ac:dyDescent="0.2">
      <c r="B51" s="37" t="s">
        <v>61</v>
      </c>
      <c r="C51" s="25">
        <f>+[1]PP!N50</f>
        <v>1031.5</v>
      </c>
      <c r="D51" s="25">
        <f>+[1]PP!O50</f>
        <v>980.4</v>
      </c>
      <c r="E51" s="25">
        <f>+[1]PP!P50</f>
        <v>995.8</v>
      </c>
      <c r="F51" s="25">
        <f>+[1]PP!Q50</f>
        <v>1002.7</v>
      </c>
      <c r="G51" s="25">
        <f>+[1]PP!R50</f>
        <v>863.8</v>
      </c>
      <c r="H51" s="25">
        <f>+[1]PP!S50</f>
        <v>828.7</v>
      </c>
      <c r="I51" s="25">
        <f>+[1]PP!T50</f>
        <v>946.7</v>
      </c>
      <c r="J51" s="25">
        <f>+[1]PP!U50</f>
        <v>1086.0999999999999</v>
      </c>
      <c r="K51" s="25">
        <f>+[1]PP!V50</f>
        <v>903.6</v>
      </c>
      <c r="L51" s="25">
        <f>+[1]PP!W50</f>
        <v>715.9</v>
      </c>
      <c r="M51" s="26">
        <f>SUM(C51:L51)</f>
        <v>9355.1999999999989</v>
      </c>
      <c r="N51" s="25">
        <v>1031.51831889</v>
      </c>
      <c r="O51" s="25">
        <v>980.38520492999999</v>
      </c>
      <c r="P51" s="25">
        <v>995.75878977999992</v>
      </c>
      <c r="Q51" s="25">
        <v>1002.6958135900001</v>
      </c>
      <c r="R51" s="25">
        <v>863.84873544000004</v>
      </c>
      <c r="S51" s="25">
        <v>828.72291114999996</v>
      </c>
      <c r="T51" s="25">
        <v>946.76530804999993</v>
      </c>
      <c r="U51" s="25">
        <v>1050.80675325731</v>
      </c>
      <c r="V51" s="25">
        <v>918.06870947183859</v>
      </c>
      <c r="W51" s="25">
        <v>895.22334596369001</v>
      </c>
      <c r="X51" s="25">
        <f>SUM(N51:W51)</f>
        <v>9513.7938905228366</v>
      </c>
      <c r="Y51" s="25">
        <f t="shared" si="1"/>
        <v>-158.59389052283768</v>
      </c>
      <c r="Z51" s="27">
        <f t="shared" si="28"/>
        <v>98.333011074784565</v>
      </c>
      <c r="AA51" s="21"/>
      <c r="AB51" s="22"/>
    </row>
    <row r="52" spans="2:28" ht="18" customHeight="1" x14ac:dyDescent="0.2">
      <c r="B52" s="37" t="s">
        <v>62</v>
      </c>
      <c r="C52" s="25">
        <f>+[1]PP!N51</f>
        <v>15.5</v>
      </c>
      <c r="D52" s="25">
        <f>+[1]PP!O51</f>
        <v>14.5</v>
      </c>
      <c r="E52" s="25">
        <f>+[1]PP!P51</f>
        <v>17.2</v>
      </c>
      <c r="F52" s="25">
        <f>+[1]PP!Q51</f>
        <v>14.1</v>
      </c>
      <c r="G52" s="25">
        <f>+[1]PP!R51</f>
        <v>13.6</v>
      </c>
      <c r="H52" s="25">
        <f>+[1]PP!S51</f>
        <v>18</v>
      </c>
      <c r="I52" s="25">
        <f>+[1]PP!T51</f>
        <v>18.2</v>
      </c>
      <c r="J52" s="25">
        <f>+[1]PP!U51</f>
        <v>15.1</v>
      </c>
      <c r="K52" s="25">
        <f>+[1]PP!V51</f>
        <v>16.5</v>
      </c>
      <c r="L52" s="25">
        <f>+[1]PP!W51</f>
        <v>17.7</v>
      </c>
      <c r="M52" s="26">
        <f t="shared" ref="M52:M53" si="33">SUM(C52:L52)</f>
        <v>160.39999999999998</v>
      </c>
      <c r="N52" s="25">
        <v>15.467155999999999</v>
      </c>
      <c r="O52" s="25">
        <v>14.5281924</v>
      </c>
      <c r="P52" s="25">
        <v>17.178222050000002</v>
      </c>
      <c r="Q52" s="25">
        <v>14.141910599999999</v>
      </c>
      <c r="R52" s="25">
        <v>13.6002285</v>
      </c>
      <c r="S52" s="25">
        <v>18.026830199999999</v>
      </c>
      <c r="T52" s="25">
        <v>18.1640959</v>
      </c>
      <c r="U52" s="25">
        <v>17.866649329685615</v>
      </c>
      <c r="V52" s="25">
        <v>17.529769946034882</v>
      </c>
      <c r="W52" s="25">
        <v>18.460856132829083</v>
      </c>
      <c r="X52" s="25">
        <f t="shared" ref="X52:X53" si="34">SUM(N52:W52)</f>
        <v>164.9639110585496</v>
      </c>
      <c r="Y52" s="25">
        <f t="shared" si="1"/>
        <v>-4.5639110585496212</v>
      </c>
      <c r="Z52" s="27">
        <f t="shared" si="28"/>
        <v>97.233388182140175</v>
      </c>
      <c r="AA52" s="21"/>
      <c r="AB52" s="22"/>
    </row>
    <row r="53" spans="2:28" ht="18" customHeight="1" x14ac:dyDescent="0.2">
      <c r="B53" s="37" t="s">
        <v>35</v>
      </c>
      <c r="C53" s="25">
        <f>+[1]PP!N52</f>
        <v>3.5</v>
      </c>
      <c r="D53" s="25">
        <f>+[1]PP!O52</f>
        <v>2.5</v>
      </c>
      <c r="E53" s="25">
        <f>+[1]PP!P52</f>
        <v>3</v>
      </c>
      <c r="F53" s="25">
        <f>+[1]PP!Q52</f>
        <v>2.8</v>
      </c>
      <c r="G53" s="25">
        <f>+[1]PP!R52</f>
        <v>2.7</v>
      </c>
      <c r="H53" s="25">
        <f>+[1]PP!S52</f>
        <v>2.6</v>
      </c>
      <c r="I53" s="25">
        <f>+[1]PP!T52</f>
        <v>2.5</v>
      </c>
      <c r="J53" s="25">
        <f>+[1]PP!U52</f>
        <v>2.6</v>
      </c>
      <c r="K53" s="25">
        <f>+[1]PP!V52</f>
        <v>3.2</v>
      </c>
      <c r="L53" s="25">
        <f>+[1]PP!W52</f>
        <v>3.1</v>
      </c>
      <c r="M53" s="26">
        <f t="shared" si="33"/>
        <v>28.500000000000004</v>
      </c>
      <c r="N53" s="25">
        <v>3.4797109299999995</v>
      </c>
      <c r="O53" s="25">
        <v>2.48522233</v>
      </c>
      <c r="P53" s="25">
        <v>3.0556450800000001</v>
      </c>
      <c r="Q53" s="25">
        <v>2.7570057299999999</v>
      </c>
      <c r="R53" s="25">
        <v>2.6854293599999997</v>
      </c>
      <c r="S53" s="25">
        <v>2.5525958100000001</v>
      </c>
      <c r="T53" s="25">
        <v>2.5102333799999998</v>
      </c>
      <c r="U53" s="25">
        <v>3.5398198549518844</v>
      </c>
      <c r="V53" s="25">
        <v>3.1072065867861709</v>
      </c>
      <c r="W53" s="25">
        <v>3.9413361851736775</v>
      </c>
      <c r="X53" s="25">
        <f t="shared" si="34"/>
        <v>30.11420524691173</v>
      </c>
      <c r="Y53" s="25">
        <f t="shared" si="1"/>
        <v>-1.6142052469117267</v>
      </c>
      <c r="Z53" s="27">
        <f t="shared" si="28"/>
        <v>94.639721574331546</v>
      </c>
      <c r="AA53" s="21"/>
      <c r="AB53" s="22"/>
    </row>
    <row r="54" spans="2:28" ht="18" customHeight="1" x14ac:dyDescent="0.2">
      <c r="B54" s="23" t="s">
        <v>63</v>
      </c>
      <c r="C54" s="18">
        <f>+[1]PP!N53</f>
        <v>128.80000000000001</v>
      </c>
      <c r="D54" s="18">
        <f>+[1]PP!O53</f>
        <v>132.5</v>
      </c>
      <c r="E54" s="18">
        <f>+[1]PP!P53</f>
        <v>135.80000000000001</v>
      </c>
      <c r="F54" s="18">
        <f>+[1]PP!Q53</f>
        <v>123.6</v>
      </c>
      <c r="G54" s="18">
        <f>+[1]PP!R53</f>
        <v>128.6</v>
      </c>
      <c r="H54" s="18">
        <f>+[1]PP!S53</f>
        <v>117.8</v>
      </c>
      <c r="I54" s="18">
        <f>+[1]PP!T53</f>
        <v>140.69999999999999</v>
      </c>
      <c r="J54" s="18">
        <f>+[1]PP!U53</f>
        <v>127.3</v>
      </c>
      <c r="K54" s="18">
        <f>+[1]PP!V53</f>
        <v>128.9</v>
      </c>
      <c r="L54" s="18">
        <f>+[1]PP!W53</f>
        <v>131.6</v>
      </c>
      <c r="M54" s="19">
        <f>SUM(C54:L54)</f>
        <v>1295.5999999999999</v>
      </c>
      <c r="N54" s="18">
        <v>128.79745370000001</v>
      </c>
      <c r="O54" s="18">
        <v>132.5437263</v>
      </c>
      <c r="P54" s="18">
        <v>135.82295690999999</v>
      </c>
      <c r="Q54" s="18">
        <v>123.58609462999999</v>
      </c>
      <c r="R54" s="18">
        <v>128.61917288999999</v>
      </c>
      <c r="S54" s="18">
        <v>117.81383906999999</v>
      </c>
      <c r="T54" s="18">
        <v>140.75755347</v>
      </c>
      <c r="U54" s="18">
        <v>128.58522361999999</v>
      </c>
      <c r="V54" s="18">
        <v>149.21113967532401</v>
      </c>
      <c r="W54" s="18">
        <v>147.45958256614699</v>
      </c>
      <c r="X54" s="18">
        <f>SUM(N54:W54)</f>
        <v>1333.1967428314708</v>
      </c>
      <c r="Y54" s="18">
        <f t="shared" si="1"/>
        <v>-37.59674283147092</v>
      </c>
      <c r="Z54" s="20">
        <f t="shared" si="28"/>
        <v>97.179955394158696</v>
      </c>
      <c r="AA54" s="21"/>
      <c r="AB54" s="22"/>
    </row>
    <row r="55" spans="2:28" ht="18" customHeight="1" x14ac:dyDescent="0.25">
      <c r="B55" s="23" t="s">
        <v>64</v>
      </c>
      <c r="C55" s="18">
        <f>+[1]PP!N54</f>
        <v>0.1</v>
      </c>
      <c r="D55" s="18">
        <f>+[1]PP!O54</f>
        <v>1.9</v>
      </c>
      <c r="E55" s="18">
        <f>+[1]PP!P54</f>
        <v>0.3</v>
      </c>
      <c r="F55" s="18">
        <f>+[1]PP!Q54</f>
        <v>1.2</v>
      </c>
      <c r="G55" s="18">
        <f>+[1]PP!R54</f>
        <v>0.2</v>
      </c>
      <c r="H55" s="18">
        <f>+[1]PP!S54</f>
        <v>0.4</v>
      </c>
      <c r="I55" s="18">
        <f>+[1]PP!T54</f>
        <v>0.4</v>
      </c>
      <c r="J55" s="18">
        <f>+[1]PP!U54</f>
        <v>0.2</v>
      </c>
      <c r="K55" s="18">
        <f>+[1]PP!V54</f>
        <v>0.3</v>
      </c>
      <c r="L55" s="18">
        <f>+[1]PP!W54</f>
        <v>0.5</v>
      </c>
      <c r="M55" s="19">
        <f>SUM(C55:L55)</f>
        <v>5.5000000000000009</v>
      </c>
      <c r="N55" s="45">
        <v>0.13892564999999998</v>
      </c>
      <c r="O55" s="18">
        <v>1.8772053</v>
      </c>
      <c r="P55" s="18">
        <v>0.33789173</v>
      </c>
      <c r="Q55" s="18">
        <v>1.25039623</v>
      </c>
      <c r="R55" s="18">
        <v>0.15746010999999999</v>
      </c>
      <c r="S55" s="18">
        <v>0.39644016000000004</v>
      </c>
      <c r="T55" s="18">
        <v>0.37734087999999999</v>
      </c>
      <c r="U55" s="18">
        <v>0.11014414433261319</v>
      </c>
      <c r="V55" s="18">
        <v>0.19282100723857001</v>
      </c>
      <c r="W55" s="18">
        <v>0.29156823349760619</v>
      </c>
      <c r="X55" s="18">
        <f>SUM(N55:W55)</f>
        <v>5.1301934450687892</v>
      </c>
      <c r="Y55" s="18">
        <f t="shared" si="1"/>
        <v>0.36980655493121173</v>
      </c>
      <c r="Z55" s="20">
        <f t="shared" si="28"/>
        <v>107.20843295464179</v>
      </c>
      <c r="AA55" s="21"/>
      <c r="AB55" s="22"/>
    </row>
    <row r="56" spans="2:28" ht="18" customHeight="1" x14ac:dyDescent="0.2">
      <c r="B56" s="23" t="s">
        <v>65</v>
      </c>
      <c r="C56" s="18">
        <f>+[1]PP!N55</f>
        <v>313.60000000000002</v>
      </c>
      <c r="D56" s="18">
        <f>+[1]PP!O55</f>
        <v>352.4</v>
      </c>
      <c r="E56" s="18">
        <f>+[1]PP!P55</f>
        <v>988.2</v>
      </c>
      <c r="F56" s="18">
        <f>+[1]PP!Q55</f>
        <v>329.6</v>
      </c>
      <c r="G56" s="18">
        <f>+[1]PP!R55</f>
        <v>328.5</v>
      </c>
      <c r="H56" s="18">
        <f>+[1]PP!S55</f>
        <v>1196.0999999999999</v>
      </c>
      <c r="I56" s="18">
        <f>+[1]PP!T55</f>
        <v>381.9</v>
      </c>
      <c r="J56" s="18">
        <f>+[1]PP!U55</f>
        <v>331</v>
      </c>
      <c r="K56" s="18">
        <f>+[1]PP!V55</f>
        <v>663.2</v>
      </c>
      <c r="L56" s="18">
        <f>+[1]PP!W55</f>
        <v>817.4</v>
      </c>
      <c r="M56" s="19">
        <f>SUM(C56:L56)</f>
        <v>5701.9</v>
      </c>
      <c r="N56" s="18">
        <v>313.61356018999999</v>
      </c>
      <c r="O56" s="18">
        <v>352.36492356000002</v>
      </c>
      <c r="P56" s="18">
        <v>988.14199103999999</v>
      </c>
      <c r="Q56" s="18">
        <v>329.57287581000003</v>
      </c>
      <c r="R56" s="18">
        <v>328.45816119</v>
      </c>
      <c r="S56" s="18">
        <v>1196.1089574599998</v>
      </c>
      <c r="T56" s="18">
        <v>381.95950416999995</v>
      </c>
      <c r="U56" s="18">
        <v>489.08686730661572</v>
      </c>
      <c r="V56" s="18">
        <v>541.05693868609558</v>
      </c>
      <c r="W56" s="18">
        <v>550.2723731116796</v>
      </c>
      <c r="X56" s="18">
        <f>SUM(N56:W56)</f>
        <v>5470.6361525243901</v>
      </c>
      <c r="Y56" s="18">
        <f t="shared" si="1"/>
        <v>231.26384747560951</v>
      </c>
      <c r="Z56" s="20">
        <f t="shared" si="28"/>
        <v>104.22736663575942</v>
      </c>
      <c r="AA56" s="21"/>
      <c r="AB56" s="22"/>
    </row>
    <row r="57" spans="2:28" ht="18" customHeight="1" x14ac:dyDescent="0.2">
      <c r="B57" s="23" t="s">
        <v>66</v>
      </c>
      <c r="C57" s="18">
        <f>+C58</f>
        <v>0.9</v>
      </c>
      <c r="D57" s="18">
        <f t="shared" ref="D57:L57" si="35">+D58</f>
        <v>0</v>
      </c>
      <c r="E57" s="18">
        <f t="shared" si="35"/>
        <v>0</v>
      </c>
      <c r="F57" s="18">
        <f t="shared" si="35"/>
        <v>1</v>
      </c>
      <c r="G57" s="18">
        <f t="shared" si="35"/>
        <v>0</v>
      </c>
      <c r="H57" s="18">
        <f t="shared" si="35"/>
        <v>1.7</v>
      </c>
      <c r="I57" s="18">
        <f t="shared" si="35"/>
        <v>6</v>
      </c>
      <c r="J57" s="18">
        <f t="shared" si="35"/>
        <v>0</v>
      </c>
      <c r="K57" s="18">
        <f t="shared" si="35"/>
        <v>0</v>
      </c>
      <c r="L57" s="18">
        <f t="shared" si="35"/>
        <v>464.7</v>
      </c>
      <c r="M57" s="19">
        <f>+M58</f>
        <v>474.3</v>
      </c>
      <c r="N57" s="18">
        <f t="shared" ref="N57:W57" si="36">+N58</f>
        <v>0.90287700000000004</v>
      </c>
      <c r="O57" s="18">
        <f t="shared" si="36"/>
        <v>0</v>
      </c>
      <c r="P57" s="18">
        <f t="shared" si="36"/>
        <v>0</v>
      </c>
      <c r="Q57" s="18">
        <f t="shared" si="36"/>
        <v>1</v>
      </c>
      <c r="R57" s="18">
        <f t="shared" si="36"/>
        <v>0</v>
      </c>
      <c r="S57" s="18">
        <f t="shared" si="36"/>
        <v>1.66641051</v>
      </c>
      <c r="T57" s="18">
        <f t="shared" si="36"/>
        <v>6</v>
      </c>
      <c r="U57" s="18">
        <f t="shared" si="36"/>
        <v>0</v>
      </c>
      <c r="V57" s="18">
        <f t="shared" si="36"/>
        <v>0</v>
      </c>
      <c r="W57" s="18">
        <f t="shared" si="36"/>
        <v>1066.2352510000001</v>
      </c>
      <c r="X57" s="18">
        <f>+X58</f>
        <v>1075.8045385100002</v>
      </c>
      <c r="Y57" s="18">
        <f t="shared" si="1"/>
        <v>-601.5045385100002</v>
      </c>
      <c r="Z57" s="46">
        <v>0</v>
      </c>
      <c r="AA57" s="21"/>
      <c r="AB57" s="22"/>
    </row>
    <row r="58" spans="2:28" ht="18" customHeight="1" x14ac:dyDescent="0.2">
      <c r="B58" s="47" t="s">
        <v>67</v>
      </c>
      <c r="C58" s="18">
        <f t="shared" ref="C58:W58" si="37">SUM(C59:C61)</f>
        <v>0.9</v>
      </c>
      <c r="D58" s="18">
        <f t="shared" si="37"/>
        <v>0</v>
      </c>
      <c r="E58" s="18">
        <f t="shared" si="37"/>
        <v>0</v>
      </c>
      <c r="F58" s="18">
        <f t="shared" si="37"/>
        <v>1</v>
      </c>
      <c r="G58" s="18">
        <f t="shared" si="37"/>
        <v>0</v>
      </c>
      <c r="H58" s="18">
        <f t="shared" si="37"/>
        <v>1.7</v>
      </c>
      <c r="I58" s="18">
        <f t="shared" si="37"/>
        <v>6</v>
      </c>
      <c r="J58" s="18">
        <f t="shared" si="37"/>
        <v>0</v>
      </c>
      <c r="K58" s="18">
        <f t="shared" si="37"/>
        <v>0</v>
      </c>
      <c r="L58" s="18">
        <f t="shared" si="37"/>
        <v>464.7</v>
      </c>
      <c r="M58" s="19">
        <f>SUM(M59:M61)</f>
        <v>474.3</v>
      </c>
      <c r="N58" s="18">
        <f t="shared" si="37"/>
        <v>0.90287700000000004</v>
      </c>
      <c r="O58" s="18">
        <f t="shared" si="37"/>
        <v>0</v>
      </c>
      <c r="P58" s="18">
        <f t="shared" si="37"/>
        <v>0</v>
      </c>
      <c r="Q58" s="18">
        <f t="shared" si="37"/>
        <v>1</v>
      </c>
      <c r="R58" s="18">
        <f t="shared" si="37"/>
        <v>0</v>
      </c>
      <c r="S58" s="18">
        <f t="shared" si="37"/>
        <v>1.66641051</v>
      </c>
      <c r="T58" s="18">
        <f t="shared" si="37"/>
        <v>6</v>
      </c>
      <c r="U58" s="18">
        <f t="shared" si="37"/>
        <v>0</v>
      </c>
      <c r="V58" s="18">
        <f t="shared" si="37"/>
        <v>0</v>
      </c>
      <c r="W58" s="18">
        <f t="shared" si="37"/>
        <v>1066.2352510000001</v>
      </c>
      <c r="X58" s="18">
        <f>SUM(X59:X61)</f>
        <v>1075.8045385100002</v>
      </c>
      <c r="Y58" s="18">
        <f t="shared" si="1"/>
        <v>-601.5045385100002</v>
      </c>
      <c r="Z58" s="46">
        <v>0</v>
      </c>
      <c r="AA58" s="48"/>
      <c r="AB58" s="22"/>
    </row>
    <row r="59" spans="2:28" s="1" customFormat="1" ht="18" customHeight="1" x14ac:dyDescent="0.2">
      <c r="B59" s="49" t="s">
        <v>68</v>
      </c>
      <c r="C59" s="25">
        <f>+[1]PP!N58</f>
        <v>0.9</v>
      </c>
      <c r="D59" s="25">
        <f>+[1]PP!O58</f>
        <v>0</v>
      </c>
      <c r="E59" s="25">
        <f>+[1]PP!P58</f>
        <v>0</v>
      </c>
      <c r="F59" s="25">
        <f>+[1]PP!Q58</f>
        <v>1</v>
      </c>
      <c r="G59" s="25">
        <f>+[1]PP!R58</f>
        <v>0</v>
      </c>
      <c r="H59" s="25">
        <f>+[1]PP!S58</f>
        <v>1.7</v>
      </c>
      <c r="I59" s="25">
        <f>+[1]PP!T58</f>
        <v>0</v>
      </c>
      <c r="J59" s="25">
        <f>+[1]PP!U58</f>
        <v>0</v>
      </c>
      <c r="K59" s="25">
        <f>+[1]PP!V58</f>
        <v>0</v>
      </c>
      <c r="L59" s="25">
        <f>+[1]PP!W58</f>
        <v>0</v>
      </c>
      <c r="M59" s="26">
        <f>SUM(C59:L59)</f>
        <v>3.5999999999999996</v>
      </c>
      <c r="N59" s="25">
        <v>0.90287700000000004</v>
      </c>
      <c r="O59" s="25">
        <v>0</v>
      </c>
      <c r="P59" s="25">
        <v>0</v>
      </c>
      <c r="Q59" s="25">
        <v>1</v>
      </c>
      <c r="R59" s="25">
        <v>0</v>
      </c>
      <c r="S59" s="25">
        <v>1.66641051</v>
      </c>
      <c r="T59" s="25">
        <v>0</v>
      </c>
      <c r="U59" s="25">
        <v>0</v>
      </c>
      <c r="V59" s="25">
        <v>0</v>
      </c>
      <c r="W59" s="25">
        <v>0</v>
      </c>
      <c r="X59" s="25">
        <f>SUM(N59:W59)</f>
        <v>3.5692875100000001</v>
      </c>
      <c r="Y59" s="25">
        <f t="shared" si="1"/>
        <v>3.0712489999999537E-2</v>
      </c>
      <c r="Z59" s="50">
        <v>0</v>
      </c>
      <c r="AA59" s="48"/>
      <c r="AB59" s="22"/>
    </row>
    <row r="60" spans="2:28" s="1" customFormat="1" ht="18" customHeight="1" x14ac:dyDescent="0.2">
      <c r="B60" s="49" t="s">
        <v>69</v>
      </c>
      <c r="C60" s="25">
        <f>+[1]PP!N59</f>
        <v>0</v>
      </c>
      <c r="D60" s="25">
        <f>+[1]PP!O59</f>
        <v>0</v>
      </c>
      <c r="E60" s="25">
        <f>+[1]PP!P59</f>
        <v>0</v>
      </c>
      <c r="F60" s="25">
        <f>+[1]PP!Q59</f>
        <v>0</v>
      </c>
      <c r="G60" s="25">
        <f>+[1]PP!R59</f>
        <v>0</v>
      </c>
      <c r="H60" s="25">
        <f>+[1]PP!S59</f>
        <v>0</v>
      </c>
      <c r="I60" s="25">
        <f>+[1]PP!T59</f>
        <v>6</v>
      </c>
      <c r="J60" s="25">
        <f>+[1]PP!U59</f>
        <v>0</v>
      </c>
      <c r="K60" s="25">
        <f>+[1]PP!V59</f>
        <v>0</v>
      </c>
      <c r="L60" s="25">
        <f>+[1]PP!W59</f>
        <v>0</v>
      </c>
      <c r="M60" s="26">
        <f t="shared" ref="M60:M61" si="38">SUM(C60:L60)</f>
        <v>6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6</v>
      </c>
      <c r="U60" s="25">
        <v>0</v>
      </c>
      <c r="V60" s="25">
        <v>0</v>
      </c>
      <c r="W60" s="25">
        <v>0</v>
      </c>
      <c r="X60" s="25">
        <f t="shared" ref="X60:X61" si="39">SUM(N60:W60)</f>
        <v>6</v>
      </c>
      <c r="Y60" s="25">
        <f t="shared" si="1"/>
        <v>0</v>
      </c>
      <c r="Z60" s="50">
        <v>0</v>
      </c>
      <c r="AA60" s="48"/>
      <c r="AB60" s="22"/>
    </row>
    <row r="61" spans="2:28" s="1" customFormat="1" ht="18" customHeight="1" x14ac:dyDescent="0.2">
      <c r="B61" s="49" t="s">
        <v>35</v>
      </c>
      <c r="C61" s="25">
        <f>+[1]PP!N61</f>
        <v>0</v>
      </c>
      <c r="D61" s="25">
        <f>+[1]PP!O61</f>
        <v>0</v>
      </c>
      <c r="E61" s="25">
        <f>+[1]PP!P61</f>
        <v>0</v>
      </c>
      <c r="F61" s="25">
        <f>+[1]PP!Q61</f>
        <v>0</v>
      </c>
      <c r="G61" s="25">
        <f>+[1]PP!R61</f>
        <v>0</v>
      </c>
      <c r="H61" s="25">
        <f>+[1]PP!S61</f>
        <v>0</v>
      </c>
      <c r="I61" s="25">
        <f>+[1]PP!T61</f>
        <v>0</v>
      </c>
      <c r="J61" s="25">
        <f>+[1]PP!U61</f>
        <v>0</v>
      </c>
      <c r="K61" s="25">
        <f>+[1]PP!V61</f>
        <v>0</v>
      </c>
      <c r="L61" s="25">
        <f>+[1]PP!W60</f>
        <v>464.7</v>
      </c>
      <c r="M61" s="26">
        <f t="shared" si="38"/>
        <v>464.7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1066.2352510000001</v>
      </c>
      <c r="X61" s="25">
        <f t="shared" si="39"/>
        <v>1066.2352510000001</v>
      </c>
      <c r="Y61" s="25">
        <f t="shared" si="1"/>
        <v>-601.53525100000002</v>
      </c>
      <c r="Z61" s="50">
        <v>0</v>
      </c>
      <c r="AB61" s="22"/>
    </row>
    <row r="62" spans="2:28" ht="18" customHeight="1" x14ac:dyDescent="0.2">
      <c r="B62" s="51" t="s">
        <v>70</v>
      </c>
      <c r="C62" s="18">
        <f>+C63+C74+C78</f>
        <v>3197.5</v>
      </c>
      <c r="D62" s="18">
        <f t="shared" ref="D62:W62" si="40">+D63+D74+D78</f>
        <v>3117.6</v>
      </c>
      <c r="E62" s="18">
        <f t="shared" si="40"/>
        <v>3119.2</v>
      </c>
      <c r="F62" s="18">
        <f t="shared" si="40"/>
        <v>3151.5</v>
      </c>
      <c r="G62" s="18">
        <f t="shared" si="40"/>
        <v>4170.9000000000005</v>
      </c>
      <c r="H62" s="18">
        <f t="shared" si="40"/>
        <v>3849.4000000000005</v>
      </c>
      <c r="I62" s="18">
        <f t="shared" si="40"/>
        <v>3752.7</v>
      </c>
      <c r="J62" s="18">
        <f t="shared" si="40"/>
        <v>4385.5999999999995</v>
      </c>
      <c r="K62" s="18">
        <f t="shared" si="40"/>
        <v>3707.2999999999997</v>
      </c>
      <c r="L62" s="18">
        <f t="shared" si="40"/>
        <v>3631.1000000000004</v>
      </c>
      <c r="M62" s="18">
        <f>+M63+M74+M78</f>
        <v>36082.800000000003</v>
      </c>
      <c r="N62" s="18">
        <f t="shared" si="40"/>
        <v>3389.0373375600002</v>
      </c>
      <c r="O62" s="18">
        <f t="shared" si="40"/>
        <v>3130.7215943399997</v>
      </c>
      <c r="P62" s="18">
        <f t="shared" si="40"/>
        <v>3249.9964699500001</v>
      </c>
      <c r="Q62" s="18">
        <f t="shared" si="40"/>
        <v>3010.6780940602966</v>
      </c>
      <c r="R62" s="18">
        <f t="shared" si="40"/>
        <v>4525.1695073875371</v>
      </c>
      <c r="S62" s="18">
        <f t="shared" si="40"/>
        <v>3665.244013332499</v>
      </c>
      <c r="T62" s="18">
        <f t="shared" si="40"/>
        <v>4102.9065737162837</v>
      </c>
      <c r="U62" s="18">
        <f t="shared" si="40"/>
        <v>5324.3399897626796</v>
      </c>
      <c r="V62" s="18">
        <f t="shared" si="40"/>
        <v>4017.2890540794529</v>
      </c>
      <c r="W62" s="18">
        <f t="shared" si="40"/>
        <v>4096.4161059874059</v>
      </c>
      <c r="X62" s="18">
        <f>+X63+X74+X78</f>
        <v>38511.835419240379</v>
      </c>
      <c r="Y62" s="18">
        <f t="shared" si="1"/>
        <v>-2429.0354192403756</v>
      </c>
      <c r="Z62" s="20">
        <f t="shared" ref="Z62:Z80" si="41">+M62/X62*100</f>
        <v>93.69275602474444</v>
      </c>
      <c r="AA62" s="21"/>
      <c r="AB62" s="22"/>
    </row>
    <row r="63" spans="2:28" ht="18" customHeight="1" x14ac:dyDescent="0.2">
      <c r="B63" s="47" t="s">
        <v>71</v>
      </c>
      <c r="C63" s="18">
        <f>+C64+C70</f>
        <v>2509.7000000000003</v>
      </c>
      <c r="D63" s="18">
        <f t="shared" ref="D63:L63" si="42">+D64+D70</f>
        <v>2370.9</v>
      </c>
      <c r="E63" s="18">
        <f t="shared" si="42"/>
        <v>2346.6</v>
      </c>
      <c r="F63" s="18">
        <f t="shared" si="42"/>
        <v>2322.7000000000003</v>
      </c>
      <c r="G63" s="18">
        <f t="shared" si="42"/>
        <v>3467.1000000000004</v>
      </c>
      <c r="H63" s="18">
        <f t="shared" si="42"/>
        <v>3165.8</v>
      </c>
      <c r="I63" s="18">
        <f t="shared" si="42"/>
        <v>3039.2</v>
      </c>
      <c r="J63" s="18">
        <f t="shared" si="42"/>
        <v>3714.9999999999995</v>
      </c>
      <c r="K63" s="18">
        <f t="shared" si="42"/>
        <v>3146.6</v>
      </c>
      <c r="L63" s="18">
        <f t="shared" si="42"/>
        <v>2841.0000000000005</v>
      </c>
      <c r="M63" s="19">
        <f>+M64+M70</f>
        <v>28924.600000000002</v>
      </c>
      <c r="N63" s="18">
        <f t="shared" ref="N63" si="43">+N64+N70</f>
        <v>2701.18342003</v>
      </c>
      <c r="O63" s="18">
        <f>ROUNDUP(+O64+O70,1)</f>
        <v>2384</v>
      </c>
      <c r="P63" s="18">
        <f>ROUNDDOWN(+P64+P70,1)</f>
        <v>2477.4</v>
      </c>
      <c r="Q63" s="18">
        <f>ROUNDUP(+Q64+Q70,1)</f>
        <v>2181.2999999999997</v>
      </c>
      <c r="R63" s="18">
        <f>ROUNDDOWN(+R64+R70,1)</f>
        <v>3818.7</v>
      </c>
      <c r="S63" s="18">
        <f t="shared" ref="S63:X63" si="44">+S64+S70</f>
        <v>2979.7843955773219</v>
      </c>
      <c r="T63" s="18">
        <f t="shared" si="44"/>
        <v>3388.2743602235591</v>
      </c>
      <c r="U63" s="18">
        <f t="shared" si="44"/>
        <v>4514.7354091941361</v>
      </c>
      <c r="V63" s="18">
        <f t="shared" si="44"/>
        <v>3300.5485568972863</v>
      </c>
      <c r="W63" s="18">
        <f t="shared" si="44"/>
        <v>3381.3376295237895</v>
      </c>
      <c r="X63" s="18">
        <f t="shared" si="44"/>
        <v>31127.30045051032</v>
      </c>
      <c r="Y63" s="18">
        <f t="shared" si="1"/>
        <v>-2202.7004505103178</v>
      </c>
      <c r="Z63" s="20">
        <f t="shared" si="41"/>
        <v>92.923573780474726</v>
      </c>
      <c r="AA63" s="21"/>
      <c r="AB63" s="22"/>
    </row>
    <row r="64" spans="2:28" ht="18" customHeight="1" x14ac:dyDescent="0.2">
      <c r="B64" s="47" t="s">
        <v>72</v>
      </c>
      <c r="C64" s="18">
        <f>+C65+C68+C69</f>
        <v>130.80000000000001</v>
      </c>
      <c r="D64" s="18">
        <f t="shared" ref="D64:L64" si="45">+D65+D68+D69</f>
        <v>261.60000000000002</v>
      </c>
      <c r="E64" s="18">
        <f t="shared" si="45"/>
        <v>173.59999999999997</v>
      </c>
      <c r="F64" s="18">
        <f t="shared" si="45"/>
        <v>283.3</v>
      </c>
      <c r="G64" s="18">
        <f t="shared" si="45"/>
        <v>102.6</v>
      </c>
      <c r="H64" s="18">
        <f t="shared" si="45"/>
        <v>298.29999999999995</v>
      </c>
      <c r="I64" s="18">
        <f t="shared" si="45"/>
        <v>84.800000000000011</v>
      </c>
      <c r="J64" s="18">
        <f t="shared" si="45"/>
        <v>80.5</v>
      </c>
      <c r="K64" s="18">
        <f t="shared" si="45"/>
        <v>344.2</v>
      </c>
      <c r="L64" s="18">
        <f t="shared" si="45"/>
        <v>195.8</v>
      </c>
      <c r="M64" s="19">
        <f>+M65+M68+M69</f>
        <v>1955.5000000000002</v>
      </c>
      <c r="N64" s="18">
        <f t="shared" ref="N64:W64" si="46">+N65+N68+N69</f>
        <v>322.29882884</v>
      </c>
      <c r="O64" s="18">
        <f t="shared" si="46"/>
        <v>274.65873519999997</v>
      </c>
      <c r="P64" s="18">
        <f t="shared" si="46"/>
        <v>304.43649742999997</v>
      </c>
      <c r="Q64" s="18">
        <f t="shared" si="46"/>
        <v>141.80336524883973</v>
      </c>
      <c r="R64" s="18">
        <f t="shared" si="46"/>
        <v>454.25055520538581</v>
      </c>
      <c r="S64" s="18">
        <f t="shared" si="46"/>
        <v>112.0872440173213</v>
      </c>
      <c r="T64" s="18">
        <f t="shared" si="46"/>
        <v>201.95148939355957</v>
      </c>
      <c r="U64" s="18">
        <f t="shared" si="46"/>
        <v>431.0945950086267</v>
      </c>
      <c r="V64" s="18">
        <f t="shared" si="46"/>
        <v>170.11128972905422</v>
      </c>
      <c r="W64" s="18">
        <f t="shared" si="46"/>
        <v>185.73004177026289</v>
      </c>
      <c r="X64" s="18">
        <f>+X65+X68+X69</f>
        <v>2598.4226418430503</v>
      </c>
      <c r="Y64" s="18">
        <f t="shared" si="1"/>
        <v>-642.92264184305009</v>
      </c>
      <c r="Z64" s="20">
        <f t="shared" si="41"/>
        <v>75.257195211821752</v>
      </c>
      <c r="AA64" s="21"/>
      <c r="AB64" s="22"/>
    </row>
    <row r="65" spans="1:28" s="54" customFormat="1" ht="18" customHeight="1" x14ac:dyDescent="0.2">
      <c r="A65" s="52"/>
      <c r="B65" s="36" t="s">
        <v>73</v>
      </c>
      <c r="C65" s="28">
        <f t="shared" ref="C65:W65" si="47">+C66+C67</f>
        <v>108.3</v>
      </c>
      <c r="D65" s="28">
        <f t="shared" si="47"/>
        <v>117.9</v>
      </c>
      <c r="E65" s="28">
        <f t="shared" si="47"/>
        <v>93.6</v>
      </c>
      <c r="F65" s="28">
        <f t="shared" si="47"/>
        <v>88.1</v>
      </c>
      <c r="G65" s="28">
        <f t="shared" si="47"/>
        <v>101.6</v>
      </c>
      <c r="H65" s="28">
        <f t="shared" si="47"/>
        <v>86.6</v>
      </c>
      <c r="I65" s="28">
        <f t="shared" si="47"/>
        <v>82.100000000000009</v>
      </c>
      <c r="J65" s="28">
        <f t="shared" si="47"/>
        <v>79.599999999999994</v>
      </c>
      <c r="K65" s="28">
        <f t="shared" si="47"/>
        <v>88.1</v>
      </c>
      <c r="L65" s="28">
        <f t="shared" si="47"/>
        <v>110.4</v>
      </c>
      <c r="M65" s="29">
        <f>+M66+M67</f>
        <v>956.30000000000018</v>
      </c>
      <c r="N65" s="18">
        <f t="shared" si="47"/>
        <v>108.27903963999999</v>
      </c>
      <c r="O65" s="18">
        <f t="shared" si="47"/>
        <v>117.8768492</v>
      </c>
      <c r="P65" s="18">
        <f t="shared" si="47"/>
        <v>93.629620129999992</v>
      </c>
      <c r="Q65" s="18">
        <f t="shared" si="47"/>
        <v>88.047946269999997</v>
      </c>
      <c r="R65" s="18">
        <f t="shared" si="47"/>
        <v>101.61558103</v>
      </c>
      <c r="S65" s="18">
        <f t="shared" si="47"/>
        <v>86.566693229999998</v>
      </c>
      <c r="T65" s="18">
        <f t="shared" si="47"/>
        <v>82.107882500000002</v>
      </c>
      <c r="U65" s="18">
        <f t="shared" si="47"/>
        <v>156.07500852611659</v>
      </c>
      <c r="V65" s="18">
        <f t="shared" si="47"/>
        <v>105.98332777516079</v>
      </c>
      <c r="W65" s="18">
        <f t="shared" si="47"/>
        <v>122.7246761834966</v>
      </c>
      <c r="X65" s="18">
        <f>SUM(N65:W65)</f>
        <v>1062.9066244847738</v>
      </c>
      <c r="Y65" s="18">
        <f t="shared" si="1"/>
        <v>-106.60662448477365</v>
      </c>
      <c r="Z65" s="20">
        <f t="shared" si="41"/>
        <v>89.97027377297141</v>
      </c>
      <c r="AA65" s="53"/>
      <c r="AB65" s="22"/>
    </row>
    <row r="66" spans="1:28" ht="18" customHeight="1" x14ac:dyDescent="0.2">
      <c r="B66" s="37" t="s">
        <v>74</v>
      </c>
      <c r="C66" s="33">
        <f>+[1]PP!N66</f>
        <v>98.2</v>
      </c>
      <c r="D66" s="33">
        <f>+[1]PP!O66</f>
        <v>81.400000000000006</v>
      </c>
      <c r="E66" s="33">
        <f>+[1]PP!P66</f>
        <v>83.6</v>
      </c>
      <c r="F66" s="33">
        <f>+[1]PP!Q66</f>
        <v>75.599999999999994</v>
      </c>
      <c r="G66" s="33">
        <f>+[1]PP!R66</f>
        <v>82</v>
      </c>
      <c r="H66" s="33">
        <f>+[1]PP!S66</f>
        <v>70.3</v>
      </c>
      <c r="I66" s="33">
        <f>+[1]PP!T66</f>
        <v>73.900000000000006</v>
      </c>
      <c r="J66" s="33">
        <f>+[1]PP!U66</f>
        <v>73.099999999999994</v>
      </c>
      <c r="K66" s="33">
        <f>+[1]PP!V66</f>
        <v>76.099999999999994</v>
      </c>
      <c r="L66" s="33">
        <f>+[1]PP!W66</f>
        <v>92.9</v>
      </c>
      <c r="M66" s="26">
        <f>SUM(C66:L66)</f>
        <v>807.10000000000014</v>
      </c>
      <c r="N66" s="25">
        <v>98.209820019999995</v>
      </c>
      <c r="O66" s="25">
        <v>81.399080999999995</v>
      </c>
      <c r="P66" s="25">
        <v>83.591790799999998</v>
      </c>
      <c r="Q66" s="25">
        <v>75.581074349999994</v>
      </c>
      <c r="R66" s="25">
        <v>81.997736200000006</v>
      </c>
      <c r="S66" s="25">
        <v>70.342073599999992</v>
      </c>
      <c r="T66" s="25">
        <v>73.919431160000002</v>
      </c>
      <c r="U66" s="25">
        <v>97.524117281846827</v>
      </c>
      <c r="V66" s="25">
        <v>96.233866070022401</v>
      </c>
      <c r="W66" s="25">
        <v>93.50426590635</v>
      </c>
      <c r="X66" s="25">
        <f>SUM(N66:W66)</f>
        <v>852.30325638821932</v>
      </c>
      <c r="Y66" s="25">
        <f t="shared" si="1"/>
        <v>-45.203256388219188</v>
      </c>
      <c r="Z66" s="27">
        <f t="shared" si="41"/>
        <v>94.696341231901926</v>
      </c>
      <c r="AA66" s="21"/>
      <c r="AB66" s="22"/>
    </row>
    <row r="67" spans="1:28" ht="18" customHeight="1" x14ac:dyDescent="0.2">
      <c r="B67" s="55" t="s">
        <v>75</v>
      </c>
      <c r="C67" s="56">
        <f>+[1]PP!N67</f>
        <v>10.1</v>
      </c>
      <c r="D67" s="56">
        <f>+[1]PP!O67</f>
        <v>36.5</v>
      </c>
      <c r="E67" s="56">
        <f>+[1]PP!P67</f>
        <v>10</v>
      </c>
      <c r="F67" s="56">
        <f>+[1]PP!Q67</f>
        <v>12.5</v>
      </c>
      <c r="G67" s="56">
        <f>+[1]PP!R67</f>
        <v>19.600000000000001</v>
      </c>
      <c r="H67" s="56">
        <f>+[1]PP!S67</f>
        <v>16.3</v>
      </c>
      <c r="I67" s="56">
        <f>+[1]PP!T67</f>
        <v>8.1999999999999993</v>
      </c>
      <c r="J67" s="56">
        <f>+[1]PP!U67</f>
        <v>6.5</v>
      </c>
      <c r="K67" s="56">
        <f>+[1]PP!V67</f>
        <v>12</v>
      </c>
      <c r="L67" s="56">
        <f>+[1]PP!W67</f>
        <v>17.5</v>
      </c>
      <c r="M67" s="42">
        <f>SUM(C67:L67)</f>
        <v>149.19999999999999</v>
      </c>
      <c r="N67" s="42">
        <v>10.069219619999998</v>
      </c>
      <c r="O67" s="42">
        <v>36.4777682</v>
      </c>
      <c r="P67" s="42">
        <v>10.037829329999999</v>
      </c>
      <c r="Q67" s="42">
        <v>12.466871919999999</v>
      </c>
      <c r="R67" s="42">
        <v>19.617844829999999</v>
      </c>
      <c r="S67" s="42">
        <v>16.224619629999999</v>
      </c>
      <c r="T67" s="42">
        <v>8.1884513400000003</v>
      </c>
      <c r="U67" s="42">
        <v>58.550891244269764</v>
      </c>
      <c r="V67" s="42">
        <v>9.7494617051383852</v>
      </c>
      <c r="W67" s="42">
        <v>29.220410277146595</v>
      </c>
      <c r="X67" s="42">
        <f>SUM(N67:W67)</f>
        <v>210.6033680965547</v>
      </c>
      <c r="Y67" s="42">
        <f t="shared" si="1"/>
        <v>-61.403368096554715</v>
      </c>
      <c r="Z67" s="43">
        <f t="shared" si="41"/>
        <v>70.844071179145004</v>
      </c>
      <c r="AA67" s="21"/>
      <c r="AB67" s="22"/>
    </row>
    <row r="68" spans="1:28" ht="18" customHeight="1" x14ac:dyDescent="0.2">
      <c r="B68" s="57" t="s">
        <v>76</v>
      </c>
      <c r="C68" s="56">
        <f>+[1]PP!N68</f>
        <v>22.2</v>
      </c>
      <c r="D68" s="56">
        <f>+[1]PP!O68</f>
        <v>143.69999999999999</v>
      </c>
      <c r="E68" s="56">
        <f>+[1]PP!P68</f>
        <v>78.8</v>
      </c>
      <c r="F68" s="56">
        <f>+[1]PP!Q68</f>
        <v>192.9</v>
      </c>
      <c r="G68" s="56">
        <f>+[1]PP!R68</f>
        <v>0.7</v>
      </c>
      <c r="H68" s="56">
        <f>+[1]PP!S68</f>
        <v>211.2</v>
      </c>
      <c r="I68" s="56">
        <f>+[1]PP!T68</f>
        <v>0.8</v>
      </c>
      <c r="J68" s="56">
        <f>+[1]PP!U68</f>
        <v>0.2</v>
      </c>
      <c r="K68" s="56">
        <f>+[1]PP!V68</f>
        <v>255.1</v>
      </c>
      <c r="L68" s="56">
        <f>+[1]PP!W68</f>
        <v>84.9</v>
      </c>
      <c r="M68" s="42">
        <f>SUM(C68:L68)</f>
        <v>990.5</v>
      </c>
      <c r="N68" s="42">
        <v>213.77503300000001</v>
      </c>
      <c r="O68" s="42">
        <v>156.40134599999999</v>
      </c>
      <c r="P68" s="42">
        <v>209.243899</v>
      </c>
      <c r="Q68" s="42">
        <v>51.481747518839711</v>
      </c>
      <c r="R68" s="42">
        <v>352.3045952153858</v>
      </c>
      <c r="S68" s="42">
        <v>25.002991487321292</v>
      </c>
      <c r="T68" s="42">
        <v>117.95701550355955</v>
      </c>
      <c r="U68" s="42">
        <v>274.72160396827877</v>
      </c>
      <c r="V68" s="42">
        <v>62.4888525784311</v>
      </c>
      <c r="W68" s="42">
        <v>62.576646671865127</v>
      </c>
      <c r="X68" s="42">
        <f>SUM(N68:W68)</f>
        <v>1525.9537309436814</v>
      </c>
      <c r="Y68" s="42">
        <f t="shared" si="1"/>
        <v>-535.45373094368142</v>
      </c>
      <c r="Z68" s="43">
        <f t="shared" si="41"/>
        <v>64.910224990075832</v>
      </c>
      <c r="AA68" s="21"/>
      <c r="AB68" s="22"/>
    </row>
    <row r="69" spans="1:28" ht="18" customHeight="1" x14ac:dyDescent="0.2">
      <c r="B69" s="58" t="s">
        <v>77</v>
      </c>
      <c r="C69" s="33">
        <f>+[1]PP!N69</f>
        <v>0.3</v>
      </c>
      <c r="D69" s="33">
        <f>+[1]PP!O69</f>
        <v>0</v>
      </c>
      <c r="E69" s="33">
        <f>+[1]PP!P69</f>
        <v>1.2</v>
      </c>
      <c r="F69" s="33">
        <f>+[1]PP!Q69</f>
        <v>2.2999999999999998</v>
      </c>
      <c r="G69" s="33">
        <f>+[1]PP!R69</f>
        <v>0.3</v>
      </c>
      <c r="H69" s="33">
        <f>+[1]PP!S69</f>
        <v>0.5</v>
      </c>
      <c r="I69" s="33">
        <f>+[1]PP!T69</f>
        <v>1.9</v>
      </c>
      <c r="J69" s="33">
        <f>+[1]PP!U69</f>
        <v>0.7</v>
      </c>
      <c r="K69" s="33">
        <f>+[1]PP!V69</f>
        <v>1</v>
      </c>
      <c r="L69" s="33">
        <f>+[1]PP!W69</f>
        <v>0.5</v>
      </c>
      <c r="M69" s="26">
        <f>SUM(C69:L69)</f>
        <v>8.6999999999999993</v>
      </c>
      <c r="N69" s="25">
        <v>0.24475620000000001</v>
      </c>
      <c r="O69" s="25">
        <v>0.38053999999999999</v>
      </c>
      <c r="P69" s="25">
        <v>1.5629783000000002</v>
      </c>
      <c r="Q69" s="25">
        <v>2.2736714600000001</v>
      </c>
      <c r="R69" s="25">
        <v>0.33037896</v>
      </c>
      <c r="S69" s="25">
        <v>0.51755929999999994</v>
      </c>
      <c r="T69" s="25">
        <v>1.8865913900000002</v>
      </c>
      <c r="U69" s="25">
        <v>0.29798251423129024</v>
      </c>
      <c r="V69" s="25">
        <v>1.639109375462328</v>
      </c>
      <c r="W69" s="25">
        <v>0.42871891490117331</v>
      </c>
      <c r="X69" s="25">
        <f>SUM(N69:W69)</f>
        <v>9.5622864145947926</v>
      </c>
      <c r="Y69" s="25">
        <f t="shared" si="1"/>
        <v>-0.86228641459479327</v>
      </c>
      <c r="Z69" s="27">
        <f t="shared" si="41"/>
        <v>90.982424315604092</v>
      </c>
      <c r="AA69" s="21"/>
      <c r="AB69" s="22"/>
    </row>
    <row r="70" spans="1:28" ht="18" customHeight="1" x14ac:dyDescent="0.2">
      <c r="B70" s="47" t="s">
        <v>78</v>
      </c>
      <c r="C70" s="18">
        <f>SUM(C71:C73)</f>
        <v>2378.9</v>
      </c>
      <c r="D70" s="18">
        <f t="shared" ref="D70:L70" si="48">SUM(D71:D73)</f>
        <v>2109.3000000000002</v>
      </c>
      <c r="E70" s="18">
        <f t="shared" si="48"/>
        <v>2173</v>
      </c>
      <c r="F70" s="18">
        <f t="shared" si="48"/>
        <v>2039.4</v>
      </c>
      <c r="G70" s="18">
        <f t="shared" si="48"/>
        <v>3364.5000000000005</v>
      </c>
      <c r="H70" s="18">
        <f t="shared" si="48"/>
        <v>2867.5</v>
      </c>
      <c r="I70" s="18">
        <f t="shared" si="48"/>
        <v>2954.3999999999996</v>
      </c>
      <c r="J70" s="18">
        <f t="shared" si="48"/>
        <v>3634.4999999999995</v>
      </c>
      <c r="K70" s="18">
        <f t="shared" si="48"/>
        <v>2802.4</v>
      </c>
      <c r="L70" s="18">
        <f t="shared" si="48"/>
        <v>2645.2000000000003</v>
      </c>
      <c r="M70" s="19">
        <f>SUM(M71:M73)</f>
        <v>26969.100000000002</v>
      </c>
      <c r="N70" s="18">
        <f>SUM(N71:N73)</f>
        <v>2378.8845911899998</v>
      </c>
      <c r="O70" s="18">
        <f t="shared" ref="O70:W70" si="49">SUM(O71:O73)</f>
        <v>2109.3367485800004</v>
      </c>
      <c r="P70" s="18">
        <f t="shared" si="49"/>
        <v>2172.9949699700001</v>
      </c>
      <c r="Q70" s="18">
        <f t="shared" si="49"/>
        <v>2039.4425990599998</v>
      </c>
      <c r="R70" s="18">
        <f t="shared" si="49"/>
        <v>3364.5132083699991</v>
      </c>
      <c r="S70" s="18">
        <f t="shared" si="49"/>
        <v>2867.6971515600007</v>
      </c>
      <c r="T70" s="18">
        <f t="shared" si="49"/>
        <v>3186.3228708299994</v>
      </c>
      <c r="U70" s="18">
        <f t="shared" si="49"/>
        <v>4083.6408141855095</v>
      </c>
      <c r="V70" s="18">
        <f t="shared" si="49"/>
        <v>3130.4372671682322</v>
      </c>
      <c r="W70" s="18">
        <f t="shared" si="49"/>
        <v>3195.6075877535268</v>
      </c>
      <c r="X70" s="18">
        <f>SUM(X71:X73)</f>
        <v>28528.877808667268</v>
      </c>
      <c r="Y70" s="18">
        <f t="shared" si="1"/>
        <v>-1559.7778086672661</v>
      </c>
      <c r="Z70" s="20">
        <f t="shared" si="41"/>
        <v>94.532635250751454</v>
      </c>
      <c r="AA70" s="21"/>
      <c r="AB70" s="22"/>
    </row>
    <row r="71" spans="1:28" ht="18" customHeight="1" x14ac:dyDescent="0.2">
      <c r="B71" s="32" t="s">
        <v>79</v>
      </c>
      <c r="C71" s="25">
        <f>+[1]PP!N71:N71</f>
        <v>9.6999999999999993</v>
      </c>
      <c r="D71" s="25">
        <f>+[1]PP!O71:O71</f>
        <v>7.2</v>
      </c>
      <c r="E71" s="25">
        <f>+[1]PP!P71:P71</f>
        <v>8.1</v>
      </c>
      <c r="F71" s="25">
        <f>+[1]PP!Q71:Q71</f>
        <v>21.4</v>
      </c>
      <c r="G71" s="25">
        <f>+[1]PP!R71:R71</f>
        <v>20.8</v>
      </c>
      <c r="H71" s="25">
        <f>+[1]PP!S71:S71</f>
        <v>7.5</v>
      </c>
      <c r="I71" s="25">
        <f>+[1]PP!T71:T71</f>
        <v>7</v>
      </c>
      <c r="J71" s="25">
        <f>+[1]PP!U71:U71</f>
        <v>18.7</v>
      </c>
      <c r="K71" s="25">
        <f>+[1]PP!V71:V71</f>
        <v>12.8</v>
      </c>
      <c r="L71" s="25">
        <f>+[1]PP!W71:W71</f>
        <v>10</v>
      </c>
      <c r="M71" s="26">
        <f>SUM(C71:L71)</f>
        <v>123.2</v>
      </c>
      <c r="N71" s="25">
        <v>9.7079924199999983</v>
      </c>
      <c r="O71" s="25">
        <v>7.1729316500000007</v>
      </c>
      <c r="P71" s="25">
        <v>8.1099676599999988</v>
      </c>
      <c r="Q71" s="25">
        <v>21.404774100000001</v>
      </c>
      <c r="R71" s="25">
        <v>25.860361900000001</v>
      </c>
      <c r="S71" s="25">
        <v>7.4719229900000022</v>
      </c>
      <c r="T71" s="25">
        <v>6.9984192299999997</v>
      </c>
      <c r="U71" s="25">
        <v>8.580872160795213</v>
      </c>
      <c r="V71" s="25">
        <v>8.5474699289242295</v>
      </c>
      <c r="W71" s="25">
        <v>8.4198417481951697</v>
      </c>
      <c r="X71" s="25">
        <f>SUM(N71:W71)</f>
        <v>112.2745537879146</v>
      </c>
      <c r="Y71" s="25">
        <f t="shared" si="1"/>
        <v>10.925446212085404</v>
      </c>
      <c r="Z71" s="27">
        <f t="shared" si="41"/>
        <v>109.73100835717722</v>
      </c>
      <c r="AA71" s="21"/>
      <c r="AB71" s="22"/>
    </row>
    <row r="72" spans="1:28" ht="18" customHeight="1" x14ac:dyDescent="0.2">
      <c r="B72" s="59" t="s">
        <v>76</v>
      </c>
      <c r="C72" s="42">
        <f>+[1]PP!N72:N72</f>
        <v>2166.8000000000002</v>
      </c>
      <c r="D72" s="42">
        <f>+[1]PP!O72:O72</f>
        <v>1998.9</v>
      </c>
      <c r="E72" s="42">
        <f>+[1]PP!P72:P72</f>
        <v>2050.4</v>
      </c>
      <c r="F72" s="42">
        <f>+[1]PP!Q72:Q72</f>
        <v>1959.5</v>
      </c>
      <c r="G72" s="42">
        <f>+[1]PP!R72:R72</f>
        <v>2655.8</v>
      </c>
      <c r="H72" s="42">
        <f>+[1]PP!S72:S72</f>
        <v>2306.1999999999998</v>
      </c>
      <c r="I72" s="42">
        <f>+[1]PP!T72:T72</f>
        <v>2739.7</v>
      </c>
      <c r="J72" s="42">
        <f>+[1]PP!U72:U72</f>
        <v>3417.7</v>
      </c>
      <c r="K72" s="42">
        <f>+[1]PP!V72:V72</f>
        <v>2371.6</v>
      </c>
      <c r="L72" s="42">
        <f>+[1]PP!W72:W72</f>
        <v>2299.3000000000002</v>
      </c>
      <c r="M72" s="42">
        <f>SUM(C72:L72)</f>
        <v>23965.9</v>
      </c>
      <c r="N72" s="60">
        <v>2166.8417963999996</v>
      </c>
      <c r="O72" s="60">
        <v>1998.9073529000002</v>
      </c>
      <c r="P72" s="60">
        <v>2050.3771192599997</v>
      </c>
      <c r="Q72" s="60">
        <v>1959.4557914499999</v>
      </c>
      <c r="R72" s="60">
        <v>2650.7801921299988</v>
      </c>
      <c r="S72" s="60">
        <v>2306.4348198800003</v>
      </c>
      <c r="T72" s="60">
        <v>2971.6383931699997</v>
      </c>
      <c r="U72" s="60">
        <v>3850.4538119158597</v>
      </c>
      <c r="V72" s="60">
        <v>2888.9082697624781</v>
      </c>
      <c r="W72" s="60">
        <v>2793.0433904996598</v>
      </c>
      <c r="X72" s="60">
        <f>SUM(N72:W72)</f>
        <v>25636.840937367997</v>
      </c>
      <c r="Y72" s="60">
        <f t="shared" si="1"/>
        <v>-1670.9409373679955</v>
      </c>
      <c r="Z72" s="43">
        <f t="shared" si="41"/>
        <v>93.482266627740202</v>
      </c>
      <c r="AA72" s="21"/>
      <c r="AB72" s="22"/>
    </row>
    <row r="73" spans="1:28" ht="18" customHeight="1" x14ac:dyDescent="0.2">
      <c r="B73" s="32" t="s">
        <v>35</v>
      </c>
      <c r="C73" s="25">
        <f>+[1]PP!N73:N73</f>
        <v>202.4</v>
      </c>
      <c r="D73" s="25">
        <f>+[1]PP!O73:O73</f>
        <v>103.2</v>
      </c>
      <c r="E73" s="25">
        <f>+[1]PP!P73:P73</f>
        <v>114.5</v>
      </c>
      <c r="F73" s="25">
        <f>+[1]PP!Q73:Q73</f>
        <v>58.5</v>
      </c>
      <c r="G73" s="25">
        <f>+[1]PP!R73:R73</f>
        <v>687.9</v>
      </c>
      <c r="H73" s="25">
        <f>+[1]PP!S73:S73</f>
        <v>553.79999999999995</v>
      </c>
      <c r="I73" s="25">
        <f>+[1]PP!T73:T73</f>
        <v>207.7</v>
      </c>
      <c r="J73" s="25">
        <f>+[1]PP!U73:U73</f>
        <v>198.1</v>
      </c>
      <c r="K73" s="25">
        <f>+[1]PP!V73:V73</f>
        <v>418</v>
      </c>
      <c r="L73" s="25">
        <f>+[1]PP!W73:W73</f>
        <v>335.9</v>
      </c>
      <c r="M73" s="26">
        <f>SUM(C73:L73)</f>
        <v>2880</v>
      </c>
      <c r="N73" s="25">
        <v>202.33480237000001</v>
      </c>
      <c r="O73" s="25">
        <v>103.25646403</v>
      </c>
      <c r="P73" s="25">
        <v>114.50788305</v>
      </c>
      <c r="Q73" s="25">
        <v>58.582033509999995</v>
      </c>
      <c r="R73" s="25">
        <v>687.87265434000005</v>
      </c>
      <c r="S73" s="25">
        <v>553.79040869000005</v>
      </c>
      <c r="T73" s="25">
        <v>207.68605843</v>
      </c>
      <c r="U73" s="25">
        <v>224.60613010885501</v>
      </c>
      <c r="V73" s="25">
        <v>232.98152747682983</v>
      </c>
      <c r="W73" s="25">
        <v>394.14435550567163</v>
      </c>
      <c r="X73" s="25">
        <f>SUM(N73:W73)</f>
        <v>2779.7623175113563</v>
      </c>
      <c r="Y73" s="25">
        <f t="shared" ref="Y73:Y102" si="50">+M73-X73</f>
        <v>100.23768248864371</v>
      </c>
      <c r="Z73" s="27">
        <f t="shared" si="41"/>
        <v>103.60598033354103</v>
      </c>
      <c r="AA73" s="21"/>
      <c r="AB73" s="22"/>
    </row>
    <row r="74" spans="1:28" ht="18" customHeight="1" x14ac:dyDescent="0.2">
      <c r="B74" s="47" t="s">
        <v>80</v>
      </c>
      <c r="C74" s="18">
        <f>SUM(C75:C77)</f>
        <v>580.79999999999995</v>
      </c>
      <c r="D74" s="18">
        <f t="shared" ref="D74:L74" si="51">SUM(D75:D77)</f>
        <v>665.8</v>
      </c>
      <c r="E74" s="18">
        <f t="shared" si="51"/>
        <v>620.1</v>
      </c>
      <c r="F74" s="18">
        <f t="shared" si="51"/>
        <v>662.3</v>
      </c>
      <c r="G74" s="18">
        <f t="shared" si="51"/>
        <v>537.30000000000007</v>
      </c>
      <c r="H74" s="18">
        <f t="shared" si="51"/>
        <v>563.29999999999995</v>
      </c>
      <c r="I74" s="18">
        <f t="shared" si="51"/>
        <v>522.79999999999995</v>
      </c>
      <c r="J74" s="18">
        <f t="shared" si="51"/>
        <v>567.29999999999995</v>
      </c>
      <c r="K74" s="18">
        <f t="shared" si="51"/>
        <v>515.79999999999995</v>
      </c>
      <c r="L74" s="18">
        <f t="shared" si="51"/>
        <v>512</v>
      </c>
      <c r="M74" s="19">
        <f>SUM(M75:M77)</f>
        <v>5747.5</v>
      </c>
      <c r="N74" s="18">
        <f t="shared" ref="N74:W74" si="52">SUM(N75:N77)</f>
        <v>580.81444950999992</v>
      </c>
      <c r="O74" s="18">
        <f t="shared" si="52"/>
        <v>665.76229549999994</v>
      </c>
      <c r="P74" s="18">
        <f t="shared" si="52"/>
        <v>620.05000705999998</v>
      </c>
      <c r="Q74" s="18">
        <f t="shared" si="52"/>
        <v>662.28800927000009</v>
      </c>
      <c r="R74" s="18">
        <f t="shared" si="52"/>
        <v>537.34160714000006</v>
      </c>
      <c r="S74" s="18">
        <f t="shared" si="52"/>
        <v>563.23918633000005</v>
      </c>
      <c r="T74" s="18">
        <f t="shared" si="52"/>
        <v>522.65605326000014</v>
      </c>
      <c r="U74" s="18">
        <f t="shared" si="52"/>
        <v>582.3494972859005</v>
      </c>
      <c r="V74" s="18">
        <f t="shared" si="52"/>
        <v>534.86803787193276</v>
      </c>
      <c r="W74" s="18">
        <f t="shared" si="52"/>
        <v>518.60440168192792</v>
      </c>
      <c r="X74" s="18">
        <f>SUM(X75:X77)</f>
        <v>5787.9735449097616</v>
      </c>
      <c r="Y74" s="18">
        <f t="shared" si="50"/>
        <v>-40.473544909761586</v>
      </c>
      <c r="Z74" s="20">
        <f t="shared" si="41"/>
        <v>99.300730305767274</v>
      </c>
      <c r="AA74" s="21"/>
      <c r="AB74" s="22"/>
    </row>
    <row r="75" spans="1:28" ht="18" customHeight="1" x14ac:dyDescent="0.2">
      <c r="B75" s="58" t="s">
        <v>81</v>
      </c>
      <c r="C75" s="25">
        <f>+[1]PP!N75</f>
        <v>446.2</v>
      </c>
      <c r="D75" s="25">
        <f>+[1]PP!O75</f>
        <v>569.29999999999995</v>
      </c>
      <c r="E75" s="25">
        <f>+[1]PP!P75</f>
        <v>502.7</v>
      </c>
      <c r="F75" s="25">
        <f>+[1]PP!Q75</f>
        <v>555.79999999999995</v>
      </c>
      <c r="G75" s="25">
        <f>+[1]PP!R75</f>
        <v>442.3</v>
      </c>
      <c r="H75" s="25">
        <f>+[1]PP!S75</f>
        <v>461.5</v>
      </c>
      <c r="I75" s="25">
        <f>+[1]PP!T75</f>
        <v>402.3</v>
      </c>
      <c r="J75" s="25">
        <f>+[1]PP!U75</f>
        <v>470.7</v>
      </c>
      <c r="K75" s="25">
        <f>+[1]PP!V75</f>
        <v>427.8</v>
      </c>
      <c r="L75" s="25">
        <f>+[1]PP!W75</f>
        <v>436.4</v>
      </c>
      <c r="M75" s="26">
        <f>SUM(C75:L75)</f>
        <v>4715</v>
      </c>
      <c r="N75" s="25">
        <v>446.16253702</v>
      </c>
      <c r="O75" s="25">
        <v>569.25796575999993</v>
      </c>
      <c r="P75" s="25">
        <v>502.68343175999996</v>
      </c>
      <c r="Q75" s="25">
        <v>555.81029997000007</v>
      </c>
      <c r="R75" s="25">
        <v>442.30361846</v>
      </c>
      <c r="S75" s="25">
        <v>461.45155422000005</v>
      </c>
      <c r="T75" s="25">
        <v>402.17152523000004</v>
      </c>
      <c r="U75" s="25">
        <v>468.11513195480745</v>
      </c>
      <c r="V75" s="25">
        <v>419.57132933235494</v>
      </c>
      <c r="W75" s="25">
        <v>403.03498455406822</v>
      </c>
      <c r="X75" s="25">
        <f>SUM(N75:W75)</f>
        <v>4670.5623782612311</v>
      </c>
      <c r="Y75" s="25">
        <f t="shared" si="50"/>
        <v>44.437621738768939</v>
      </c>
      <c r="Z75" s="27">
        <f t="shared" si="41"/>
        <v>100.95144049345322</v>
      </c>
      <c r="AA75" s="21"/>
      <c r="AB75" s="22"/>
    </row>
    <row r="76" spans="1:28" ht="18" customHeight="1" x14ac:dyDescent="0.2">
      <c r="B76" s="58" t="s">
        <v>82</v>
      </c>
      <c r="C76" s="25">
        <f>+[1]PP!N76</f>
        <v>132.1</v>
      </c>
      <c r="D76" s="25">
        <f>+[1]PP!O76</f>
        <v>94.1</v>
      </c>
      <c r="E76" s="25">
        <f>+[1]PP!P76</f>
        <v>114.4</v>
      </c>
      <c r="F76" s="25">
        <f>+[1]PP!Q76</f>
        <v>103.9</v>
      </c>
      <c r="G76" s="25">
        <f>+[1]PP!R76</f>
        <v>92.4</v>
      </c>
      <c r="H76" s="25">
        <f>+[1]PP!S76</f>
        <v>99.4</v>
      </c>
      <c r="I76" s="25">
        <f>+[1]PP!T76</f>
        <v>117.7</v>
      </c>
      <c r="J76" s="25">
        <f>+[1]PP!U76</f>
        <v>94.2</v>
      </c>
      <c r="K76" s="25">
        <f>+[1]PP!V76</f>
        <v>85.5</v>
      </c>
      <c r="L76" s="25">
        <f>+[1]PP!W76</f>
        <v>73.099999999999994</v>
      </c>
      <c r="M76" s="26">
        <f>SUM(C76:L76)</f>
        <v>1006.8000000000001</v>
      </c>
      <c r="N76" s="25">
        <v>132.14038065</v>
      </c>
      <c r="O76" s="25">
        <v>94.068548879999994</v>
      </c>
      <c r="P76" s="25">
        <v>114.4009483</v>
      </c>
      <c r="Q76" s="25">
        <v>103.86835993999999</v>
      </c>
      <c r="R76" s="25">
        <v>92.422017990000001</v>
      </c>
      <c r="S76" s="25">
        <v>99.442214109999995</v>
      </c>
      <c r="T76" s="25">
        <v>117.69978303000001</v>
      </c>
      <c r="U76" s="25">
        <v>111.47108212794554</v>
      </c>
      <c r="V76" s="25">
        <v>112.58649850471514</v>
      </c>
      <c r="W76" s="25">
        <v>112.51749672755038</v>
      </c>
      <c r="X76" s="25">
        <f t="shared" ref="X76" si="53">SUM(N76:W76)</f>
        <v>1090.617330260211</v>
      </c>
      <c r="Y76" s="25">
        <f t="shared" si="50"/>
        <v>-83.817330260210952</v>
      </c>
      <c r="Z76" s="27">
        <f t="shared" si="41"/>
        <v>92.314689310849943</v>
      </c>
      <c r="AA76" s="21"/>
      <c r="AB76" s="22"/>
    </row>
    <row r="77" spans="1:28" ht="18" customHeight="1" x14ac:dyDescent="0.2">
      <c r="B77" s="58" t="s">
        <v>35</v>
      </c>
      <c r="C77" s="25">
        <f>+[1]PP!N77</f>
        <v>2.5</v>
      </c>
      <c r="D77" s="25">
        <f>+[1]PP!O77</f>
        <v>2.4</v>
      </c>
      <c r="E77" s="25">
        <f>+[1]PP!P77</f>
        <v>3</v>
      </c>
      <c r="F77" s="25">
        <f>+[1]PP!Q77</f>
        <v>2.6</v>
      </c>
      <c r="G77" s="25">
        <f>+[1]PP!R77</f>
        <v>2.6</v>
      </c>
      <c r="H77" s="25">
        <f>+[1]PP!S77</f>
        <v>2.4</v>
      </c>
      <c r="I77" s="25">
        <f>+[1]PP!T77</f>
        <v>2.8</v>
      </c>
      <c r="J77" s="25">
        <f>+[1]PP!U77</f>
        <v>2.4</v>
      </c>
      <c r="K77" s="25">
        <f>+[1]PP!V77</f>
        <v>2.5</v>
      </c>
      <c r="L77" s="25">
        <f>+[1]PP!W77</f>
        <v>2.5</v>
      </c>
      <c r="M77" s="26">
        <f>SUM(C77:L77)</f>
        <v>25.7</v>
      </c>
      <c r="N77" s="25">
        <v>2.51153184</v>
      </c>
      <c r="O77" s="25">
        <v>2.4357808599999999</v>
      </c>
      <c r="P77" s="25">
        <v>2.965627</v>
      </c>
      <c r="Q77" s="25">
        <v>2.60934936</v>
      </c>
      <c r="R77" s="25">
        <v>2.6159706900000002</v>
      </c>
      <c r="S77" s="25">
        <v>2.345418</v>
      </c>
      <c r="T77" s="25">
        <v>2.784745</v>
      </c>
      <c r="U77" s="25">
        <v>2.763283203147489</v>
      </c>
      <c r="V77" s="25">
        <v>2.7102100348626945</v>
      </c>
      <c r="W77" s="18">
        <v>3.051920400309287</v>
      </c>
      <c r="X77" s="25">
        <f>SUM(N77:W77)</f>
        <v>26.79383638831947</v>
      </c>
      <c r="Y77" s="25">
        <f t="shared" si="50"/>
        <v>-1.0938363883194704</v>
      </c>
      <c r="Z77" s="27">
        <f t="shared" si="41"/>
        <v>95.917582042128473</v>
      </c>
      <c r="AA77" s="21"/>
      <c r="AB77" s="22"/>
    </row>
    <row r="78" spans="1:28" ht="18" customHeight="1" x14ac:dyDescent="0.2">
      <c r="B78" s="47" t="s">
        <v>83</v>
      </c>
      <c r="C78" s="18">
        <f>SUM(C79:C81)</f>
        <v>107</v>
      </c>
      <c r="D78" s="18">
        <f t="shared" ref="D78:L78" si="54">SUM(D79:D81)</f>
        <v>80.900000000000006</v>
      </c>
      <c r="E78" s="18">
        <f t="shared" si="54"/>
        <v>152.5</v>
      </c>
      <c r="F78" s="18">
        <f t="shared" si="54"/>
        <v>166.5</v>
      </c>
      <c r="G78" s="18">
        <f t="shared" si="54"/>
        <v>166.5</v>
      </c>
      <c r="H78" s="18">
        <f t="shared" si="54"/>
        <v>120.3</v>
      </c>
      <c r="I78" s="18">
        <f t="shared" si="54"/>
        <v>190.7</v>
      </c>
      <c r="J78" s="18">
        <f t="shared" si="54"/>
        <v>103.29999999999998</v>
      </c>
      <c r="K78" s="18">
        <f t="shared" si="54"/>
        <v>44.900000000000006</v>
      </c>
      <c r="L78" s="18">
        <f t="shared" si="54"/>
        <v>278.10000000000002</v>
      </c>
      <c r="M78" s="18">
        <f>SUM(M79:M81)</f>
        <v>1410.7</v>
      </c>
      <c r="N78" s="18">
        <f t="shared" ref="N78:W78" si="55">SUM(N79:N81)</f>
        <v>107.03946802</v>
      </c>
      <c r="O78" s="18">
        <f t="shared" si="55"/>
        <v>80.959298840000002</v>
      </c>
      <c r="P78" s="18">
        <f t="shared" si="55"/>
        <v>152.54646289000002</v>
      </c>
      <c r="Q78" s="18">
        <f t="shared" si="55"/>
        <v>167.0900847902968</v>
      </c>
      <c r="R78" s="18">
        <f t="shared" si="55"/>
        <v>169.12790024753789</v>
      </c>
      <c r="S78" s="18">
        <f t="shared" si="55"/>
        <v>122.2204314251772</v>
      </c>
      <c r="T78" s="18">
        <f t="shared" si="55"/>
        <v>191.97616023272479</v>
      </c>
      <c r="U78" s="18">
        <f t="shared" si="55"/>
        <v>227.25508328264249</v>
      </c>
      <c r="V78" s="18">
        <f t="shared" si="55"/>
        <v>181.87245931023381</v>
      </c>
      <c r="W78" s="18">
        <f t="shared" si="55"/>
        <v>196.47407478168836</v>
      </c>
      <c r="X78" s="18">
        <f>SUM(X79:X81)</f>
        <v>1596.5614238203013</v>
      </c>
      <c r="Y78" s="18">
        <f t="shared" si="50"/>
        <v>-185.8614238203013</v>
      </c>
      <c r="Z78" s="20">
        <f t="shared" si="41"/>
        <v>88.358642452003735</v>
      </c>
      <c r="AA78" s="21"/>
      <c r="AB78" s="22"/>
    </row>
    <row r="79" spans="1:28" ht="18" customHeight="1" x14ac:dyDescent="0.2">
      <c r="B79" s="57" t="s">
        <v>84</v>
      </c>
      <c r="C79" s="42">
        <f>+[1]PP!N79</f>
        <v>4.3</v>
      </c>
      <c r="D79" s="42">
        <f>+[1]PP!O79</f>
        <v>3.4</v>
      </c>
      <c r="E79" s="42">
        <f>+[1]PP!P79</f>
        <v>3.1</v>
      </c>
      <c r="F79" s="42">
        <f>+[1]PP!Q79</f>
        <v>4</v>
      </c>
      <c r="G79" s="42">
        <f>+[1]PP!R79</f>
        <v>3.3</v>
      </c>
      <c r="H79" s="42">
        <f>+[1]PP!S79</f>
        <v>2.8</v>
      </c>
      <c r="I79" s="42">
        <f>+[1]PP!T79</f>
        <v>3.6</v>
      </c>
      <c r="J79" s="42">
        <f>+[1]PP!U79</f>
        <v>3.1</v>
      </c>
      <c r="K79" s="42">
        <f>+[1]PP!V79</f>
        <v>3.1</v>
      </c>
      <c r="L79" s="42">
        <f>+[1]PP!W79</f>
        <v>3.6</v>
      </c>
      <c r="M79" s="42">
        <f>SUM(C79:L79)</f>
        <v>34.300000000000004</v>
      </c>
      <c r="N79" s="42">
        <v>4.3146921100000002</v>
      </c>
      <c r="O79" s="42">
        <v>3.4297076500000001</v>
      </c>
      <c r="P79" s="42">
        <v>3.1310889400000002</v>
      </c>
      <c r="Q79" s="42">
        <v>4.585280030296814</v>
      </c>
      <c r="R79" s="42">
        <v>5.8949482375379034</v>
      </c>
      <c r="S79" s="42">
        <v>4.6294939951771932</v>
      </c>
      <c r="T79" s="42">
        <v>4.8749382027248105</v>
      </c>
      <c r="U79" s="42">
        <v>5.1528523107761819</v>
      </c>
      <c r="V79" s="42">
        <v>4.6982653582096718</v>
      </c>
      <c r="W79" s="42">
        <v>4.4952364453858928</v>
      </c>
      <c r="X79" s="42">
        <f>SUM(N79:W79)</f>
        <v>45.206503280108464</v>
      </c>
      <c r="Y79" s="42">
        <f t="shared" si="50"/>
        <v>-10.90650328010846</v>
      </c>
      <c r="Z79" s="43">
        <f t="shared" si="41"/>
        <v>75.874039156424899</v>
      </c>
      <c r="AA79" s="21"/>
      <c r="AB79" s="22"/>
    </row>
    <row r="80" spans="1:28" ht="18" customHeight="1" x14ac:dyDescent="0.2">
      <c r="B80" s="57" t="s">
        <v>85</v>
      </c>
      <c r="C80" s="42">
        <f>+[1]PP!N80</f>
        <v>102.7</v>
      </c>
      <c r="D80" s="42">
        <f>+[1]PP!O80</f>
        <v>77.5</v>
      </c>
      <c r="E80" s="42">
        <f>+[1]PP!P80</f>
        <v>149.4</v>
      </c>
      <c r="F80" s="42">
        <f>+[1]PP!Q80</f>
        <v>162.5</v>
      </c>
      <c r="G80" s="42">
        <f>+[1]PP!R80</f>
        <v>163.19999999999999</v>
      </c>
      <c r="H80" s="42">
        <f>+[1]PP!S80</f>
        <v>117.5</v>
      </c>
      <c r="I80" s="42">
        <f>+[1]PP!T80</f>
        <v>187.1</v>
      </c>
      <c r="J80" s="42">
        <f>+[1]PP!U80</f>
        <v>100.1</v>
      </c>
      <c r="K80" s="42">
        <f>+[1]PP!V80</f>
        <v>41.7</v>
      </c>
      <c r="L80" s="42">
        <f>+[1]PP!W80</f>
        <v>274.5</v>
      </c>
      <c r="M80" s="42">
        <f>SUM(C80:L80)</f>
        <v>1376.2</v>
      </c>
      <c r="N80" s="42">
        <v>102.71323512000001</v>
      </c>
      <c r="O80" s="42">
        <v>77.523280020000001</v>
      </c>
      <c r="P80" s="42">
        <v>149.4019323</v>
      </c>
      <c r="Q80" s="42">
        <v>162.49448589999997</v>
      </c>
      <c r="R80" s="42">
        <v>163.20126321999999</v>
      </c>
      <c r="S80" s="42">
        <v>117.57725843</v>
      </c>
      <c r="T80" s="42">
        <v>187.05694992999997</v>
      </c>
      <c r="U80" s="42">
        <v>222.10223097186631</v>
      </c>
      <c r="V80" s="42">
        <v>177.17419395202413</v>
      </c>
      <c r="W80" s="42">
        <v>191.97883833630246</v>
      </c>
      <c r="X80" s="42">
        <f>SUM(N80:W80)</f>
        <v>1551.2236681801928</v>
      </c>
      <c r="Y80" s="42">
        <f t="shared" si="50"/>
        <v>-175.02366818019277</v>
      </c>
      <c r="Z80" s="43">
        <f t="shared" si="41"/>
        <v>88.717057909158868</v>
      </c>
      <c r="AA80" s="21"/>
      <c r="AB80" s="22"/>
    </row>
    <row r="81" spans="1:28" ht="18" customHeight="1" x14ac:dyDescent="0.2">
      <c r="A81" s="3"/>
      <c r="B81" s="61" t="s">
        <v>35</v>
      </c>
      <c r="C81" s="25">
        <f>+[1]PP!N81</f>
        <v>0</v>
      </c>
      <c r="D81" s="25">
        <f>+[1]PP!O81</f>
        <v>0</v>
      </c>
      <c r="E81" s="25">
        <f>+[1]PP!P81</f>
        <v>0</v>
      </c>
      <c r="F81" s="25">
        <f>+[1]PP!Q81</f>
        <v>0</v>
      </c>
      <c r="G81" s="25">
        <f>+[1]PP!R81</f>
        <v>0</v>
      </c>
      <c r="H81" s="25">
        <f>+[1]PP!S81</f>
        <v>0</v>
      </c>
      <c r="I81" s="25">
        <f>+[1]PP!T81</f>
        <v>0</v>
      </c>
      <c r="J81" s="25">
        <f>+[1]PP!U81</f>
        <v>0.1</v>
      </c>
      <c r="K81" s="25">
        <f>+[1]PP!V81</f>
        <v>0.1</v>
      </c>
      <c r="L81" s="25">
        <f>+[1]PP!W81</f>
        <v>0</v>
      </c>
      <c r="M81" s="25">
        <f>SUM(C81:L81)</f>
        <v>0.2</v>
      </c>
      <c r="N81" s="25">
        <v>1.154079E-2</v>
      </c>
      <c r="O81" s="25">
        <v>6.3111700000000005E-3</v>
      </c>
      <c r="P81" s="25">
        <v>1.3441649999999999E-2</v>
      </c>
      <c r="Q81" s="25">
        <v>1.0318860000000001E-2</v>
      </c>
      <c r="R81" s="25">
        <v>3.1688790000000001E-2</v>
      </c>
      <c r="S81" s="25">
        <v>1.3679E-2</v>
      </c>
      <c r="T81" s="25">
        <v>4.4272100000000002E-2</v>
      </c>
      <c r="U81" s="25">
        <v>0</v>
      </c>
      <c r="V81" s="25">
        <v>0</v>
      </c>
      <c r="W81" s="25">
        <v>0</v>
      </c>
      <c r="X81" s="25">
        <f>SUM(N81:W81)</f>
        <v>0.13125236000000001</v>
      </c>
      <c r="Y81" s="25">
        <f t="shared" si="50"/>
        <v>6.8747639999999999E-2</v>
      </c>
      <c r="Z81" s="27">
        <v>0</v>
      </c>
      <c r="AA81" s="21"/>
      <c r="AB81" s="62"/>
    </row>
    <row r="82" spans="1:28" ht="18" customHeight="1" x14ac:dyDescent="0.2">
      <c r="B82" s="23" t="s">
        <v>86</v>
      </c>
      <c r="C82" s="18">
        <f t="shared" ref="C82:W82" si="56">+C83+C88+C90</f>
        <v>1871.9</v>
      </c>
      <c r="D82" s="18">
        <f t="shared" si="56"/>
        <v>1213.3000000000002</v>
      </c>
      <c r="E82" s="18">
        <f t="shared" si="56"/>
        <v>1473.8000000000002</v>
      </c>
      <c r="F82" s="18">
        <f t="shared" si="56"/>
        <v>1955.4</v>
      </c>
      <c r="G82" s="18">
        <f t="shared" si="56"/>
        <v>1484.1000000000001</v>
      </c>
      <c r="H82" s="18">
        <f t="shared" si="56"/>
        <v>1271.5999999999999</v>
      </c>
      <c r="I82" s="18">
        <f t="shared" si="56"/>
        <v>11537.1</v>
      </c>
      <c r="J82" s="18">
        <f t="shared" si="56"/>
        <v>1336.8000000000002</v>
      </c>
      <c r="K82" s="18">
        <f t="shared" si="56"/>
        <v>1552.9</v>
      </c>
      <c r="L82" s="18">
        <f t="shared" si="56"/>
        <v>1600.9</v>
      </c>
      <c r="M82" s="18">
        <f>+M83+M88+M90</f>
        <v>25297.800000000003</v>
      </c>
      <c r="N82" s="18">
        <f t="shared" si="56"/>
        <v>1896.8862696599999</v>
      </c>
      <c r="O82" s="18">
        <f t="shared" si="56"/>
        <v>1213.2800761600001</v>
      </c>
      <c r="P82" s="18">
        <f t="shared" si="56"/>
        <v>1473.8168617599999</v>
      </c>
      <c r="Q82" s="18">
        <f t="shared" si="56"/>
        <v>1955.36968131</v>
      </c>
      <c r="R82" s="18">
        <f t="shared" si="56"/>
        <v>1484.0926583599876</v>
      </c>
      <c r="S82" s="18">
        <f t="shared" si="56"/>
        <v>1271.663314014432</v>
      </c>
      <c r="T82" s="18">
        <f t="shared" si="56"/>
        <v>11536.987337097091</v>
      </c>
      <c r="U82" s="18">
        <f t="shared" si="56"/>
        <v>1383.9567186934901</v>
      </c>
      <c r="V82" s="18">
        <f t="shared" si="56"/>
        <v>1435.3317917156883</v>
      </c>
      <c r="W82" s="18">
        <f t="shared" si="56"/>
        <v>1535.3551364888094</v>
      </c>
      <c r="X82" s="18">
        <f>+X83+X88+X90</f>
        <v>25186.739845259497</v>
      </c>
      <c r="Y82" s="18">
        <f t="shared" si="50"/>
        <v>111.06015474050582</v>
      </c>
      <c r="Z82" s="20">
        <f>+M82/X82*100</f>
        <v>100.44094692454375</v>
      </c>
      <c r="AA82" s="21"/>
      <c r="AB82" s="22"/>
    </row>
    <row r="83" spans="1:28" ht="18" customHeight="1" x14ac:dyDescent="0.2">
      <c r="B83" s="47" t="s">
        <v>87</v>
      </c>
      <c r="C83" s="18">
        <f t="shared" ref="C83:S83" si="57">SUM(C84:C87)</f>
        <v>616.1</v>
      </c>
      <c r="D83" s="18">
        <f t="shared" ref="D83:G83" si="58">SUM(D84:D87)</f>
        <v>243.2</v>
      </c>
      <c r="E83" s="18">
        <f t="shared" si="58"/>
        <v>285.10000000000002</v>
      </c>
      <c r="F83" s="18">
        <f t="shared" si="58"/>
        <v>387.5</v>
      </c>
      <c r="G83" s="18">
        <f t="shared" si="58"/>
        <v>261.3</v>
      </c>
      <c r="H83" s="18">
        <f t="shared" si="57"/>
        <v>428.5</v>
      </c>
      <c r="I83" s="18">
        <f t="shared" ref="I83:L83" si="59">SUM(I84:I87)</f>
        <v>10406.700000000001</v>
      </c>
      <c r="J83" s="18">
        <f t="shared" si="59"/>
        <v>415.7</v>
      </c>
      <c r="K83" s="18">
        <f t="shared" si="59"/>
        <v>636.20000000000005</v>
      </c>
      <c r="L83" s="18">
        <f t="shared" si="59"/>
        <v>511.9</v>
      </c>
      <c r="M83" s="18">
        <f>SUM(M84:M87)</f>
        <v>14192.2</v>
      </c>
      <c r="N83" s="18">
        <f t="shared" si="57"/>
        <v>641.07459519999998</v>
      </c>
      <c r="O83" s="18">
        <f t="shared" ref="O83:R83" si="60">SUM(O84:O87)</f>
        <v>243.13403649999998</v>
      </c>
      <c r="P83" s="18">
        <f t="shared" si="60"/>
        <v>285.15189371999998</v>
      </c>
      <c r="Q83" s="18">
        <f t="shared" si="60"/>
        <v>387.47886124000001</v>
      </c>
      <c r="R83" s="18">
        <f t="shared" si="60"/>
        <v>261.3201288199877</v>
      </c>
      <c r="S83" s="18">
        <f t="shared" si="57"/>
        <v>428.51175465443202</v>
      </c>
      <c r="T83" s="18">
        <f t="shared" ref="T83:W83" si="61">SUM(T84:T87)</f>
        <v>10406.600405527091</v>
      </c>
      <c r="U83" s="18">
        <f t="shared" si="61"/>
        <v>396.79571281557486</v>
      </c>
      <c r="V83" s="18">
        <f t="shared" si="61"/>
        <v>497.66983287441496</v>
      </c>
      <c r="W83" s="18">
        <f t="shared" si="61"/>
        <v>283.89370208140195</v>
      </c>
      <c r="X83" s="18">
        <f>SUM(X84:X87)</f>
        <v>13831.630923432902</v>
      </c>
      <c r="Y83" s="18">
        <f t="shared" si="50"/>
        <v>360.56907656709882</v>
      </c>
      <c r="Z83" s="27">
        <f>+M83/X83*100</f>
        <v>102.60684425837476</v>
      </c>
      <c r="AA83" s="21"/>
      <c r="AB83" s="22"/>
    </row>
    <row r="84" spans="1:28" ht="18" customHeight="1" x14ac:dyDescent="0.2">
      <c r="B84" s="58" t="s">
        <v>88</v>
      </c>
      <c r="C84" s="25">
        <f>+[1]PP!N84</f>
        <v>0</v>
      </c>
      <c r="D84" s="25">
        <f>+[1]PP!O84</f>
        <v>0</v>
      </c>
      <c r="E84" s="25">
        <f>+[1]PP!P84</f>
        <v>0</v>
      </c>
      <c r="F84" s="25">
        <f>+[1]PP!Q84</f>
        <v>0</v>
      </c>
      <c r="G84" s="25">
        <f>+[1]PP!R84</f>
        <v>0</v>
      </c>
      <c r="H84" s="25">
        <f>+[1]PP!S84</f>
        <v>0</v>
      </c>
      <c r="I84" s="25">
        <f>+[1]PP!T84</f>
        <v>9923.9</v>
      </c>
      <c r="J84" s="25">
        <f>+[1]PP!U84</f>
        <v>0</v>
      </c>
      <c r="K84" s="25">
        <f>+[1]PP!V84</f>
        <v>0</v>
      </c>
      <c r="L84" s="25">
        <f>+[1]PP!W84</f>
        <v>0</v>
      </c>
      <c r="M84" s="25">
        <f t="shared" ref="M84:M89" si="62">SUM(C84:L84)</f>
        <v>9923.9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9923.8588551000012</v>
      </c>
      <c r="U84" s="25">
        <v>0</v>
      </c>
      <c r="V84" s="25">
        <v>0</v>
      </c>
      <c r="W84" s="25">
        <v>0</v>
      </c>
      <c r="X84" s="25">
        <f>SUM(N84:W84)</f>
        <v>9923.8588551000012</v>
      </c>
      <c r="Y84" s="25">
        <f t="shared" si="50"/>
        <v>4.1144899998471374E-2</v>
      </c>
      <c r="Z84" s="27">
        <v>0</v>
      </c>
      <c r="AA84" s="21"/>
      <c r="AB84" s="22"/>
    </row>
    <row r="85" spans="1:28" ht="18" customHeight="1" x14ac:dyDescent="0.2">
      <c r="B85" s="58" t="s">
        <v>89</v>
      </c>
      <c r="C85" s="25">
        <f>+[1]PP!N85</f>
        <v>158.4</v>
      </c>
      <c r="D85" s="25">
        <f>+[1]PP!O85</f>
        <v>25.1</v>
      </c>
      <c r="E85" s="25">
        <f>+[1]PP!P85</f>
        <v>30</v>
      </c>
      <c r="F85" s="25">
        <f>+[1]PP!Q85</f>
        <v>30</v>
      </c>
      <c r="G85" s="25">
        <f>+[1]PP!R85</f>
        <v>37.799999999999997</v>
      </c>
      <c r="H85" s="25">
        <f>+[1]PP!S85</f>
        <v>17.2</v>
      </c>
      <c r="I85" s="25">
        <f>+[1]PP!T85</f>
        <v>0.1</v>
      </c>
      <c r="J85" s="25">
        <f>+[1]PP!U85</f>
        <v>34.799999999999997</v>
      </c>
      <c r="K85" s="25">
        <f>+[1]PP!V85</f>
        <v>238.9</v>
      </c>
      <c r="L85" s="25">
        <f>+[1]PP!W85</f>
        <v>18.899999999999999</v>
      </c>
      <c r="M85" s="25">
        <f t="shared" si="62"/>
        <v>591.20000000000005</v>
      </c>
      <c r="N85" s="25">
        <v>183.33307884000001</v>
      </c>
      <c r="O85" s="25">
        <v>25.085475989999999</v>
      </c>
      <c r="P85" s="25">
        <v>30.05773537</v>
      </c>
      <c r="Q85" s="25">
        <v>30.009282539999997</v>
      </c>
      <c r="R85" s="25">
        <v>37.861253229999996</v>
      </c>
      <c r="S85" s="25">
        <v>17.190513410000001</v>
      </c>
      <c r="T85" s="25">
        <v>5.0667730000000001E-2</v>
      </c>
      <c r="U85" s="25">
        <v>15.95623971</v>
      </c>
      <c r="V85" s="25">
        <v>16.57337656</v>
      </c>
      <c r="W85" s="25">
        <v>8.3120221450000003</v>
      </c>
      <c r="X85" s="25">
        <f t="shared" ref="X85:X87" si="63">SUM(N85:W85)</f>
        <v>364.42964552499996</v>
      </c>
      <c r="Y85" s="25">
        <f t="shared" si="50"/>
        <v>226.77035447500009</v>
      </c>
      <c r="Z85" s="27">
        <v>0</v>
      </c>
      <c r="AA85" s="21"/>
      <c r="AB85" s="22"/>
    </row>
    <row r="86" spans="1:28" ht="18" customHeight="1" x14ac:dyDescent="0.2">
      <c r="B86" s="58" t="s">
        <v>90</v>
      </c>
      <c r="C86" s="25">
        <f>+[1]PP!N86</f>
        <v>457.7</v>
      </c>
      <c r="D86" s="25">
        <f>+[1]PP!O86</f>
        <v>218.1</v>
      </c>
      <c r="E86" s="25">
        <f>+[1]PP!P86</f>
        <v>255.1</v>
      </c>
      <c r="F86" s="25">
        <f>+[1]PP!Q86</f>
        <v>357.5</v>
      </c>
      <c r="G86" s="25">
        <f>+[1]PP!R86</f>
        <v>223.5</v>
      </c>
      <c r="H86" s="25">
        <f>+[1]PP!S86</f>
        <v>411.3</v>
      </c>
      <c r="I86" s="25">
        <f>+[1]PP!T86</f>
        <v>482.7</v>
      </c>
      <c r="J86" s="25">
        <f>+[1]PP!U86</f>
        <v>380.9</v>
      </c>
      <c r="K86" s="25">
        <f>+[1]PP!V86</f>
        <v>397.3</v>
      </c>
      <c r="L86" s="25">
        <f>+[1]PP!W86</f>
        <v>493</v>
      </c>
      <c r="M86" s="25">
        <f t="shared" si="62"/>
        <v>3677.1000000000004</v>
      </c>
      <c r="N86" s="25">
        <v>457.7409715</v>
      </c>
      <c r="O86" s="25">
        <v>218.04759978999999</v>
      </c>
      <c r="P86" s="25">
        <v>255.09107552</v>
      </c>
      <c r="Q86" s="25">
        <v>357.46951369999999</v>
      </c>
      <c r="R86" s="25">
        <v>223.45879218998772</v>
      </c>
      <c r="S86" s="25">
        <v>411.320401404432</v>
      </c>
      <c r="T86" s="25">
        <v>482.69052549708999</v>
      </c>
      <c r="U86" s="25">
        <v>380.83947310557488</v>
      </c>
      <c r="V86" s="25">
        <v>481.09645631441498</v>
      </c>
      <c r="W86" s="25">
        <v>275.58167993640194</v>
      </c>
      <c r="X86" s="25">
        <f t="shared" si="63"/>
        <v>3543.3364889579011</v>
      </c>
      <c r="Y86" s="25">
        <f t="shared" si="50"/>
        <v>133.76351104209925</v>
      </c>
      <c r="Z86" s="27">
        <f>+M86/X86*100</f>
        <v>103.7750722083253</v>
      </c>
      <c r="AA86" s="21"/>
      <c r="AB86" s="22"/>
    </row>
    <row r="87" spans="1:28" ht="18" customHeight="1" x14ac:dyDescent="0.2">
      <c r="B87" s="58" t="s">
        <v>91</v>
      </c>
      <c r="C87" s="25">
        <f>+[1]PP!N87</f>
        <v>0</v>
      </c>
      <c r="D87" s="25">
        <f>+[1]PP!O87</f>
        <v>0</v>
      </c>
      <c r="E87" s="25">
        <f>+[1]PP!P87</f>
        <v>0</v>
      </c>
      <c r="F87" s="25">
        <f>+[1]PP!Q87</f>
        <v>0</v>
      </c>
      <c r="G87" s="25">
        <f>+[1]PP!R87</f>
        <v>0</v>
      </c>
      <c r="H87" s="25">
        <f>+[1]PP!S87</f>
        <v>0</v>
      </c>
      <c r="I87" s="25">
        <f>+[1]PP!T87</f>
        <v>0</v>
      </c>
      <c r="J87" s="25">
        <f>+[1]PP!U87</f>
        <v>0</v>
      </c>
      <c r="K87" s="25">
        <f>+[1]PP!V87</f>
        <v>0</v>
      </c>
      <c r="L87" s="25">
        <f>+[1]PP!W87</f>
        <v>0</v>
      </c>
      <c r="M87" s="25">
        <f t="shared" si="62"/>
        <v>0</v>
      </c>
      <c r="N87" s="25">
        <v>5.4485999999999998E-4</v>
      </c>
      <c r="O87" s="25">
        <v>9.6071999999999998E-4</v>
      </c>
      <c r="P87" s="25">
        <v>3.0828299999999999E-3</v>
      </c>
      <c r="Q87" s="25">
        <v>6.4999999999999994E-5</v>
      </c>
      <c r="R87" s="25">
        <v>8.3400000000000008E-5</v>
      </c>
      <c r="S87" s="25">
        <v>8.3984000000000001E-4</v>
      </c>
      <c r="T87" s="25">
        <v>3.5720000000000001E-4</v>
      </c>
      <c r="U87" s="25">
        <v>0</v>
      </c>
      <c r="V87" s="25">
        <v>0</v>
      </c>
      <c r="W87" s="25">
        <v>0</v>
      </c>
      <c r="X87" s="25">
        <f t="shared" si="63"/>
        <v>5.9338499999999992E-3</v>
      </c>
      <c r="Y87" s="25">
        <f t="shared" si="50"/>
        <v>-5.9338499999999992E-3</v>
      </c>
      <c r="Z87" s="50">
        <v>0</v>
      </c>
      <c r="AA87" s="21"/>
      <c r="AB87" s="22"/>
    </row>
    <row r="88" spans="1:28" ht="18" customHeight="1" x14ac:dyDescent="0.2">
      <c r="B88" s="47" t="s">
        <v>92</v>
      </c>
      <c r="C88" s="18">
        <f>+[1]PP!N88</f>
        <v>237.1</v>
      </c>
      <c r="D88" s="18">
        <f>+[1]PP!O88</f>
        <v>78.8</v>
      </c>
      <c r="E88" s="18">
        <f>+[1]PP!P88</f>
        <v>99.3</v>
      </c>
      <c r="F88" s="18">
        <f>+[1]PP!Q88</f>
        <v>101.4</v>
      </c>
      <c r="G88" s="18">
        <f>+[1]PP!R88</f>
        <v>232.5</v>
      </c>
      <c r="H88" s="18">
        <f>+[1]PP!S88</f>
        <v>100.1</v>
      </c>
      <c r="I88" s="18">
        <f>+[1]PP!T88</f>
        <v>114</v>
      </c>
      <c r="J88" s="18">
        <f>+[1]PP!U88</f>
        <v>106.2</v>
      </c>
      <c r="K88" s="18">
        <f>+[1]PP!V88</f>
        <v>104.8</v>
      </c>
      <c r="L88" s="18">
        <f>+[1]PP!W88</f>
        <v>101.8</v>
      </c>
      <c r="M88" s="18">
        <f t="shared" si="62"/>
        <v>1276</v>
      </c>
      <c r="N88" s="18">
        <v>237.08334667</v>
      </c>
      <c r="O88" s="18">
        <v>78.821694780000001</v>
      </c>
      <c r="P88" s="18">
        <v>99.292600829999998</v>
      </c>
      <c r="Q88" s="18">
        <v>101.35728089000001</v>
      </c>
      <c r="R88" s="18">
        <v>232.51654328999999</v>
      </c>
      <c r="S88" s="18">
        <v>100.11551519</v>
      </c>
      <c r="T88" s="18">
        <v>114.01042877</v>
      </c>
      <c r="U88" s="18">
        <v>101.97108095093655</v>
      </c>
      <c r="V88" s="18">
        <v>104.35008026864934</v>
      </c>
      <c r="W88" s="18">
        <v>244.74478626796233</v>
      </c>
      <c r="X88" s="18">
        <f>SUM(N88:W88)</f>
        <v>1414.2633579075482</v>
      </c>
      <c r="Y88" s="18">
        <f t="shared" si="50"/>
        <v>-138.2633579075482</v>
      </c>
      <c r="Z88" s="20">
        <f>+M88/X88*100</f>
        <v>90.22364843616441</v>
      </c>
      <c r="AA88" s="21"/>
      <c r="AB88" s="22"/>
    </row>
    <row r="89" spans="1:28" ht="18" customHeight="1" x14ac:dyDescent="0.2">
      <c r="B89" s="63" t="s">
        <v>93</v>
      </c>
      <c r="C89" s="42">
        <f>+[1]PP!N89</f>
        <v>88.7</v>
      </c>
      <c r="D89" s="42">
        <f>+[1]PP!O89</f>
        <v>68.900000000000006</v>
      </c>
      <c r="E89" s="42">
        <f>+[1]PP!P89</f>
        <v>85.4</v>
      </c>
      <c r="F89" s="42">
        <f>+[1]PP!Q89</f>
        <v>86.5</v>
      </c>
      <c r="G89" s="42">
        <f>+[1]PP!R89</f>
        <v>84.3</v>
      </c>
      <c r="H89" s="42">
        <f>+[1]PP!S89</f>
        <v>80.900000000000006</v>
      </c>
      <c r="I89" s="42">
        <f>+[1]PP!T89</f>
        <v>88.9</v>
      </c>
      <c r="J89" s="42">
        <f>+[1]PP!U89</f>
        <v>86.3</v>
      </c>
      <c r="K89" s="42">
        <f>+[1]PP!V89</f>
        <v>91.4</v>
      </c>
      <c r="L89" s="42">
        <f>+[1]PP!W89</f>
        <v>83.3</v>
      </c>
      <c r="M89" s="42">
        <f t="shared" si="62"/>
        <v>844.59999999999991</v>
      </c>
      <c r="N89" s="42">
        <v>88.699121319999989</v>
      </c>
      <c r="O89" s="42">
        <v>68.892217290000005</v>
      </c>
      <c r="P89" s="42">
        <v>85.355549390000007</v>
      </c>
      <c r="Q89" s="42">
        <v>86.515924760000004</v>
      </c>
      <c r="R89" s="42">
        <v>84.344416440000003</v>
      </c>
      <c r="S89" s="42">
        <v>80.935575920000005</v>
      </c>
      <c r="T89" s="42">
        <v>88.920460669999997</v>
      </c>
      <c r="U89" s="42">
        <v>86.56024136889701</v>
      </c>
      <c r="V89" s="42">
        <v>87.357283537817551</v>
      </c>
      <c r="W89" s="42">
        <v>89.472007119073211</v>
      </c>
      <c r="X89" s="42">
        <f>SUM(N89:W89)</f>
        <v>847.05279781578781</v>
      </c>
      <c r="Y89" s="42">
        <f t="shared" si="50"/>
        <v>-2.4527978157879033</v>
      </c>
      <c r="Z89" s="43">
        <f>+M89/X89*100</f>
        <v>99.710431531291476</v>
      </c>
      <c r="AA89" s="21"/>
      <c r="AB89" s="22"/>
    </row>
    <row r="90" spans="1:28" ht="18" customHeight="1" x14ac:dyDescent="0.2">
      <c r="B90" s="47" t="s">
        <v>94</v>
      </c>
      <c r="C90" s="18">
        <f t="shared" ref="C90:N90" si="64">SUM(C91:C93)</f>
        <v>1018.6999999999999</v>
      </c>
      <c r="D90" s="18">
        <f t="shared" ref="D90:G90" si="65">SUM(D91:D93)</f>
        <v>891.30000000000007</v>
      </c>
      <c r="E90" s="18">
        <f t="shared" si="65"/>
        <v>1089.4000000000001</v>
      </c>
      <c r="F90" s="18">
        <f t="shared" si="65"/>
        <v>1466.5</v>
      </c>
      <c r="G90" s="18">
        <f t="shared" si="65"/>
        <v>990.30000000000007</v>
      </c>
      <c r="H90" s="18">
        <f t="shared" si="64"/>
        <v>743</v>
      </c>
      <c r="I90" s="18">
        <f t="shared" ref="I90:L90" si="66">SUM(I91:I93)</f>
        <v>1016.4</v>
      </c>
      <c r="J90" s="18">
        <f t="shared" si="66"/>
        <v>814.90000000000009</v>
      </c>
      <c r="K90" s="18">
        <f t="shared" si="66"/>
        <v>811.9</v>
      </c>
      <c r="L90" s="18">
        <f t="shared" si="66"/>
        <v>987.2</v>
      </c>
      <c r="M90" s="18">
        <f>SUM(M91:M93)</f>
        <v>9829.6</v>
      </c>
      <c r="N90" s="18">
        <f t="shared" si="64"/>
        <v>1018.7283277899999</v>
      </c>
      <c r="O90" s="18">
        <f t="shared" ref="O90:S90" si="67">SUM(O91:O93)</f>
        <v>891.32434488000001</v>
      </c>
      <c r="P90" s="18">
        <f t="shared" si="67"/>
        <v>1089.37236721</v>
      </c>
      <c r="Q90" s="18">
        <f t="shared" si="67"/>
        <v>1466.5335391799999</v>
      </c>
      <c r="R90" s="18">
        <f t="shared" si="67"/>
        <v>990.25598624999998</v>
      </c>
      <c r="S90" s="18">
        <f t="shared" si="67"/>
        <v>743.03604416999997</v>
      </c>
      <c r="T90" s="18">
        <f>SUM(T91:T93)</f>
        <v>1016.3765028</v>
      </c>
      <c r="U90" s="18">
        <f t="shared" ref="U90:W90" si="68">SUM(U91:U93)</f>
        <v>885.18992492697862</v>
      </c>
      <c r="V90" s="18">
        <f t="shared" si="68"/>
        <v>833.31187857262398</v>
      </c>
      <c r="W90" s="18">
        <f t="shared" si="68"/>
        <v>1006.7166481394453</v>
      </c>
      <c r="X90" s="18">
        <f>SUM(N90:W90)</f>
        <v>9940.845563919047</v>
      </c>
      <c r="Y90" s="18">
        <f t="shared" si="50"/>
        <v>-111.24556391904662</v>
      </c>
      <c r="Z90" s="20">
        <f>+M90/X90*100</f>
        <v>98.880924532991244</v>
      </c>
      <c r="AB90" s="22"/>
    </row>
    <row r="91" spans="1:28" ht="18" customHeight="1" x14ac:dyDescent="0.2">
      <c r="B91" s="58" t="s">
        <v>95</v>
      </c>
      <c r="C91" s="25">
        <f>+[1]PP!N91</f>
        <v>1014.3</v>
      </c>
      <c r="D91" s="25">
        <f>+[1]PP!O91</f>
        <v>883.2</v>
      </c>
      <c r="E91" s="25">
        <f>+[1]PP!P91</f>
        <v>810.1</v>
      </c>
      <c r="F91" s="25">
        <f>+[1]PP!Q91</f>
        <v>806.8</v>
      </c>
      <c r="G91" s="25">
        <f>+[1]PP!R91</f>
        <v>984.6</v>
      </c>
      <c r="H91" s="25">
        <f>+[1]PP!S91</f>
        <v>735.5</v>
      </c>
      <c r="I91" s="25">
        <f>+[1]PP!T91</f>
        <v>1010.1</v>
      </c>
      <c r="J91" s="25">
        <f>+[1]PP!U91</f>
        <v>810.7</v>
      </c>
      <c r="K91" s="25">
        <f>+[1]PP!V91</f>
        <v>805</v>
      </c>
      <c r="L91" s="25">
        <f>+[1]PP!W91</f>
        <v>983.2</v>
      </c>
      <c r="M91" s="25">
        <f>SUM(C91:L91)</f>
        <v>8843.5</v>
      </c>
      <c r="N91" s="25">
        <v>1014.2658550499999</v>
      </c>
      <c r="O91" s="25">
        <v>883.16467484999998</v>
      </c>
      <c r="P91" s="25">
        <v>810.14151207000009</v>
      </c>
      <c r="Q91" s="25">
        <v>806.77876300000003</v>
      </c>
      <c r="R91" s="25">
        <v>984.63083175999998</v>
      </c>
      <c r="S91" s="25">
        <v>735.52762316999997</v>
      </c>
      <c r="T91" s="25">
        <v>1010.0439297</v>
      </c>
      <c r="U91" s="25">
        <v>879.23135205157269</v>
      </c>
      <c r="V91" s="25">
        <v>829.2693213275503</v>
      </c>
      <c r="W91" s="25">
        <v>1002.9325118576019</v>
      </c>
      <c r="X91" s="25">
        <f>SUM(N91:W91)</f>
        <v>8955.9863748367261</v>
      </c>
      <c r="Y91" s="25">
        <f t="shared" si="50"/>
        <v>-112.4863748367261</v>
      </c>
      <c r="Z91" s="64">
        <f>+M91/X91*100</f>
        <v>98.74400908924143</v>
      </c>
      <c r="AA91" s="21"/>
      <c r="AB91" s="22"/>
    </row>
    <row r="92" spans="1:28" ht="18" customHeight="1" x14ac:dyDescent="0.2">
      <c r="B92" s="65" t="s">
        <v>96</v>
      </c>
      <c r="C92" s="25">
        <f>+[1]PP!N92</f>
        <v>0</v>
      </c>
      <c r="D92" s="25">
        <f>+[1]PP!O92</f>
        <v>0</v>
      </c>
      <c r="E92" s="25">
        <f>+[1]PP!P92</f>
        <v>0</v>
      </c>
      <c r="F92" s="25">
        <f>+[1]PP!Q92</f>
        <v>0</v>
      </c>
      <c r="G92" s="25">
        <f>+[1]PP!R92</f>
        <v>0</v>
      </c>
      <c r="H92" s="25">
        <f>+[1]PP!S92</f>
        <v>0</v>
      </c>
      <c r="I92" s="25">
        <f>+[1]PP!T92</f>
        <v>0</v>
      </c>
      <c r="J92" s="25">
        <f>+[1]PP!U92</f>
        <v>0</v>
      </c>
      <c r="K92" s="25">
        <f>+[1]PP!V92</f>
        <v>0</v>
      </c>
      <c r="L92" s="25">
        <f>+[1]PP!W92</f>
        <v>0</v>
      </c>
      <c r="M92" s="25">
        <f t="shared" ref="M92:M93" si="69">SUM(C92:L92)</f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f t="shared" ref="X92:X93" si="70">SUM(N92:W92)</f>
        <v>0</v>
      </c>
      <c r="Y92" s="25">
        <f t="shared" si="50"/>
        <v>0</v>
      </c>
      <c r="Z92" s="66">
        <v>0</v>
      </c>
      <c r="AA92" s="21"/>
      <c r="AB92" s="22"/>
    </row>
    <row r="93" spans="1:28" ht="18" customHeight="1" x14ac:dyDescent="0.2">
      <c r="A93" s="3"/>
      <c r="B93" s="58" t="s">
        <v>35</v>
      </c>
      <c r="C93" s="25">
        <f>+[1]PP!N93</f>
        <v>4.4000000000000004</v>
      </c>
      <c r="D93" s="25">
        <f>+[1]PP!O93</f>
        <v>8.1</v>
      </c>
      <c r="E93" s="25">
        <f>+[1]PP!P93</f>
        <v>279.3</v>
      </c>
      <c r="F93" s="25">
        <f>+[1]PP!Q93</f>
        <v>659.7</v>
      </c>
      <c r="G93" s="25">
        <f>+[1]PP!R93</f>
        <v>5.7</v>
      </c>
      <c r="H93" s="25">
        <f>+[1]PP!S93</f>
        <v>7.5</v>
      </c>
      <c r="I93" s="25">
        <f>+[1]PP!T93</f>
        <v>6.3</v>
      </c>
      <c r="J93" s="25">
        <f>+[1]PP!U93</f>
        <v>4.2</v>
      </c>
      <c r="K93" s="25">
        <f>+[1]PP!V93</f>
        <v>6.9</v>
      </c>
      <c r="L93" s="25">
        <f>+[1]PP!W93</f>
        <v>4</v>
      </c>
      <c r="M93" s="25">
        <f t="shared" si="69"/>
        <v>986.1</v>
      </c>
      <c r="N93" s="25">
        <v>4.4624727399999999</v>
      </c>
      <c r="O93" s="25">
        <v>8.1596700300000009</v>
      </c>
      <c r="P93" s="25">
        <v>279.23085514000002</v>
      </c>
      <c r="Q93" s="25">
        <v>659.75477617999991</v>
      </c>
      <c r="R93" s="25">
        <v>5.6251544899999999</v>
      </c>
      <c r="S93" s="25">
        <v>7.5084210000000002</v>
      </c>
      <c r="T93" s="25">
        <v>6.3325730999999994</v>
      </c>
      <c r="U93" s="25">
        <v>5.9585728754059613</v>
      </c>
      <c r="V93" s="25">
        <v>4.0425572450736995</v>
      </c>
      <c r="W93" s="25">
        <v>3.7841362818434496</v>
      </c>
      <c r="X93" s="25">
        <f t="shared" si="70"/>
        <v>984.85918908232293</v>
      </c>
      <c r="Y93" s="25">
        <f t="shared" si="50"/>
        <v>1.2408109176770949</v>
      </c>
      <c r="Z93" s="64">
        <f>+M93/X93*100</f>
        <v>100.12598866228109</v>
      </c>
      <c r="AA93" s="21"/>
      <c r="AB93" s="22"/>
    </row>
    <row r="94" spans="1:28" ht="18" customHeight="1" x14ac:dyDescent="0.2">
      <c r="B94" s="51" t="s">
        <v>97</v>
      </c>
      <c r="C94" s="18">
        <f>+C95+C98</f>
        <v>0</v>
      </c>
      <c r="D94" s="18">
        <f t="shared" ref="D94:L94" si="71">+D95+D98</f>
        <v>31.3</v>
      </c>
      <c r="E94" s="18">
        <f t="shared" si="71"/>
        <v>3.8</v>
      </c>
      <c r="F94" s="18">
        <f t="shared" si="71"/>
        <v>0</v>
      </c>
      <c r="G94" s="18">
        <f t="shared" si="71"/>
        <v>0</v>
      </c>
      <c r="H94" s="18">
        <f t="shared" si="71"/>
        <v>26.5</v>
      </c>
      <c r="I94" s="18">
        <f t="shared" si="71"/>
        <v>0</v>
      </c>
      <c r="J94" s="18">
        <f t="shared" si="71"/>
        <v>0</v>
      </c>
      <c r="K94" s="18">
        <f t="shared" si="71"/>
        <v>33.4</v>
      </c>
      <c r="L94" s="18">
        <f t="shared" si="71"/>
        <v>0</v>
      </c>
      <c r="M94" s="18">
        <f>+M95+M98</f>
        <v>95</v>
      </c>
      <c r="N94" s="18">
        <f t="shared" ref="N94:W94" si="72">+N95+N98</f>
        <v>0</v>
      </c>
      <c r="O94" s="18">
        <f t="shared" si="72"/>
        <v>31.365300000000001</v>
      </c>
      <c r="P94" s="18">
        <f t="shared" si="72"/>
        <v>3.8259877999999996</v>
      </c>
      <c r="Q94" s="18">
        <f t="shared" si="72"/>
        <v>0</v>
      </c>
      <c r="R94" s="18">
        <f t="shared" si="72"/>
        <v>0</v>
      </c>
      <c r="S94" s="18">
        <f t="shared" si="72"/>
        <v>26.462739489999997</v>
      </c>
      <c r="T94" s="18">
        <f t="shared" si="72"/>
        <v>0</v>
      </c>
      <c r="U94" s="18">
        <f t="shared" si="72"/>
        <v>0</v>
      </c>
      <c r="V94" s="18">
        <f t="shared" si="72"/>
        <v>0</v>
      </c>
      <c r="W94" s="18">
        <f t="shared" si="72"/>
        <v>0</v>
      </c>
      <c r="X94" s="18">
        <f>+X95+X98</f>
        <v>61.654027289999995</v>
      </c>
      <c r="Y94" s="18">
        <f t="shared" si="50"/>
        <v>33.345972710000005</v>
      </c>
      <c r="Z94" s="20">
        <v>0</v>
      </c>
      <c r="AA94" s="21"/>
      <c r="AB94" s="22"/>
    </row>
    <row r="95" spans="1:28" ht="18" customHeight="1" x14ac:dyDescent="0.2">
      <c r="B95" s="24" t="s">
        <v>98</v>
      </c>
      <c r="C95" s="67">
        <f>+C96+C97</f>
        <v>0</v>
      </c>
      <c r="D95" s="67">
        <f t="shared" ref="D95:L95" si="73">+D96+D97</f>
        <v>31.3</v>
      </c>
      <c r="E95" s="67">
        <f t="shared" si="73"/>
        <v>3.8</v>
      </c>
      <c r="F95" s="67">
        <f t="shared" si="73"/>
        <v>0</v>
      </c>
      <c r="G95" s="67">
        <f t="shared" si="73"/>
        <v>0</v>
      </c>
      <c r="H95" s="67">
        <f t="shared" si="73"/>
        <v>26.5</v>
      </c>
      <c r="I95" s="67">
        <f t="shared" si="73"/>
        <v>0</v>
      </c>
      <c r="J95" s="67">
        <f t="shared" si="73"/>
        <v>0</v>
      </c>
      <c r="K95" s="67">
        <f t="shared" si="73"/>
        <v>33.4</v>
      </c>
      <c r="L95" s="67">
        <f t="shared" si="73"/>
        <v>0</v>
      </c>
      <c r="M95" s="67">
        <f>+M96+M97</f>
        <v>95</v>
      </c>
      <c r="N95" s="67">
        <v>0</v>
      </c>
      <c r="O95" s="67">
        <f>+O96+O97+O98</f>
        <v>31.365300000000001</v>
      </c>
      <c r="P95" s="67">
        <f>+P96+P97</f>
        <v>3.8259877999999996</v>
      </c>
      <c r="Q95" s="67">
        <v>0</v>
      </c>
      <c r="R95" s="67">
        <v>0</v>
      </c>
      <c r="S95" s="67">
        <f>+S96+S97</f>
        <v>26.462739489999997</v>
      </c>
      <c r="T95" s="67">
        <v>0</v>
      </c>
      <c r="U95" s="67">
        <v>0</v>
      </c>
      <c r="V95" s="67">
        <v>0</v>
      </c>
      <c r="W95" s="67">
        <v>0</v>
      </c>
      <c r="X95" s="67">
        <f>SUM(N95:W95)</f>
        <v>61.654027289999995</v>
      </c>
      <c r="Y95" s="67">
        <f t="shared" si="50"/>
        <v>33.345972710000005</v>
      </c>
      <c r="Z95" s="68">
        <f>+M91/X91*100</f>
        <v>98.74400908924143</v>
      </c>
      <c r="AA95" s="21"/>
      <c r="AB95" s="22"/>
    </row>
    <row r="96" spans="1:28" ht="18" customHeight="1" x14ac:dyDescent="0.2">
      <c r="B96" s="58" t="s">
        <v>99</v>
      </c>
      <c r="C96" s="25">
        <f>+[1]PP!N96</f>
        <v>0</v>
      </c>
      <c r="D96" s="25">
        <f>+[1]PP!O96</f>
        <v>31.3</v>
      </c>
      <c r="E96" s="25">
        <f>+[1]PP!P96</f>
        <v>3.8</v>
      </c>
      <c r="F96" s="25">
        <f>+[1]PP!Q96</f>
        <v>0</v>
      </c>
      <c r="G96" s="25">
        <f>+[1]PP!R96</f>
        <v>0</v>
      </c>
      <c r="H96" s="25">
        <f>+[1]PP!S96</f>
        <v>26.5</v>
      </c>
      <c r="I96" s="25">
        <f>+[1]PP!T96</f>
        <v>0</v>
      </c>
      <c r="J96" s="25">
        <f>+[1]PP!U96</f>
        <v>0</v>
      </c>
      <c r="K96" s="25">
        <f>+[1]PP!V96</f>
        <v>33.4</v>
      </c>
      <c r="L96" s="25">
        <f>+[1]PP!W96</f>
        <v>0</v>
      </c>
      <c r="M96" s="25">
        <f>SUM(C96:L96)</f>
        <v>95</v>
      </c>
      <c r="N96" s="25">
        <v>0</v>
      </c>
      <c r="O96" s="25">
        <v>31.365300000000001</v>
      </c>
      <c r="P96" s="25">
        <v>3.8259877999999996</v>
      </c>
      <c r="Q96" s="25">
        <v>0</v>
      </c>
      <c r="R96" s="25">
        <v>0</v>
      </c>
      <c r="S96" s="25">
        <v>26.462739489999997</v>
      </c>
      <c r="T96" s="25">
        <v>0</v>
      </c>
      <c r="U96" s="25">
        <v>0</v>
      </c>
      <c r="V96" s="25">
        <v>0</v>
      </c>
      <c r="W96" s="25">
        <v>0</v>
      </c>
      <c r="X96" s="25">
        <f>SUM(N96:W96)</f>
        <v>61.654027289999995</v>
      </c>
      <c r="Y96" s="25">
        <f t="shared" si="50"/>
        <v>33.345972710000005</v>
      </c>
      <c r="Z96" s="50">
        <v>0</v>
      </c>
      <c r="AA96" s="21"/>
      <c r="AB96" s="22"/>
    </row>
    <row r="97" spans="2:28" ht="18" customHeight="1" x14ac:dyDescent="0.2">
      <c r="B97" s="58" t="s">
        <v>100</v>
      </c>
      <c r="C97" s="25">
        <f>+[1]PP!N97</f>
        <v>0</v>
      </c>
      <c r="D97" s="25">
        <f>+[1]PP!O97</f>
        <v>0</v>
      </c>
      <c r="E97" s="25">
        <f>+[1]PP!P97</f>
        <v>0</v>
      </c>
      <c r="F97" s="25">
        <f>+[1]PP!Q97</f>
        <v>0</v>
      </c>
      <c r="G97" s="25">
        <f>+[1]PP!R97</f>
        <v>0</v>
      </c>
      <c r="H97" s="25">
        <f>+[1]PP!S97</f>
        <v>0</v>
      </c>
      <c r="I97" s="25">
        <f>+[1]PP!T97</f>
        <v>0</v>
      </c>
      <c r="J97" s="25">
        <f>+[1]PP!U97</f>
        <v>0</v>
      </c>
      <c r="K97" s="25">
        <f>+[1]PP!V97</f>
        <v>0</v>
      </c>
      <c r="L97" s="25">
        <f>+[1]PP!W97</f>
        <v>0</v>
      </c>
      <c r="M97" s="25">
        <f>SUM(C97:L97)</f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f t="shared" ref="X97:X98" si="74">SUM(N97:W97)</f>
        <v>0</v>
      </c>
      <c r="Y97" s="25">
        <f t="shared" si="50"/>
        <v>0</v>
      </c>
      <c r="Z97" s="50">
        <v>0</v>
      </c>
      <c r="AA97" s="21"/>
      <c r="AB97" s="22"/>
    </row>
    <row r="98" spans="2:28" ht="18" customHeight="1" x14ac:dyDescent="0.2">
      <c r="B98" s="24" t="s">
        <v>101</v>
      </c>
      <c r="C98" s="25">
        <f>+[1]PP!N98</f>
        <v>0</v>
      </c>
      <c r="D98" s="25">
        <f>+[1]PP!O98</f>
        <v>0</v>
      </c>
      <c r="E98" s="25">
        <f>+[1]PP!P98</f>
        <v>0</v>
      </c>
      <c r="F98" s="25">
        <f>+[1]PP!Q98</f>
        <v>0</v>
      </c>
      <c r="G98" s="25">
        <f>+[1]PP!R98</f>
        <v>0</v>
      </c>
      <c r="H98" s="25">
        <f>+[1]PP!S98</f>
        <v>0</v>
      </c>
      <c r="I98" s="25">
        <f>+[1]PP!T98</f>
        <v>0</v>
      </c>
      <c r="J98" s="25">
        <f>+[1]PP!U98</f>
        <v>0</v>
      </c>
      <c r="K98" s="25">
        <f>+[1]PP!V98</f>
        <v>0</v>
      </c>
      <c r="L98" s="25">
        <f>+[1]PP!W98</f>
        <v>0</v>
      </c>
      <c r="M98" s="25">
        <f>SUM(C98:L98)</f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5">
        <v>0</v>
      </c>
      <c r="X98" s="25">
        <f t="shared" si="74"/>
        <v>0</v>
      </c>
      <c r="Y98" s="25">
        <f t="shared" si="50"/>
        <v>0</v>
      </c>
      <c r="Z98" s="27">
        <v>0</v>
      </c>
      <c r="AA98" s="69"/>
      <c r="AB98" s="22"/>
    </row>
    <row r="99" spans="2:28" ht="29.25" customHeight="1" x14ac:dyDescent="0.2">
      <c r="B99" s="70" t="s">
        <v>102</v>
      </c>
      <c r="C99" s="71">
        <f t="shared" ref="C99:W99" si="75">+C94+C9</f>
        <v>108446.90000000001</v>
      </c>
      <c r="D99" s="71">
        <f t="shared" si="75"/>
        <v>88593.1</v>
      </c>
      <c r="E99" s="71">
        <f t="shared" si="75"/>
        <v>92930</v>
      </c>
      <c r="F99" s="71">
        <f t="shared" si="75"/>
        <v>128071.8</v>
      </c>
      <c r="G99" s="71">
        <f t="shared" si="75"/>
        <v>105864.09999999999</v>
      </c>
      <c r="H99" s="71">
        <f t="shared" si="75"/>
        <v>95783.599999999991</v>
      </c>
      <c r="I99" s="71">
        <f t="shared" si="75"/>
        <v>113356.59999999998</v>
      </c>
      <c r="J99" s="71">
        <f t="shared" si="75"/>
        <v>96885.400000000009</v>
      </c>
      <c r="K99" s="71">
        <f t="shared" si="75"/>
        <v>95336.799999999988</v>
      </c>
      <c r="L99" s="71">
        <f t="shared" si="75"/>
        <v>108105.79999999999</v>
      </c>
      <c r="M99" s="72">
        <f>+M94+M9</f>
        <v>1033374.1000000002</v>
      </c>
      <c r="N99" s="71">
        <f t="shared" si="75"/>
        <v>108805.15801363457</v>
      </c>
      <c r="O99" s="71">
        <f t="shared" si="75"/>
        <v>88751.326510894622</v>
      </c>
      <c r="P99" s="71">
        <f t="shared" si="75"/>
        <v>93208.886419877614</v>
      </c>
      <c r="Q99" s="71">
        <f t="shared" si="75"/>
        <v>128082.60278011227</v>
      </c>
      <c r="R99" s="71">
        <f t="shared" si="75"/>
        <v>106353.96060993585</v>
      </c>
      <c r="S99" s="71">
        <f t="shared" si="75"/>
        <v>95728.672847636713</v>
      </c>
      <c r="T99" s="71">
        <f t="shared" si="75"/>
        <v>113844.78708761586</v>
      </c>
      <c r="U99" s="71">
        <f t="shared" si="75"/>
        <v>101013.99365527187</v>
      </c>
      <c r="V99" s="71">
        <f t="shared" si="75"/>
        <v>97139.84350130595</v>
      </c>
      <c r="W99" s="71">
        <f t="shared" si="75"/>
        <v>111972.85630245994</v>
      </c>
      <c r="X99" s="71">
        <f>ROUNDUP(+X94+X9,1)</f>
        <v>1044902.2</v>
      </c>
      <c r="Y99" s="71">
        <f t="shared" si="50"/>
        <v>-11528.099999999744</v>
      </c>
      <c r="Z99" s="73">
        <f>+M99/X99*100</f>
        <v>98.896729282415166</v>
      </c>
      <c r="AA99" s="21"/>
      <c r="AB99" s="22"/>
    </row>
    <row r="100" spans="2:28" ht="18" customHeight="1" x14ac:dyDescent="0.2">
      <c r="B100" s="74" t="s">
        <v>103</v>
      </c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7"/>
      <c r="AA100" s="21"/>
      <c r="AB100" s="22"/>
    </row>
    <row r="101" spans="2:28" ht="15" customHeight="1" x14ac:dyDescent="0.2">
      <c r="B101" s="78" t="s">
        <v>104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80"/>
      <c r="AA101" s="21"/>
      <c r="AB101" s="22"/>
    </row>
    <row r="102" spans="2:28" ht="19.5" customHeight="1" x14ac:dyDescent="0.2">
      <c r="B102" s="81" t="s">
        <v>105</v>
      </c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82"/>
      <c r="AA102" s="21"/>
      <c r="AB102" s="22"/>
    </row>
    <row r="103" spans="2:28" x14ac:dyDescent="0.2">
      <c r="B103" s="81" t="s">
        <v>106</v>
      </c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83"/>
      <c r="Z103" s="84"/>
      <c r="AB103" s="22"/>
    </row>
    <row r="104" spans="2:28" x14ac:dyDescent="0.2">
      <c r="B104" s="81" t="s">
        <v>107</v>
      </c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6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7"/>
    </row>
    <row r="105" spans="2:28" x14ac:dyDescent="0.2">
      <c r="B105" s="88" t="s">
        <v>108</v>
      </c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9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87"/>
    </row>
    <row r="106" spans="2:28" x14ac:dyDescent="0.2">
      <c r="B106" s="91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2"/>
    </row>
    <row r="107" spans="2:28" x14ac:dyDescent="0.2">
      <c r="B107" s="91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8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2"/>
    </row>
    <row r="108" spans="2:28" x14ac:dyDescent="0.2">
      <c r="B108" s="93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6"/>
      <c r="Z108" s="94"/>
    </row>
    <row r="109" spans="2:28" x14ac:dyDescent="0.2">
      <c r="B109" s="91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80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90"/>
      <c r="Z109" s="77"/>
    </row>
    <row r="110" spans="2:28" x14ac:dyDescent="0.2">
      <c r="B110" s="91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9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0"/>
      <c r="Z110" s="94"/>
    </row>
    <row r="111" spans="2:28" x14ac:dyDescent="0.2">
      <c r="B111" s="91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5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95"/>
      <c r="Y111" s="95"/>
      <c r="Z111" s="94"/>
    </row>
    <row r="112" spans="2:28" x14ac:dyDescent="0.2">
      <c r="B112" s="91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5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95"/>
      <c r="Y112" s="95"/>
      <c r="Z112" s="94"/>
    </row>
    <row r="113" spans="2:26" x14ac:dyDescent="0.2">
      <c r="B113" s="96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5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9"/>
      <c r="Y113" s="97"/>
      <c r="Z113" s="94"/>
    </row>
    <row r="114" spans="2:26" x14ac:dyDescent="0.2"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5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95"/>
      <c r="Y114" s="95"/>
      <c r="Z114" s="94"/>
    </row>
    <row r="115" spans="2:26" x14ac:dyDescent="0.2"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5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5"/>
      <c r="Y115" s="95"/>
      <c r="Z115" s="94"/>
    </row>
    <row r="116" spans="2:26" x14ac:dyDescent="0.2"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5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8"/>
      <c r="Y116" s="98"/>
      <c r="Z116" s="94"/>
    </row>
    <row r="117" spans="2:26" x14ac:dyDescent="0.2"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5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89"/>
      <c r="Y117" s="89"/>
      <c r="Z117" s="94"/>
    </row>
    <row r="118" spans="2:26" x14ac:dyDescent="0.2"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4"/>
    </row>
    <row r="119" spans="2:26" x14ac:dyDescent="0.2">
      <c r="B119" s="99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5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95"/>
      <c r="Y119" s="95"/>
      <c r="Z119" s="94"/>
    </row>
    <row r="120" spans="2:26" x14ac:dyDescent="0.2"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4"/>
    </row>
    <row r="121" spans="2:26" x14ac:dyDescent="0.2"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4"/>
    </row>
    <row r="122" spans="2:26" x14ac:dyDescent="0.2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5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95"/>
      <c r="Y122" s="95"/>
      <c r="Z122" s="94"/>
    </row>
    <row r="123" spans="2:26" x14ac:dyDescent="0.2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5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95"/>
      <c r="Y123" s="95"/>
      <c r="Z123" s="94"/>
    </row>
    <row r="124" spans="2:26" x14ac:dyDescent="0.2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4"/>
    </row>
    <row r="125" spans="2:26" x14ac:dyDescent="0.2"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4"/>
    </row>
    <row r="126" spans="2:26" x14ac:dyDescent="0.2"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4"/>
    </row>
    <row r="127" spans="2:26" x14ac:dyDescent="0.2"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4"/>
    </row>
    <row r="128" spans="2:26" x14ac:dyDescent="0.2"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4"/>
    </row>
    <row r="129" spans="2:26" x14ac:dyDescent="0.2"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4"/>
    </row>
    <row r="130" spans="2:26" x14ac:dyDescent="0.2"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4"/>
    </row>
    <row r="131" spans="2:26" x14ac:dyDescent="0.2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4"/>
    </row>
    <row r="132" spans="2:26" x14ac:dyDescent="0.2"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4"/>
    </row>
    <row r="133" spans="2:26" x14ac:dyDescent="0.2"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4"/>
    </row>
    <row r="134" spans="2:26" x14ac:dyDescent="0.2"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4"/>
    </row>
    <row r="135" spans="2:26" x14ac:dyDescent="0.2"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4"/>
    </row>
    <row r="136" spans="2:26" x14ac:dyDescent="0.2"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4"/>
    </row>
    <row r="137" spans="2:26" x14ac:dyDescent="0.2"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4"/>
    </row>
    <row r="138" spans="2:26" x14ac:dyDescent="0.2"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4"/>
    </row>
    <row r="139" spans="2:26" x14ac:dyDescent="0.2"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4"/>
    </row>
    <row r="140" spans="2:26" x14ac:dyDescent="0.2"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4"/>
    </row>
    <row r="141" spans="2:26" x14ac:dyDescent="0.2"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4"/>
    </row>
    <row r="142" spans="2:26" x14ac:dyDescent="0.2"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4"/>
    </row>
    <row r="143" spans="2:26" x14ac:dyDescent="0.2"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4"/>
    </row>
    <row r="144" spans="2:26" x14ac:dyDescent="0.2"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4"/>
    </row>
    <row r="145" spans="2:26" x14ac:dyDescent="0.2"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4"/>
    </row>
    <row r="146" spans="2:26" x14ac:dyDescent="0.2"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4"/>
    </row>
    <row r="147" spans="2:26" x14ac:dyDescent="0.2"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4"/>
    </row>
    <row r="148" spans="2:26" x14ac:dyDescent="0.2"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4"/>
    </row>
    <row r="149" spans="2:26" x14ac:dyDescent="0.2"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4"/>
    </row>
    <row r="150" spans="2:26" x14ac:dyDescent="0.2"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4"/>
    </row>
    <row r="151" spans="2:26" x14ac:dyDescent="0.2"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</row>
    <row r="152" spans="2:26" x14ac:dyDescent="0.2"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4"/>
    </row>
    <row r="153" spans="2:26" x14ac:dyDescent="0.2"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4"/>
    </row>
    <row r="154" spans="2:26" x14ac:dyDescent="0.2"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4"/>
    </row>
    <row r="155" spans="2:26" x14ac:dyDescent="0.2"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4"/>
    </row>
    <row r="156" spans="2:26" x14ac:dyDescent="0.2"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4"/>
    </row>
    <row r="157" spans="2:26" x14ac:dyDescent="0.2"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4"/>
    </row>
    <row r="158" spans="2:26" x14ac:dyDescent="0.2"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4"/>
    </row>
    <row r="159" spans="2:26" x14ac:dyDescent="0.2"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4"/>
    </row>
    <row r="160" spans="2:26" x14ac:dyDescent="0.2"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4"/>
    </row>
    <row r="161" spans="2:26" x14ac:dyDescent="0.2"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4"/>
    </row>
    <row r="162" spans="2:26" x14ac:dyDescent="0.2"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4"/>
    </row>
    <row r="163" spans="2:26" x14ac:dyDescent="0.2"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4"/>
    </row>
    <row r="164" spans="2:26" x14ac:dyDescent="0.2"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4"/>
    </row>
    <row r="165" spans="2:26" x14ac:dyDescent="0.2"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4"/>
    </row>
    <row r="166" spans="2:26" x14ac:dyDescent="0.2"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4"/>
    </row>
    <row r="167" spans="2:26" x14ac:dyDescent="0.2"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4"/>
    </row>
    <row r="168" spans="2:26" x14ac:dyDescent="0.2"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4"/>
    </row>
    <row r="169" spans="2:26" x14ac:dyDescent="0.2"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4"/>
    </row>
    <row r="170" spans="2:26" x14ac:dyDescent="0.2"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4"/>
    </row>
    <row r="171" spans="2:26" x14ac:dyDescent="0.2"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4"/>
    </row>
    <row r="172" spans="2:26" x14ac:dyDescent="0.2"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4"/>
    </row>
    <row r="173" spans="2:26" x14ac:dyDescent="0.2"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4"/>
    </row>
    <row r="174" spans="2:26" x14ac:dyDescent="0.2"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4"/>
    </row>
    <row r="175" spans="2:26" x14ac:dyDescent="0.2"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4"/>
    </row>
    <row r="176" spans="2:26" x14ac:dyDescent="0.2"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4"/>
    </row>
    <row r="177" spans="2:26" x14ac:dyDescent="0.2"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4"/>
    </row>
    <row r="178" spans="2:26" x14ac:dyDescent="0.2"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4"/>
    </row>
    <row r="179" spans="2:26" x14ac:dyDescent="0.2"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4"/>
    </row>
    <row r="180" spans="2:26" x14ac:dyDescent="0.2"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4"/>
    </row>
    <row r="181" spans="2:26" x14ac:dyDescent="0.2"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4"/>
    </row>
    <row r="182" spans="2:26" x14ac:dyDescent="0.2"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4"/>
    </row>
    <row r="183" spans="2:26" x14ac:dyDescent="0.2"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4"/>
    </row>
    <row r="184" spans="2:26" x14ac:dyDescent="0.2"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4"/>
    </row>
    <row r="185" spans="2:26" x14ac:dyDescent="0.2"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4"/>
    </row>
    <row r="186" spans="2:26" x14ac:dyDescent="0.2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4"/>
    </row>
    <row r="187" spans="2:26" x14ac:dyDescent="0.2"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4"/>
    </row>
    <row r="188" spans="2:26" x14ac:dyDescent="0.2"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4"/>
    </row>
    <row r="189" spans="2:26" x14ac:dyDescent="0.2"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4"/>
    </row>
    <row r="190" spans="2:26" x14ac:dyDescent="0.2"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4"/>
    </row>
    <row r="191" spans="2:26" x14ac:dyDescent="0.2"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4"/>
    </row>
    <row r="192" spans="2:26" x14ac:dyDescent="0.2"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4"/>
    </row>
    <row r="193" spans="2:26" x14ac:dyDescent="0.2"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4"/>
    </row>
    <row r="194" spans="2:26" x14ac:dyDescent="0.2"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4"/>
    </row>
    <row r="195" spans="2:26" x14ac:dyDescent="0.2"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4"/>
    </row>
    <row r="196" spans="2:26" x14ac:dyDescent="0.2"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4"/>
    </row>
    <row r="197" spans="2:26" x14ac:dyDescent="0.2"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4"/>
    </row>
    <row r="198" spans="2:26" x14ac:dyDescent="0.2"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4"/>
    </row>
    <row r="199" spans="2:26" x14ac:dyDescent="0.2"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4"/>
    </row>
    <row r="200" spans="2:26" x14ac:dyDescent="0.2"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4"/>
    </row>
    <row r="201" spans="2:26" x14ac:dyDescent="0.2"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4"/>
    </row>
    <row r="202" spans="2:26" x14ac:dyDescent="0.2"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4"/>
    </row>
    <row r="203" spans="2:26" x14ac:dyDescent="0.2"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4"/>
    </row>
    <row r="204" spans="2:26" x14ac:dyDescent="0.2"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4"/>
    </row>
    <row r="205" spans="2:26" x14ac:dyDescent="0.2"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4"/>
    </row>
    <row r="206" spans="2:26" x14ac:dyDescent="0.2"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4"/>
    </row>
    <row r="207" spans="2:26" x14ac:dyDescent="0.2"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4"/>
    </row>
    <row r="208" spans="2:26" x14ac:dyDescent="0.2"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4"/>
    </row>
    <row r="209" spans="2:26" x14ac:dyDescent="0.2"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4"/>
    </row>
    <row r="210" spans="2:26" x14ac:dyDescent="0.2"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4"/>
    </row>
    <row r="211" spans="2:26" x14ac:dyDescent="0.2"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4"/>
    </row>
    <row r="212" spans="2:26" x14ac:dyDescent="0.2"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4"/>
    </row>
    <row r="213" spans="2:26" x14ac:dyDescent="0.2"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4"/>
    </row>
    <row r="214" spans="2:26" x14ac:dyDescent="0.2"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4"/>
    </row>
    <row r="215" spans="2:26" x14ac:dyDescent="0.2"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4"/>
    </row>
    <row r="216" spans="2:26" x14ac:dyDescent="0.2"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4"/>
    </row>
    <row r="217" spans="2:26" x14ac:dyDescent="0.2"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4"/>
    </row>
    <row r="218" spans="2:26" x14ac:dyDescent="0.2"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4"/>
    </row>
    <row r="219" spans="2:26" x14ac:dyDescent="0.2"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4"/>
    </row>
    <row r="220" spans="2:26" x14ac:dyDescent="0.2"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4"/>
    </row>
    <row r="221" spans="2:26" x14ac:dyDescent="0.2"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4"/>
    </row>
    <row r="222" spans="2:26" x14ac:dyDescent="0.2"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4"/>
    </row>
    <row r="223" spans="2:26" x14ac:dyDescent="0.2"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4"/>
    </row>
    <row r="224" spans="2:26" x14ac:dyDescent="0.2"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4"/>
    </row>
    <row r="225" spans="2:26" x14ac:dyDescent="0.2"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4"/>
    </row>
    <row r="226" spans="2:26" x14ac:dyDescent="0.2"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4"/>
    </row>
    <row r="227" spans="2:26" x14ac:dyDescent="0.2"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4"/>
    </row>
    <row r="228" spans="2:26" x14ac:dyDescent="0.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4"/>
    </row>
    <row r="229" spans="2:26" x14ac:dyDescent="0.2"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4"/>
    </row>
    <row r="230" spans="2:26" x14ac:dyDescent="0.2"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4"/>
    </row>
    <row r="231" spans="2:26" x14ac:dyDescent="0.2"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4"/>
    </row>
    <row r="232" spans="2:26" x14ac:dyDescent="0.2"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4"/>
    </row>
    <row r="233" spans="2:26" x14ac:dyDescent="0.2"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4"/>
    </row>
    <row r="234" spans="2:26" x14ac:dyDescent="0.2"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4"/>
    </row>
    <row r="235" spans="2:26" x14ac:dyDescent="0.2"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4"/>
    </row>
    <row r="236" spans="2:26" x14ac:dyDescent="0.2"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4"/>
    </row>
    <row r="237" spans="2:26" x14ac:dyDescent="0.2"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4"/>
    </row>
    <row r="238" spans="2:26" x14ac:dyDescent="0.2"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4"/>
    </row>
    <row r="239" spans="2:26" x14ac:dyDescent="0.2"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4"/>
    </row>
    <row r="240" spans="2:26" x14ac:dyDescent="0.2"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4"/>
    </row>
    <row r="241" spans="2:26" x14ac:dyDescent="0.2"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4"/>
    </row>
    <row r="242" spans="2:26" x14ac:dyDescent="0.2"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4"/>
    </row>
    <row r="243" spans="2:26" x14ac:dyDescent="0.2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0"/>
    </row>
    <row r="244" spans="2:26" x14ac:dyDescent="0.2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0"/>
    </row>
    <row r="245" spans="2:26" x14ac:dyDescent="0.2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0"/>
    </row>
    <row r="246" spans="2:26" x14ac:dyDescent="0.2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0"/>
    </row>
    <row r="247" spans="2:26" x14ac:dyDescent="0.2"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0"/>
    </row>
    <row r="248" spans="2:26" x14ac:dyDescent="0.2">
      <c r="B248" s="100"/>
      <c r="C248" s="100"/>
      <c r="D248" s="100"/>
      <c r="E248" s="100"/>
      <c r="F248" s="100"/>
      <c r="G248" s="100"/>
      <c r="H248" s="100"/>
      <c r="I248" s="100"/>
      <c r="J248" s="100"/>
      <c r="K248" s="100"/>
      <c r="L248" s="100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0"/>
    </row>
  </sheetData>
  <mergeCells count="12">
    <mergeCell ref="Y7:Y8"/>
    <mergeCell ref="Z7:Z8"/>
    <mergeCell ref="B1:Z1"/>
    <mergeCell ref="B3:Z3"/>
    <mergeCell ref="B4:Z4"/>
    <mergeCell ref="B5:Z5"/>
    <mergeCell ref="B6:Z6"/>
    <mergeCell ref="B7:B8"/>
    <mergeCell ref="C7:H7"/>
    <mergeCell ref="M7:M8"/>
    <mergeCell ref="N7:S7"/>
    <mergeCell ref="X7:X8"/>
  </mergeCells>
  <printOptions horizontalCentered="1"/>
  <pageMargins left="0" right="0" top="0" bottom="0" header="0" footer="0"/>
  <pageSetup scale="7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 (EST)</vt:lpstr>
      <vt:lpstr>'PP (EST)'!Área_de_impresión</vt:lpstr>
      <vt:lpstr>'PP (EST)'!Títulos_a_imprimir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Fidelia Raulina Pérez Castillo</cp:lastModifiedBy>
  <dcterms:created xsi:type="dcterms:W3CDTF">2025-12-02T17:42:00Z</dcterms:created>
  <dcterms:modified xsi:type="dcterms:W3CDTF">2025-12-02T17:42:57Z</dcterms:modified>
</cp:coreProperties>
</file>