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CBA6F3EF-926B-43C6-850D-900F5E12E5F8}" xr6:coauthVersionLast="47" xr6:coauthVersionMax="47" xr10:uidLastSave="{00000000-0000-0000-0000-000000000000}"/>
  <bookViews>
    <workbookView xWindow="-120" yWindow="-120" windowWidth="29040" windowHeight="15720" activeTab="3" xr2:uid="{3DC55A24-5CB0-4DAE-94EF-3E761C0C7E6D}"/>
  </bookViews>
  <sheets>
    <sheet name="DGII (EST)" sheetId="1" r:id="rId1"/>
    <sheet name="DGA (EST)" sheetId="2" r:id="rId2"/>
    <sheet name="TESORERIA (EST)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presupuestaria'!$B$3:$AB$31</definedName>
    <definedName name="_xlnm.Print_Area" localSheetId="0">'DGII (EST)'!$A$1:$AB$58</definedName>
    <definedName name="_xlnm.Print_Area" localSheetId="2">'TESORERIA (EST)'!$A$2:$AB$56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8" i="4" l="1"/>
  <c r="M68" i="4"/>
  <c r="L68" i="4"/>
  <c r="K68" i="4"/>
  <c r="J68" i="4"/>
  <c r="I68" i="4"/>
  <c r="H68" i="4"/>
  <c r="G68" i="4"/>
  <c r="F68" i="4"/>
  <c r="E68" i="4"/>
  <c r="D68" i="4"/>
  <c r="C68" i="4"/>
  <c r="Z66" i="4"/>
  <c r="M66" i="4"/>
  <c r="L66" i="4"/>
  <c r="K66" i="4"/>
  <c r="J66" i="4"/>
  <c r="I66" i="4"/>
  <c r="H66" i="4"/>
  <c r="C66" i="4"/>
  <c r="Z65" i="4"/>
  <c r="L65" i="4"/>
  <c r="J65" i="4"/>
  <c r="H65" i="4"/>
  <c r="F65" i="4"/>
  <c r="D65" i="4"/>
  <c r="D64" i="4" s="1"/>
  <c r="Y64" i="4"/>
  <c r="Y63" i="4" s="1"/>
  <c r="X64" i="4"/>
  <c r="X63" i="4" s="1"/>
  <c r="W64" i="4"/>
  <c r="V64" i="4"/>
  <c r="V63" i="4" s="1"/>
  <c r="U64" i="4"/>
  <c r="T64" i="4"/>
  <c r="Z64" i="4" s="1"/>
  <c r="Z63" i="4" s="1"/>
  <c r="S64" i="4"/>
  <c r="S63" i="4" s="1"/>
  <c r="R64" i="4"/>
  <c r="Q64" i="4"/>
  <c r="P64" i="4"/>
  <c r="O64" i="4"/>
  <c r="L64" i="4"/>
  <c r="J64" i="4"/>
  <c r="J63" i="4" s="1"/>
  <c r="H64" i="4"/>
  <c r="F64" i="4"/>
  <c r="W63" i="4"/>
  <c r="U63" i="4"/>
  <c r="R63" i="4"/>
  <c r="Q63" i="4"/>
  <c r="P63" i="4"/>
  <c r="O63" i="4"/>
  <c r="L63" i="4"/>
  <c r="H63" i="4"/>
  <c r="C63" i="4"/>
  <c r="Z62" i="4"/>
  <c r="M62" i="4"/>
  <c r="L62" i="4"/>
  <c r="K62" i="4"/>
  <c r="J62" i="4"/>
  <c r="I62" i="4"/>
  <c r="H62" i="4"/>
  <c r="G62" i="4"/>
  <c r="G59" i="4" s="1"/>
  <c r="F62" i="4"/>
  <c r="E62" i="4"/>
  <c r="D62" i="4"/>
  <c r="C62" i="4"/>
  <c r="Z61" i="4"/>
  <c r="M61" i="4"/>
  <c r="L61" i="4"/>
  <c r="K61" i="4"/>
  <c r="J61" i="4"/>
  <c r="I61" i="4"/>
  <c r="H61" i="4"/>
  <c r="H59" i="4" s="1"/>
  <c r="G61" i="4"/>
  <c r="F61" i="4"/>
  <c r="E61" i="4"/>
  <c r="D61" i="4"/>
  <c r="C61" i="4"/>
  <c r="N61" i="4" s="1"/>
  <c r="Z60" i="4"/>
  <c r="Z59" i="4" s="1"/>
  <c r="M60" i="4"/>
  <c r="M59" i="4" s="1"/>
  <c r="H60" i="4"/>
  <c r="F60" i="4"/>
  <c r="F59" i="4" s="1"/>
  <c r="Y59" i="4"/>
  <c r="X59" i="4"/>
  <c r="W59" i="4"/>
  <c r="V59" i="4"/>
  <c r="U59" i="4"/>
  <c r="T59" i="4"/>
  <c r="S59" i="4"/>
  <c r="R59" i="4"/>
  <c r="Q59" i="4"/>
  <c r="P59" i="4"/>
  <c r="O59" i="4"/>
  <c r="K59" i="4"/>
  <c r="Z58" i="4"/>
  <c r="H58" i="4"/>
  <c r="H57" i="4" s="1"/>
  <c r="E58" i="4"/>
  <c r="E57" i="4" s="1"/>
  <c r="Z57" i="4"/>
  <c r="Y57" i="4"/>
  <c r="X57" i="4"/>
  <c r="W57" i="4"/>
  <c r="V57" i="4"/>
  <c r="U57" i="4"/>
  <c r="T57" i="4"/>
  <c r="S57" i="4"/>
  <c r="S52" i="4" s="1"/>
  <c r="S51" i="4" s="1"/>
  <c r="R57" i="4"/>
  <c r="Q57" i="4"/>
  <c r="P57" i="4"/>
  <c r="O57" i="4"/>
  <c r="Z56" i="4"/>
  <c r="J56" i="4"/>
  <c r="Z55" i="4"/>
  <c r="J55" i="4"/>
  <c r="J54" i="4" s="1"/>
  <c r="J53" i="4" s="1"/>
  <c r="H55" i="4"/>
  <c r="H54" i="4" s="1"/>
  <c r="F55" i="4"/>
  <c r="Z54" i="4"/>
  <c r="Z53" i="4" s="1"/>
  <c r="Z52" i="4" s="1"/>
  <c r="Z51" i="4" s="1"/>
  <c r="Y54" i="4"/>
  <c r="X54" i="4"/>
  <c r="X53" i="4" s="1"/>
  <c r="X52" i="4" s="1"/>
  <c r="X51" i="4" s="1"/>
  <c r="W54" i="4"/>
  <c r="V54" i="4"/>
  <c r="V53" i="4" s="1"/>
  <c r="V52" i="4" s="1"/>
  <c r="U54" i="4"/>
  <c r="U53" i="4" s="1"/>
  <c r="U52" i="4" s="1"/>
  <c r="U51" i="4" s="1"/>
  <c r="T54" i="4"/>
  <c r="S54" i="4"/>
  <c r="R54" i="4"/>
  <c r="R53" i="4" s="1"/>
  <c r="R52" i="4" s="1"/>
  <c r="R51" i="4" s="1"/>
  <c r="Q54" i="4"/>
  <c r="P54" i="4"/>
  <c r="O54" i="4"/>
  <c r="O53" i="4" s="1"/>
  <c r="O52" i="4" s="1"/>
  <c r="O51" i="4" s="1"/>
  <c r="F54" i="4"/>
  <c r="F53" i="4" s="1"/>
  <c r="Y53" i="4"/>
  <c r="W53" i="4"/>
  <c r="W52" i="4" s="1"/>
  <c r="T53" i="4"/>
  <c r="T52" i="4" s="1"/>
  <c r="T51" i="4" s="1"/>
  <c r="S53" i="4"/>
  <c r="Q53" i="4"/>
  <c r="Q52" i="4" s="1"/>
  <c r="P53" i="4"/>
  <c r="P52" i="4" s="1"/>
  <c r="P51" i="4" s="1"/>
  <c r="Y52" i="4"/>
  <c r="Y51" i="4" s="1"/>
  <c r="V51" i="4"/>
  <c r="Z50" i="4"/>
  <c r="M50" i="4"/>
  <c r="L50" i="4"/>
  <c r="K50" i="4"/>
  <c r="J50" i="4"/>
  <c r="I50" i="4"/>
  <c r="H50" i="4"/>
  <c r="G50" i="4"/>
  <c r="F50" i="4"/>
  <c r="E50" i="4"/>
  <c r="D50" i="4"/>
  <c r="Z49" i="4"/>
  <c r="D49" i="4"/>
  <c r="D48" i="4" s="1"/>
  <c r="Z48" i="4"/>
  <c r="Y48" i="4"/>
  <c r="X48" i="4"/>
  <c r="X47" i="4" s="1"/>
  <c r="X46" i="4" s="1"/>
  <c r="X45" i="4" s="1"/>
  <c r="X44" i="4" s="1"/>
  <c r="X67" i="4" s="1"/>
  <c r="X69" i="4" s="1"/>
  <c r="W48" i="4"/>
  <c r="V48" i="4"/>
  <c r="U48" i="4"/>
  <c r="U47" i="4" s="1"/>
  <c r="U46" i="4" s="1"/>
  <c r="U45" i="4" s="1"/>
  <c r="T48" i="4"/>
  <c r="S48" i="4"/>
  <c r="R48" i="4"/>
  <c r="R47" i="4" s="1"/>
  <c r="R46" i="4" s="1"/>
  <c r="R45" i="4" s="1"/>
  <c r="R44" i="4" s="1"/>
  <c r="R67" i="4" s="1"/>
  <c r="R69" i="4" s="1"/>
  <c r="Q48" i="4"/>
  <c r="P48" i="4"/>
  <c r="O48" i="4"/>
  <c r="O47" i="4" s="1"/>
  <c r="O46" i="4" s="1"/>
  <c r="Z47" i="4"/>
  <c r="Z46" i="4" s="1"/>
  <c r="Z45" i="4" s="1"/>
  <c r="Z44" i="4" s="1"/>
  <c r="Z67" i="4" s="1"/>
  <c r="Y47" i="4"/>
  <c r="W47" i="4"/>
  <c r="W46" i="4" s="1"/>
  <c r="W45" i="4" s="1"/>
  <c r="V47" i="4"/>
  <c r="T47" i="4"/>
  <c r="S47" i="4"/>
  <c r="Q47" i="4"/>
  <c r="Q46" i="4" s="1"/>
  <c r="Q45" i="4" s="1"/>
  <c r="P47" i="4"/>
  <c r="L47" i="4"/>
  <c r="L46" i="4" s="1"/>
  <c r="L45" i="4" s="1"/>
  <c r="K47" i="4"/>
  <c r="K46" i="4" s="1"/>
  <c r="K45" i="4" s="1"/>
  <c r="D47" i="4"/>
  <c r="D46" i="4" s="1"/>
  <c r="D45" i="4" s="1"/>
  <c r="Y46" i="4"/>
  <c r="Y45" i="4" s="1"/>
  <c r="Y44" i="4" s="1"/>
  <c r="Y67" i="4" s="1"/>
  <c r="Y69" i="4" s="1"/>
  <c r="V46" i="4"/>
  <c r="V45" i="4" s="1"/>
  <c r="T46" i="4"/>
  <c r="T45" i="4" s="1"/>
  <c r="S46" i="4"/>
  <c r="S45" i="4" s="1"/>
  <c r="S44" i="4" s="1"/>
  <c r="S67" i="4" s="1"/>
  <c r="S69" i="4" s="1"/>
  <c r="P46" i="4"/>
  <c r="P45" i="4" s="1"/>
  <c r="O45" i="4"/>
  <c r="N35" i="4"/>
  <c r="AA32" i="4"/>
  <c r="N32" i="4"/>
  <c r="Z30" i="4"/>
  <c r="N30" i="4"/>
  <c r="E66" i="4" s="1"/>
  <c r="AA29" i="4"/>
  <c r="AB29" i="4" s="1"/>
  <c r="Z29" i="4"/>
  <c r="Y29" i="4"/>
  <c r="M65" i="4" s="1"/>
  <c r="M64" i="4" s="1"/>
  <c r="M63" i="4" s="1"/>
  <c r="X29" i="4"/>
  <c r="W29" i="4"/>
  <c r="K65" i="4" s="1"/>
  <c r="K64" i="4" s="1"/>
  <c r="K63" i="4" s="1"/>
  <c r="V29" i="4"/>
  <c r="V28" i="4" s="1"/>
  <c r="U29" i="4"/>
  <c r="I65" i="4" s="1"/>
  <c r="I64" i="4" s="1"/>
  <c r="I63" i="4" s="1"/>
  <c r="T29" i="4"/>
  <c r="S29" i="4"/>
  <c r="G65" i="4" s="1"/>
  <c r="G64" i="4" s="1"/>
  <c r="R29" i="4"/>
  <c r="Q29" i="4"/>
  <c r="Q28" i="4" s="1"/>
  <c r="P29" i="4"/>
  <c r="O29" i="4"/>
  <c r="C65" i="4" s="1"/>
  <c r="C64" i="4" s="1"/>
  <c r="N29" i="4"/>
  <c r="M29" i="4"/>
  <c r="M28" i="4" s="1"/>
  <c r="L29" i="4"/>
  <c r="K29" i="4"/>
  <c r="J29" i="4"/>
  <c r="J28" i="4" s="1"/>
  <c r="J27" i="4" s="1"/>
  <c r="I29" i="4"/>
  <c r="H29" i="4"/>
  <c r="G29" i="4"/>
  <c r="G28" i="4" s="1"/>
  <c r="F29" i="4"/>
  <c r="E29" i="4"/>
  <c r="E28" i="4" s="1"/>
  <c r="E27" i="4" s="1"/>
  <c r="D29" i="4"/>
  <c r="D28" i="4" s="1"/>
  <c r="D27" i="4" s="1"/>
  <c r="C29" i="4"/>
  <c r="Y28" i="4"/>
  <c r="X28" i="4"/>
  <c r="W28" i="4"/>
  <c r="T28" i="4"/>
  <c r="S28" i="4"/>
  <c r="R28" i="4"/>
  <c r="R27" i="4" s="1"/>
  <c r="P28" i="4"/>
  <c r="P27" i="4" s="1"/>
  <c r="L28" i="4"/>
  <c r="L27" i="4" s="1"/>
  <c r="K28" i="4"/>
  <c r="K27" i="4" s="1"/>
  <c r="I28" i="4"/>
  <c r="I27" i="4" s="1"/>
  <c r="H28" i="4"/>
  <c r="F28" i="4"/>
  <c r="F27" i="4" s="1"/>
  <c r="C28" i="4"/>
  <c r="Y27" i="4"/>
  <c r="X27" i="4"/>
  <c r="W27" i="4"/>
  <c r="V27" i="4"/>
  <c r="T27" i="4"/>
  <c r="S27" i="4"/>
  <c r="Q27" i="4"/>
  <c r="M27" i="4"/>
  <c r="H27" i="4"/>
  <c r="G27" i="4"/>
  <c r="AA26" i="4"/>
  <c r="AB26" i="4" s="1"/>
  <c r="Z26" i="4"/>
  <c r="N26" i="4"/>
  <c r="Z25" i="4"/>
  <c r="N25" i="4"/>
  <c r="Y24" i="4"/>
  <c r="X24" i="4"/>
  <c r="X23" i="4" s="1"/>
  <c r="W24" i="4"/>
  <c r="K60" i="4" s="1"/>
  <c r="V24" i="4"/>
  <c r="J60" i="4" s="1"/>
  <c r="J59" i="4" s="1"/>
  <c r="U24" i="4"/>
  <c r="U23" i="4" s="1"/>
  <c r="S24" i="4"/>
  <c r="G60" i="4" s="1"/>
  <c r="R24" i="4"/>
  <c r="R23" i="4" s="1"/>
  <c r="Q24" i="4"/>
  <c r="E60" i="4" s="1"/>
  <c r="E59" i="4" s="1"/>
  <c r="P24" i="4"/>
  <c r="O24" i="4"/>
  <c r="C60" i="4" s="1"/>
  <c r="N24" i="4"/>
  <c r="N23" i="4" s="1"/>
  <c r="Y23" i="4"/>
  <c r="V23" i="4"/>
  <c r="T23" i="4"/>
  <c r="S23" i="4"/>
  <c r="Q23" i="4"/>
  <c r="O23" i="4"/>
  <c r="M23" i="4"/>
  <c r="L23" i="4"/>
  <c r="K23" i="4"/>
  <c r="J23" i="4"/>
  <c r="I23" i="4"/>
  <c r="H23" i="4"/>
  <c r="G23" i="4"/>
  <c r="F23" i="4"/>
  <c r="E23" i="4"/>
  <c r="D23" i="4"/>
  <c r="C23" i="4"/>
  <c r="Y22" i="4"/>
  <c r="M58" i="4" s="1"/>
  <c r="M57" i="4" s="1"/>
  <c r="X22" i="4"/>
  <c r="L58" i="4" s="1"/>
  <c r="L57" i="4" s="1"/>
  <c r="W22" i="4"/>
  <c r="K58" i="4" s="1"/>
  <c r="K57" i="4" s="1"/>
  <c r="V22" i="4"/>
  <c r="V21" i="4" s="1"/>
  <c r="U22" i="4"/>
  <c r="I58" i="4" s="1"/>
  <c r="I57" i="4" s="1"/>
  <c r="T22" i="4"/>
  <c r="S22" i="4"/>
  <c r="G58" i="4" s="1"/>
  <c r="G57" i="4" s="1"/>
  <c r="R22" i="4"/>
  <c r="F58" i="4" s="1"/>
  <c r="F57" i="4" s="1"/>
  <c r="Q22" i="4"/>
  <c r="P22" i="4"/>
  <c r="O22" i="4"/>
  <c r="M22" i="4"/>
  <c r="M21" i="4" s="1"/>
  <c r="L22" i="4"/>
  <c r="K22" i="4"/>
  <c r="K21" i="4" s="1"/>
  <c r="J22" i="4"/>
  <c r="J21" i="4" s="1"/>
  <c r="I22" i="4"/>
  <c r="I21" i="4" s="1"/>
  <c r="H22" i="4"/>
  <c r="G22" i="4"/>
  <c r="F22" i="4"/>
  <c r="E22" i="4"/>
  <c r="D22" i="4"/>
  <c r="D21" i="4" s="1"/>
  <c r="C22" i="4"/>
  <c r="N22" i="4" s="1"/>
  <c r="N21" i="4" s="1"/>
  <c r="X21" i="4"/>
  <c r="W21" i="4"/>
  <c r="U21" i="4"/>
  <c r="T21" i="4"/>
  <c r="R21" i="4"/>
  <c r="Q21" i="4"/>
  <c r="O21" i="4"/>
  <c r="L21" i="4"/>
  <c r="H21" i="4"/>
  <c r="G21" i="4"/>
  <c r="F21" i="4"/>
  <c r="E21" i="4"/>
  <c r="Y20" i="4"/>
  <c r="M56" i="4" s="1"/>
  <c r="X20" i="4"/>
  <c r="L56" i="4" s="1"/>
  <c r="W20" i="4"/>
  <c r="K56" i="4" s="1"/>
  <c r="V20" i="4"/>
  <c r="U20" i="4"/>
  <c r="I56" i="4" s="1"/>
  <c r="T20" i="4"/>
  <c r="H56" i="4" s="1"/>
  <c r="H53" i="4" s="1"/>
  <c r="H52" i="4" s="1"/>
  <c r="H51" i="4" s="1"/>
  <c r="S20" i="4"/>
  <c r="G56" i="4" s="1"/>
  <c r="R20" i="4"/>
  <c r="F56" i="4" s="1"/>
  <c r="Q20" i="4"/>
  <c r="E56" i="4" s="1"/>
  <c r="P20" i="4"/>
  <c r="D56" i="4" s="1"/>
  <c r="O20" i="4"/>
  <c r="C56" i="4" s="1"/>
  <c r="N56" i="4" s="1"/>
  <c r="M20" i="4"/>
  <c r="L20" i="4"/>
  <c r="K20" i="4"/>
  <c r="J20" i="4"/>
  <c r="I20" i="4"/>
  <c r="H20" i="4"/>
  <c r="G20" i="4"/>
  <c r="F20" i="4"/>
  <c r="E20" i="4"/>
  <c r="N20" i="4" s="1"/>
  <c r="D20" i="4"/>
  <c r="C20" i="4"/>
  <c r="Y19" i="4"/>
  <c r="X19" i="4"/>
  <c r="L55" i="4" s="1"/>
  <c r="L54" i="4" s="1"/>
  <c r="L53" i="4" s="1"/>
  <c r="L52" i="4" s="1"/>
  <c r="W19" i="4"/>
  <c r="K55" i="4" s="1"/>
  <c r="K54" i="4" s="1"/>
  <c r="V19" i="4"/>
  <c r="U19" i="4"/>
  <c r="T19" i="4"/>
  <c r="S19" i="4"/>
  <c r="R19" i="4"/>
  <c r="Q19" i="4"/>
  <c r="E55" i="4" s="1"/>
  <c r="E54" i="4" s="1"/>
  <c r="P19" i="4"/>
  <c r="D55" i="4" s="1"/>
  <c r="D54" i="4" s="1"/>
  <c r="D53" i="4" s="1"/>
  <c r="O19" i="4"/>
  <c r="M19" i="4"/>
  <c r="M18" i="4" s="1"/>
  <c r="M17" i="4" s="1"/>
  <c r="L19" i="4"/>
  <c r="K19" i="4"/>
  <c r="K18" i="4" s="1"/>
  <c r="K17" i="4" s="1"/>
  <c r="J19" i="4"/>
  <c r="I19" i="4"/>
  <c r="I18" i="4" s="1"/>
  <c r="I17" i="4" s="1"/>
  <c r="I16" i="4" s="1"/>
  <c r="I15" i="4" s="1"/>
  <c r="H19" i="4"/>
  <c r="G19" i="4"/>
  <c r="G18" i="4" s="1"/>
  <c r="G17" i="4" s="1"/>
  <c r="G16" i="4" s="1"/>
  <c r="G15" i="4" s="1"/>
  <c r="F19" i="4"/>
  <c r="E19" i="4"/>
  <c r="E18" i="4" s="1"/>
  <c r="E17" i="4" s="1"/>
  <c r="E16" i="4" s="1"/>
  <c r="E15" i="4" s="1"/>
  <c r="D19" i="4"/>
  <c r="C19" i="4"/>
  <c r="X18" i="4"/>
  <c r="W18" i="4"/>
  <c r="V18" i="4"/>
  <c r="V17" i="4" s="1"/>
  <c r="V16" i="4" s="1"/>
  <c r="V15" i="4" s="1"/>
  <c r="T18" i="4"/>
  <c r="R18" i="4"/>
  <c r="Q18" i="4"/>
  <c r="P18" i="4"/>
  <c r="P17" i="4" s="1"/>
  <c r="L18" i="4"/>
  <c r="J18" i="4"/>
  <c r="J17" i="4" s="1"/>
  <c r="J16" i="4" s="1"/>
  <c r="J15" i="4" s="1"/>
  <c r="H18" i="4"/>
  <c r="H17" i="4" s="1"/>
  <c r="H16" i="4" s="1"/>
  <c r="H15" i="4" s="1"/>
  <c r="F18" i="4"/>
  <c r="D18" i="4"/>
  <c r="D17" i="4" s="1"/>
  <c r="D16" i="4" s="1"/>
  <c r="D15" i="4" s="1"/>
  <c r="X17" i="4"/>
  <c r="X16" i="4" s="1"/>
  <c r="X15" i="4" s="1"/>
  <c r="T17" i="4"/>
  <c r="R17" i="4"/>
  <c r="R16" i="4" s="1"/>
  <c r="R15" i="4" s="1"/>
  <c r="L17" i="4"/>
  <c r="L16" i="4" s="1"/>
  <c r="L15" i="4" s="1"/>
  <c r="F17" i="4"/>
  <c r="F16" i="4" s="1"/>
  <c r="F15" i="4" s="1"/>
  <c r="T16" i="4"/>
  <c r="T15" i="4" s="1"/>
  <c r="AA14" i="4"/>
  <c r="Z14" i="4"/>
  <c r="N50" i="4" s="1"/>
  <c r="AA50" i="4" s="1"/>
  <c r="N14" i="4"/>
  <c r="Y13" i="4"/>
  <c r="Y12" i="4" s="1"/>
  <c r="Y11" i="4" s="1"/>
  <c r="Y10" i="4" s="1"/>
  <c r="Y9" i="4" s="1"/>
  <c r="X13" i="4"/>
  <c r="L49" i="4" s="1"/>
  <c r="L48" i="4" s="1"/>
  <c r="W13" i="4"/>
  <c r="K49" i="4" s="1"/>
  <c r="K48" i="4" s="1"/>
  <c r="V13" i="4"/>
  <c r="J49" i="4" s="1"/>
  <c r="J48" i="4" s="1"/>
  <c r="J47" i="4" s="1"/>
  <c r="J46" i="4" s="1"/>
  <c r="J45" i="4" s="1"/>
  <c r="U13" i="4"/>
  <c r="I49" i="4" s="1"/>
  <c r="I48" i="4" s="1"/>
  <c r="I47" i="4" s="1"/>
  <c r="I46" i="4" s="1"/>
  <c r="I45" i="4" s="1"/>
  <c r="T13" i="4"/>
  <c r="H49" i="4" s="1"/>
  <c r="H48" i="4" s="1"/>
  <c r="H47" i="4" s="1"/>
  <c r="H46" i="4" s="1"/>
  <c r="H45" i="4" s="1"/>
  <c r="H44" i="4" s="1"/>
  <c r="H67" i="4" s="1"/>
  <c r="H69" i="4" s="1"/>
  <c r="S13" i="4"/>
  <c r="G49" i="4" s="1"/>
  <c r="G48" i="4" s="1"/>
  <c r="G47" i="4" s="1"/>
  <c r="G46" i="4" s="1"/>
  <c r="G45" i="4" s="1"/>
  <c r="R13" i="4"/>
  <c r="F49" i="4" s="1"/>
  <c r="F48" i="4" s="1"/>
  <c r="F47" i="4" s="1"/>
  <c r="F46" i="4" s="1"/>
  <c r="F45" i="4" s="1"/>
  <c r="Q13" i="4"/>
  <c r="E49" i="4" s="1"/>
  <c r="E48" i="4" s="1"/>
  <c r="E47" i="4" s="1"/>
  <c r="E46" i="4" s="1"/>
  <c r="E45" i="4" s="1"/>
  <c r="P13" i="4"/>
  <c r="P12" i="4" s="1"/>
  <c r="P11" i="4" s="1"/>
  <c r="P10" i="4" s="1"/>
  <c r="P9" i="4" s="1"/>
  <c r="O13" i="4"/>
  <c r="C49" i="4" s="1"/>
  <c r="C48" i="4" s="1"/>
  <c r="C47" i="4" s="1"/>
  <c r="C46" i="4" s="1"/>
  <c r="C45" i="4" s="1"/>
  <c r="M13" i="4"/>
  <c r="M12" i="4" s="1"/>
  <c r="M11" i="4" s="1"/>
  <c r="M10" i="4" s="1"/>
  <c r="M9" i="4" s="1"/>
  <c r="L13" i="4"/>
  <c r="K13" i="4"/>
  <c r="J13" i="4"/>
  <c r="J12" i="4" s="1"/>
  <c r="J11" i="4" s="1"/>
  <c r="J10" i="4" s="1"/>
  <c r="J9" i="4" s="1"/>
  <c r="I13" i="4"/>
  <c r="H13" i="4"/>
  <c r="G13" i="4"/>
  <c r="G12" i="4" s="1"/>
  <c r="G11" i="4" s="1"/>
  <c r="G10" i="4" s="1"/>
  <c r="G9" i="4" s="1"/>
  <c r="G8" i="4" s="1"/>
  <c r="G31" i="4" s="1"/>
  <c r="F13" i="4"/>
  <c r="E13" i="4"/>
  <c r="D13" i="4"/>
  <c r="D12" i="4" s="1"/>
  <c r="D11" i="4" s="1"/>
  <c r="D10" i="4" s="1"/>
  <c r="D9" i="4" s="1"/>
  <c r="D8" i="4" s="1"/>
  <c r="D31" i="4" s="1"/>
  <c r="C13" i="4"/>
  <c r="N13" i="4" s="1"/>
  <c r="N12" i="4" s="1"/>
  <c r="N11" i="4" s="1"/>
  <c r="N10" i="4" s="1"/>
  <c r="N9" i="4" s="1"/>
  <c r="X12" i="4"/>
  <c r="X11" i="4" s="1"/>
  <c r="X10" i="4" s="1"/>
  <c r="X9" i="4" s="1"/>
  <c r="X8" i="4" s="1"/>
  <c r="X31" i="4" s="1"/>
  <c r="X33" i="4" s="1"/>
  <c r="W12" i="4"/>
  <c r="U12" i="4"/>
  <c r="U11" i="4" s="1"/>
  <c r="U10" i="4" s="1"/>
  <c r="U9" i="4" s="1"/>
  <c r="T12" i="4"/>
  <c r="R12" i="4"/>
  <c r="R11" i="4" s="1"/>
  <c r="R10" i="4" s="1"/>
  <c r="R9" i="4" s="1"/>
  <c r="Q12" i="4"/>
  <c r="O12" i="4"/>
  <c r="O11" i="4" s="1"/>
  <c r="O10" i="4" s="1"/>
  <c r="O9" i="4" s="1"/>
  <c r="L12" i="4"/>
  <c r="L11" i="4" s="1"/>
  <c r="L10" i="4" s="1"/>
  <c r="L9" i="4" s="1"/>
  <c r="L8" i="4" s="1"/>
  <c r="L31" i="4" s="1"/>
  <c r="K12" i="4"/>
  <c r="I12" i="4"/>
  <c r="I11" i="4" s="1"/>
  <c r="I10" i="4" s="1"/>
  <c r="I9" i="4" s="1"/>
  <c r="H12" i="4"/>
  <c r="F12" i="4"/>
  <c r="F11" i="4" s="1"/>
  <c r="F10" i="4" s="1"/>
  <c r="F9" i="4" s="1"/>
  <c r="E12" i="4"/>
  <c r="C12" i="4"/>
  <c r="C11" i="4" s="1"/>
  <c r="C10" i="4" s="1"/>
  <c r="C9" i="4" s="1"/>
  <c r="W11" i="4"/>
  <c r="W10" i="4" s="1"/>
  <c r="W9" i="4" s="1"/>
  <c r="T11" i="4"/>
  <c r="T10" i="4" s="1"/>
  <c r="T9" i="4" s="1"/>
  <c r="Q11" i="4"/>
  <c r="Q10" i="4" s="1"/>
  <c r="Q9" i="4" s="1"/>
  <c r="K11" i="4"/>
  <c r="K10" i="4" s="1"/>
  <c r="K9" i="4" s="1"/>
  <c r="H11" i="4"/>
  <c r="H10" i="4" s="1"/>
  <c r="H9" i="4" s="1"/>
  <c r="H8" i="4" s="1"/>
  <c r="H31" i="4" s="1"/>
  <c r="E11" i="4"/>
  <c r="E10" i="4" s="1"/>
  <c r="E9" i="4" s="1"/>
  <c r="E8" i="4" s="1"/>
  <c r="E31" i="4" s="1"/>
  <c r="Z52" i="3"/>
  <c r="M52" i="3"/>
  <c r="L52" i="3"/>
  <c r="K52" i="3"/>
  <c r="J52" i="3"/>
  <c r="I52" i="3"/>
  <c r="H52" i="3"/>
  <c r="N52" i="3" s="1"/>
  <c r="AA52" i="3" s="1"/>
  <c r="G52" i="3"/>
  <c r="F52" i="3"/>
  <c r="E52" i="3"/>
  <c r="D52" i="3"/>
  <c r="C52" i="3"/>
  <c r="Z51" i="3"/>
  <c r="M51" i="3"/>
  <c r="L51" i="3"/>
  <c r="K51" i="3"/>
  <c r="K49" i="3" s="1"/>
  <c r="K48" i="3" s="1"/>
  <c r="J51" i="3"/>
  <c r="J49" i="3" s="1"/>
  <c r="J48" i="3" s="1"/>
  <c r="I51" i="3"/>
  <c r="H51" i="3"/>
  <c r="G51" i="3"/>
  <c r="F51" i="3"/>
  <c r="E51" i="3"/>
  <c r="E49" i="3" s="1"/>
  <c r="E48" i="3" s="1"/>
  <c r="D51" i="3"/>
  <c r="C51" i="3"/>
  <c r="Z50" i="3"/>
  <c r="M50" i="3"/>
  <c r="L50" i="3"/>
  <c r="L49" i="3" s="1"/>
  <c r="L48" i="3" s="1"/>
  <c r="K50" i="3"/>
  <c r="J50" i="3"/>
  <c r="I50" i="3"/>
  <c r="I49" i="3" s="1"/>
  <c r="I48" i="3" s="1"/>
  <c r="H50" i="3"/>
  <c r="G50" i="3"/>
  <c r="F50" i="3"/>
  <c r="F49" i="3" s="1"/>
  <c r="F48" i="3" s="1"/>
  <c r="E50" i="3"/>
  <c r="D50" i="3"/>
  <c r="C50" i="3"/>
  <c r="N50" i="3" s="1"/>
  <c r="Y49" i="3"/>
  <c r="Y48" i="3" s="1"/>
  <c r="X49" i="3"/>
  <c r="W49" i="3"/>
  <c r="V49" i="3"/>
  <c r="V48" i="3" s="1"/>
  <c r="U49" i="3"/>
  <c r="T49" i="3"/>
  <c r="S49" i="3"/>
  <c r="R49" i="3"/>
  <c r="Q49" i="3"/>
  <c r="P49" i="3"/>
  <c r="P48" i="3" s="1"/>
  <c r="O49" i="3"/>
  <c r="M49" i="3"/>
  <c r="M48" i="3" s="1"/>
  <c r="H49" i="3"/>
  <c r="G49" i="3"/>
  <c r="G48" i="3" s="1"/>
  <c r="X48" i="3"/>
  <c r="W48" i="3"/>
  <c r="U48" i="3"/>
  <c r="T48" i="3"/>
  <c r="R48" i="3"/>
  <c r="Q48" i="3"/>
  <c r="O48" i="3"/>
  <c r="H48" i="3"/>
  <c r="AA47" i="3"/>
  <c r="Z47" i="3"/>
  <c r="M47" i="3"/>
  <c r="L47" i="3"/>
  <c r="K47" i="3"/>
  <c r="J47" i="3"/>
  <c r="I47" i="3"/>
  <c r="H47" i="3"/>
  <c r="G47" i="3"/>
  <c r="F47" i="3"/>
  <c r="E47" i="3"/>
  <c r="D47" i="3"/>
  <c r="N47" i="3" s="1"/>
  <c r="C47" i="3"/>
  <c r="Z46" i="3"/>
  <c r="M46" i="3"/>
  <c r="L46" i="3"/>
  <c r="K46" i="3"/>
  <c r="J46" i="3"/>
  <c r="I46" i="3"/>
  <c r="H46" i="3"/>
  <c r="G46" i="3"/>
  <c r="N46" i="3" s="1"/>
  <c r="F46" i="3"/>
  <c r="E46" i="3"/>
  <c r="D46" i="3"/>
  <c r="C46" i="3"/>
  <c r="Z45" i="3"/>
  <c r="M45" i="3"/>
  <c r="L45" i="3"/>
  <c r="K45" i="3"/>
  <c r="K44" i="3" s="1"/>
  <c r="J45" i="3"/>
  <c r="J44" i="3" s="1"/>
  <c r="J40" i="3" s="1"/>
  <c r="J39" i="3" s="1"/>
  <c r="I45" i="3"/>
  <c r="H45" i="3"/>
  <c r="G45" i="3"/>
  <c r="F45" i="3"/>
  <c r="E45" i="3"/>
  <c r="E44" i="3" s="1"/>
  <c r="D45" i="3"/>
  <c r="C45" i="3"/>
  <c r="Z44" i="3"/>
  <c r="Y44" i="3"/>
  <c r="X44" i="3"/>
  <c r="X40" i="3" s="1"/>
  <c r="X39" i="3" s="1"/>
  <c r="W44" i="3"/>
  <c r="V44" i="3"/>
  <c r="U44" i="3"/>
  <c r="T44" i="3"/>
  <c r="S44" i="3"/>
  <c r="R44" i="3"/>
  <c r="R40" i="3" s="1"/>
  <c r="R39" i="3" s="1"/>
  <c r="Q44" i="3"/>
  <c r="P44" i="3"/>
  <c r="O44" i="3"/>
  <c r="M44" i="3"/>
  <c r="L44" i="3"/>
  <c r="I44" i="3"/>
  <c r="H44" i="3"/>
  <c r="G44" i="3"/>
  <c r="F44" i="3"/>
  <c r="C44" i="3"/>
  <c r="Z43" i="3"/>
  <c r="N43" i="3"/>
  <c r="AA43" i="3" s="1"/>
  <c r="M43" i="3"/>
  <c r="L43" i="3"/>
  <c r="K43" i="3"/>
  <c r="J43" i="3"/>
  <c r="I43" i="3"/>
  <c r="I41" i="3" s="1"/>
  <c r="H43" i="3"/>
  <c r="H41" i="3" s="1"/>
  <c r="H40" i="3" s="1"/>
  <c r="H39" i="3" s="1"/>
  <c r="G43" i="3"/>
  <c r="F43" i="3"/>
  <c r="E43" i="3"/>
  <c r="D43" i="3"/>
  <c r="C43" i="3"/>
  <c r="C41" i="3" s="1"/>
  <c r="Z42" i="3"/>
  <c r="M42" i="3"/>
  <c r="L42" i="3"/>
  <c r="L41" i="3" s="1"/>
  <c r="K42" i="3"/>
  <c r="K41" i="3" s="1"/>
  <c r="J42" i="3"/>
  <c r="I42" i="3"/>
  <c r="H42" i="3"/>
  <c r="G42" i="3"/>
  <c r="F42" i="3"/>
  <c r="F41" i="3" s="1"/>
  <c r="F40" i="3" s="1"/>
  <c r="E42" i="3"/>
  <c r="D42" i="3"/>
  <c r="C42" i="3"/>
  <c r="Z41" i="3"/>
  <c r="Z40" i="3" s="1"/>
  <c r="Z39" i="3" s="1"/>
  <c r="Y41" i="3"/>
  <c r="Y40" i="3" s="1"/>
  <c r="Y39" i="3" s="1"/>
  <c r="X41" i="3"/>
  <c r="W41" i="3"/>
  <c r="V41" i="3"/>
  <c r="U41" i="3"/>
  <c r="T41" i="3"/>
  <c r="T40" i="3" s="1"/>
  <c r="T39" i="3" s="1"/>
  <c r="S41" i="3"/>
  <c r="S40" i="3" s="1"/>
  <c r="S39" i="3" s="1"/>
  <c r="R41" i="3"/>
  <c r="Q41" i="3"/>
  <c r="P41" i="3"/>
  <c r="O41" i="3"/>
  <c r="M41" i="3"/>
  <c r="M40" i="3" s="1"/>
  <c r="M39" i="3" s="1"/>
  <c r="J41" i="3"/>
  <c r="G41" i="3"/>
  <c r="G40" i="3" s="1"/>
  <c r="G39" i="3" s="1"/>
  <c r="D41" i="3"/>
  <c r="W40" i="3"/>
  <c r="V40" i="3"/>
  <c r="V39" i="3" s="1"/>
  <c r="U40" i="3"/>
  <c r="U39" i="3" s="1"/>
  <c r="Q40" i="3"/>
  <c r="P40" i="3"/>
  <c r="P39" i="3" s="1"/>
  <c r="O40" i="3"/>
  <c r="O39" i="3" s="1"/>
  <c r="I40" i="3"/>
  <c r="I39" i="3" s="1"/>
  <c r="C40" i="3"/>
  <c r="C39" i="3" s="1"/>
  <c r="W39" i="3"/>
  <c r="Q39" i="3"/>
  <c r="F39" i="3"/>
  <c r="Z38" i="3"/>
  <c r="M38" i="3"/>
  <c r="L38" i="3"/>
  <c r="K38" i="3"/>
  <c r="J38" i="3"/>
  <c r="I38" i="3"/>
  <c r="H38" i="3"/>
  <c r="H36" i="3" s="1"/>
  <c r="G38" i="3"/>
  <c r="G36" i="3" s="1"/>
  <c r="F38" i="3"/>
  <c r="E38" i="3"/>
  <c r="D38" i="3"/>
  <c r="C38" i="3"/>
  <c r="Z37" i="3"/>
  <c r="M37" i="3"/>
  <c r="L37" i="3"/>
  <c r="K37" i="3"/>
  <c r="K36" i="3" s="1"/>
  <c r="J37" i="3"/>
  <c r="J36" i="3" s="1"/>
  <c r="I37" i="3"/>
  <c r="H37" i="3"/>
  <c r="G37" i="3"/>
  <c r="F37" i="3"/>
  <c r="E37" i="3"/>
  <c r="E36" i="3" s="1"/>
  <c r="D37" i="3"/>
  <c r="C37" i="3"/>
  <c r="Z36" i="3"/>
  <c r="Y36" i="3"/>
  <c r="X36" i="3"/>
  <c r="W36" i="3"/>
  <c r="V36" i="3"/>
  <c r="U36" i="3"/>
  <c r="T36" i="3"/>
  <c r="S36" i="3"/>
  <c r="R36" i="3"/>
  <c r="Q36" i="3"/>
  <c r="P36" i="3"/>
  <c r="O36" i="3"/>
  <c r="M36" i="3"/>
  <c r="L36" i="3"/>
  <c r="I36" i="3"/>
  <c r="F36" i="3"/>
  <c r="C36" i="3"/>
  <c r="Z35" i="3"/>
  <c r="Z33" i="3" s="1"/>
  <c r="M35" i="3"/>
  <c r="L35" i="3"/>
  <c r="K35" i="3"/>
  <c r="J35" i="3"/>
  <c r="I35" i="3"/>
  <c r="I33" i="3" s="1"/>
  <c r="H35" i="3"/>
  <c r="G35" i="3"/>
  <c r="F35" i="3"/>
  <c r="E35" i="3"/>
  <c r="D35" i="3"/>
  <c r="C35" i="3"/>
  <c r="C33" i="3" s="1"/>
  <c r="Z34" i="3"/>
  <c r="M34" i="3"/>
  <c r="L34" i="3"/>
  <c r="L33" i="3" s="1"/>
  <c r="K34" i="3"/>
  <c r="K33" i="3" s="1"/>
  <c r="J34" i="3"/>
  <c r="I34" i="3"/>
  <c r="H34" i="3"/>
  <c r="G34" i="3"/>
  <c r="F34" i="3"/>
  <c r="F33" i="3" s="1"/>
  <c r="E34" i="3"/>
  <c r="D34" i="3"/>
  <c r="C34" i="3"/>
  <c r="Y33" i="3"/>
  <c r="X33" i="3"/>
  <c r="W33" i="3"/>
  <c r="V33" i="3"/>
  <c r="U33" i="3"/>
  <c r="T33" i="3"/>
  <c r="S33" i="3"/>
  <c r="S28" i="3" s="1"/>
  <c r="S27" i="3" s="1"/>
  <c r="R33" i="3"/>
  <c r="Q33" i="3"/>
  <c r="P33" i="3"/>
  <c r="O33" i="3"/>
  <c r="M33" i="3"/>
  <c r="J33" i="3"/>
  <c r="H33" i="3"/>
  <c r="G33" i="3"/>
  <c r="D33" i="3"/>
  <c r="Z32" i="3"/>
  <c r="M32" i="3"/>
  <c r="L32" i="3"/>
  <c r="K32" i="3"/>
  <c r="J32" i="3"/>
  <c r="I32" i="3"/>
  <c r="H32" i="3"/>
  <c r="G32" i="3"/>
  <c r="F32" i="3"/>
  <c r="E32" i="3"/>
  <c r="D32" i="3"/>
  <c r="C32" i="3"/>
  <c r="N32" i="3" s="1"/>
  <c r="AA32" i="3" s="1"/>
  <c r="Z31" i="3"/>
  <c r="M31" i="3"/>
  <c r="M30" i="3" s="1"/>
  <c r="M29" i="3" s="1"/>
  <c r="M28" i="3" s="1"/>
  <c r="M27" i="3" s="1"/>
  <c r="L31" i="3"/>
  <c r="L30" i="3" s="1"/>
  <c r="K31" i="3"/>
  <c r="J31" i="3"/>
  <c r="I31" i="3"/>
  <c r="H31" i="3"/>
  <c r="H30" i="3" s="1"/>
  <c r="H29" i="3" s="1"/>
  <c r="G31" i="3"/>
  <c r="G30" i="3" s="1"/>
  <c r="G29" i="3" s="1"/>
  <c r="G28" i="3" s="1"/>
  <c r="F31" i="3"/>
  <c r="F30" i="3" s="1"/>
  <c r="E31" i="3"/>
  <c r="D31" i="3"/>
  <c r="C31" i="3"/>
  <c r="Z30" i="3"/>
  <c r="Z29" i="3" s="1"/>
  <c r="K30" i="3"/>
  <c r="J30" i="3"/>
  <c r="J29" i="3" s="1"/>
  <c r="J28" i="3" s="1"/>
  <c r="J27" i="3" s="1"/>
  <c r="I30" i="3"/>
  <c r="I29" i="3" s="1"/>
  <c r="E30" i="3"/>
  <c r="D30" i="3"/>
  <c r="D29" i="3" s="1"/>
  <c r="D28" i="3" s="1"/>
  <c r="C30" i="3"/>
  <c r="C29" i="3" s="1"/>
  <c r="Y29" i="3"/>
  <c r="X29" i="3"/>
  <c r="X28" i="3" s="1"/>
  <c r="X27" i="3" s="1"/>
  <c r="W29" i="3"/>
  <c r="W28" i="3" s="1"/>
  <c r="W27" i="3" s="1"/>
  <c r="V29" i="3"/>
  <c r="U29" i="3"/>
  <c r="T29" i="3"/>
  <c r="S29" i="3"/>
  <c r="R29" i="3"/>
  <c r="R28" i="3" s="1"/>
  <c r="R27" i="3" s="1"/>
  <c r="Q29" i="3"/>
  <c r="Q28" i="3" s="1"/>
  <c r="Q27" i="3" s="1"/>
  <c r="P29" i="3"/>
  <c r="O29" i="3"/>
  <c r="L29" i="3"/>
  <c r="L28" i="3" s="1"/>
  <c r="L27" i="3" s="1"/>
  <c r="K29" i="3"/>
  <c r="K28" i="3" s="1"/>
  <c r="K27" i="3" s="1"/>
  <c r="F29" i="3"/>
  <c r="F28" i="3" s="1"/>
  <c r="F27" i="3" s="1"/>
  <c r="E29" i="3"/>
  <c r="Y28" i="3"/>
  <c r="Y27" i="3" s="1"/>
  <c r="V28" i="3"/>
  <c r="U28" i="3"/>
  <c r="T28" i="3"/>
  <c r="T27" i="3" s="1"/>
  <c r="P28" i="3"/>
  <c r="O28" i="3"/>
  <c r="H28" i="3"/>
  <c r="H27" i="3" s="1"/>
  <c r="V27" i="3"/>
  <c r="U27" i="3"/>
  <c r="P27" i="3"/>
  <c r="O27" i="3"/>
  <c r="Z26" i="3"/>
  <c r="M26" i="3"/>
  <c r="L26" i="3"/>
  <c r="K26" i="3"/>
  <c r="J26" i="3"/>
  <c r="I26" i="3"/>
  <c r="H26" i="3"/>
  <c r="G26" i="3"/>
  <c r="F26" i="3"/>
  <c r="E26" i="3"/>
  <c r="D26" i="3"/>
  <c r="C26" i="3"/>
  <c r="N26" i="3" s="1"/>
  <c r="Z25" i="3"/>
  <c r="M25" i="3"/>
  <c r="L25" i="3"/>
  <c r="K25" i="3"/>
  <c r="K23" i="3" s="1"/>
  <c r="K22" i="3" s="1"/>
  <c r="J25" i="3"/>
  <c r="J23" i="3" s="1"/>
  <c r="J22" i="3" s="1"/>
  <c r="I25" i="3"/>
  <c r="H25" i="3"/>
  <c r="G25" i="3"/>
  <c r="F25" i="3"/>
  <c r="E25" i="3"/>
  <c r="E23" i="3" s="1"/>
  <c r="E22" i="3" s="1"/>
  <c r="D25" i="3"/>
  <c r="D23" i="3" s="1"/>
  <c r="D22" i="3" s="1"/>
  <c r="C25" i="3"/>
  <c r="N25" i="3" s="1"/>
  <c r="AB25" i="3" s="1"/>
  <c r="Z24" i="3"/>
  <c r="M24" i="3"/>
  <c r="L24" i="3"/>
  <c r="L23" i="3" s="1"/>
  <c r="L22" i="3" s="1"/>
  <c r="K24" i="3"/>
  <c r="J24" i="3"/>
  <c r="I24" i="3"/>
  <c r="I23" i="3" s="1"/>
  <c r="I22" i="3" s="1"/>
  <c r="H24" i="3"/>
  <c r="G24" i="3"/>
  <c r="F24" i="3"/>
  <c r="F23" i="3" s="1"/>
  <c r="F22" i="3" s="1"/>
  <c r="E24" i="3"/>
  <c r="D24" i="3"/>
  <c r="C24" i="3"/>
  <c r="N24" i="3" s="1"/>
  <c r="Y23" i="3"/>
  <c r="Y22" i="3" s="1"/>
  <c r="X23" i="3"/>
  <c r="W23" i="3"/>
  <c r="V23" i="3"/>
  <c r="V22" i="3" s="1"/>
  <c r="U23" i="3"/>
  <c r="T23" i="3"/>
  <c r="S23" i="3"/>
  <c r="S22" i="3" s="1"/>
  <c r="R23" i="3"/>
  <c r="Q23" i="3"/>
  <c r="P23" i="3"/>
  <c r="P22" i="3" s="1"/>
  <c r="O23" i="3"/>
  <c r="M23" i="3"/>
  <c r="M22" i="3" s="1"/>
  <c r="H23" i="3"/>
  <c r="G23" i="3"/>
  <c r="G22" i="3" s="1"/>
  <c r="Z22" i="3"/>
  <c r="X22" i="3"/>
  <c r="W22" i="3"/>
  <c r="U22" i="3"/>
  <c r="T22" i="3"/>
  <c r="R22" i="3"/>
  <c r="Q22" i="3"/>
  <c r="O22" i="3"/>
  <c r="H22" i="3"/>
  <c r="AB21" i="3"/>
  <c r="Z21" i="3"/>
  <c r="M21" i="3"/>
  <c r="L21" i="3"/>
  <c r="K21" i="3"/>
  <c r="J21" i="3"/>
  <c r="I21" i="3"/>
  <c r="H21" i="3"/>
  <c r="G21" i="3"/>
  <c r="F21" i="3"/>
  <c r="E21" i="3"/>
  <c r="N21" i="3" s="1"/>
  <c r="AA21" i="3" s="1"/>
  <c r="D21" i="3"/>
  <c r="C21" i="3"/>
  <c r="Z20" i="3"/>
  <c r="Z19" i="3" s="1"/>
  <c r="M20" i="3"/>
  <c r="L20" i="3"/>
  <c r="K20" i="3"/>
  <c r="J20" i="3"/>
  <c r="I20" i="3"/>
  <c r="I19" i="3" s="1"/>
  <c r="H20" i="3"/>
  <c r="H19" i="3" s="1"/>
  <c r="G20" i="3"/>
  <c r="F20" i="3"/>
  <c r="E20" i="3"/>
  <c r="D20" i="3"/>
  <c r="C20" i="3"/>
  <c r="C19" i="3" s="1"/>
  <c r="Y19" i="3"/>
  <c r="X19" i="3"/>
  <c r="W19" i="3"/>
  <c r="V19" i="3"/>
  <c r="U19" i="3"/>
  <c r="T19" i="3"/>
  <c r="S19" i="3"/>
  <c r="R19" i="3"/>
  <c r="Q19" i="3"/>
  <c r="P19" i="3"/>
  <c r="O19" i="3"/>
  <c r="M19" i="3"/>
  <c r="L19" i="3"/>
  <c r="K19" i="3"/>
  <c r="J19" i="3"/>
  <c r="G19" i="3"/>
  <c r="F19" i="3"/>
  <c r="E19" i="3"/>
  <c r="D19" i="3"/>
  <c r="Z18" i="3"/>
  <c r="M18" i="3"/>
  <c r="L18" i="3"/>
  <c r="K18" i="3"/>
  <c r="J18" i="3"/>
  <c r="I18" i="3"/>
  <c r="H18" i="3"/>
  <c r="G18" i="3"/>
  <c r="F18" i="3"/>
  <c r="E18" i="3"/>
  <c r="D18" i="3"/>
  <c r="C18" i="3"/>
  <c r="Z17" i="3"/>
  <c r="Z16" i="3" s="1"/>
  <c r="M17" i="3"/>
  <c r="L17" i="3"/>
  <c r="K17" i="3"/>
  <c r="J17" i="3"/>
  <c r="J16" i="3" s="1"/>
  <c r="J15" i="3" s="1"/>
  <c r="I17" i="3"/>
  <c r="I16" i="3" s="1"/>
  <c r="I15" i="3" s="1"/>
  <c r="H17" i="3"/>
  <c r="G17" i="3"/>
  <c r="F17" i="3"/>
  <c r="E17" i="3"/>
  <c r="D17" i="3"/>
  <c r="D16" i="3" s="1"/>
  <c r="D15" i="3" s="1"/>
  <c r="C17" i="3"/>
  <c r="Y16" i="3"/>
  <c r="X16" i="3"/>
  <c r="X15" i="3" s="1"/>
  <c r="X11" i="3" s="1"/>
  <c r="X10" i="3" s="1"/>
  <c r="X9" i="3" s="1"/>
  <c r="X53" i="3" s="1"/>
  <c r="W16" i="3"/>
  <c r="W15" i="3" s="1"/>
  <c r="V16" i="3"/>
  <c r="U16" i="3"/>
  <c r="T16" i="3"/>
  <c r="S16" i="3"/>
  <c r="R16" i="3"/>
  <c r="R15" i="3" s="1"/>
  <c r="Z15" i="3" s="1"/>
  <c r="Q16" i="3"/>
  <c r="Q15" i="3" s="1"/>
  <c r="P16" i="3"/>
  <c r="O16" i="3"/>
  <c r="M16" i="3"/>
  <c r="L16" i="3"/>
  <c r="L15" i="3" s="1"/>
  <c r="L11" i="3" s="1"/>
  <c r="L10" i="3" s="1"/>
  <c r="K16" i="3"/>
  <c r="K15" i="3" s="1"/>
  <c r="H16" i="3"/>
  <c r="G16" i="3"/>
  <c r="F16" i="3"/>
  <c r="F15" i="3" s="1"/>
  <c r="E16" i="3"/>
  <c r="E15" i="3" s="1"/>
  <c r="Y15" i="3"/>
  <c r="Y11" i="3" s="1"/>
  <c r="V15" i="3"/>
  <c r="U15" i="3"/>
  <c r="T15" i="3"/>
  <c r="T11" i="3" s="1"/>
  <c r="T10" i="3" s="1"/>
  <c r="T9" i="3" s="1"/>
  <c r="S15" i="3"/>
  <c r="S11" i="3" s="1"/>
  <c r="S10" i="3" s="1"/>
  <c r="S9" i="3" s="1"/>
  <c r="P15" i="3"/>
  <c r="O15" i="3"/>
  <c r="M15" i="3"/>
  <c r="H15" i="3"/>
  <c r="G15" i="3"/>
  <c r="Z14" i="3"/>
  <c r="M14" i="3"/>
  <c r="L14" i="3"/>
  <c r="K14" i="3"/>
  <c r="K12" i="3" s="1"/>
  <c r="K11" i="3" s="1"/>
  <c r="K10" i="3" s="1"/>
  <c r="J14" i="3"/>
  <c r="I14" i="3"/>
  <c r="H14" i="3"/>
  <c r="G14" i="3"/>
  <c r="F14" i="3"/>
  <c r="E14" i="3"/>
  <c r="E12" i="3" s="1"/>
  <c r="D14" i="3"/>
  <c r="D12" i="3" s="1"/>
  <c r="D11" i="3" s="1"/>
  <c r="D10" i="3" s="1"/>
  <c r="C14" i="3"/>
  <c r="N14" i="3" s="1"/>
  <c r="AB14" i="3" s="1"/>
  <c r="Z13" i="3"/>
  <c r="Z12" i="3" s="1"/>
  <c r="M13" i="3"/>
  <c r="M12" i="3" s="1"/>
  <c r="M11" i="3" s="1"/>
  <c r="L13" i="3"/>
  <c r="K13" i="3"/>
  <c r="J13" i="3"/>
  <c r="I13" i="3"/>
  <c r="H13" i="3"/>
  <c r="H12" i="3" s="1"/>
  <c r="G13" i="3"/>
  <c r="G12" i="3" s="1"/>
  <c r="F13" i="3"/>
  <c r="E13" i="3"/>
  <c r="D13" i="3"/>
  <c r="C13" i="3"/>
  <c r="Y12" i="3"/>
  <c r="X12" i="3"/>
  <c r="W12" i="3"/>
  <c r="V12" i="3"/>
  <c r="V11" i="3" s="1"/>
  <c r="U12" i="3"/>
  <c r="U11" i="3" s="1"/>
  <c r="U10" i="3" s="1"/>
  <c r="T12" i="3"/>
  <c r="S12" i="3"/>
  <c r="R12" i="3"/>
  <c r="Q12" i="3"/>
  <c r="P12" i="3"/>
  <c r="P11" i="3" s="1"/>
  <c r="O12" i="3"/>
  <c r="O11" i="3" s="1"/>
  <c r="O10" i="3" s="1"/>
  <c r="L12" i="3"/>
  <c r="J12" i="3"/>
  <c r="J11" i="3" s="1"/>
  <c r="J10" i="3" s="1"/>
  <c r="J9" i="3" s="1"/>
  <c r="I12" i="3"/>
  <c r="F12" i="3"/>
  <c r="C12" i="3"/>
  <c r="W11" i="3"/>
  <c r="W10" i="3" s="1"/>
  <c r="W9" i="3" s="1"/>
  <c r="Q11" i="3"/>
  <c r="Q10" i="3" s="1"/>
  <c r="Q9" i="3" s="1"/>
  <c r="F11" i="3"/>
  <c r="F10" i="3" s="1"/>
  <c r="E11" i="3"/>
  <c r="E10" i="3" s="1"/>
  <c r="Y10" i="3"/>
  <c r="Y9" i="3" s="1"/>
  <c r="M10" i="3"/>
  <c r="U9" i="3"/>
  <c r="O9" i="3"/>
  <c r="Z29" i="2"/>
  <c r="N29" i="2"/>
  <c r="AB29" i="2" s="1"/>
  <c r="M29" i="2"/>
  <c r="L29" i="2"/>
  <c r="K29" i="2"/>
  <c r="J29" i="2"/>
  <c r="I29" i="2"/>
  <c r="H29" i="2"/>
  <c r="G29" i="2"/>
  <c r="F29" i="2"/>
  <c r="E29" i="2"/>
  <c r="D29" i="2"/>
  <c r="C29" i="2"/>
  <c r="Z28" i="2"/>
  <c r="M28" i="2"/>
  <c r="L28" i="2"/>
  <c r="L27" i="2" s="1"/>
  <c r="L26" i="2" s="1"/>
  <c r="K28" i="2"/>
  <c r="K27" i="2" s="1"/>
  <c r="K26" i="2" s="1"/>
  <c r="J28" i="2"/>
  <c r="I28" i="2"/>
  <c r="H28" i="2"/>
  <c r="H27" i="2" s="1"/>
  <c r="H26" i="2" s="1"/>
  <c r="G28" i="2"/>
  <c r="F28" i="2"/>
  <c r="F27" i="2" s="1"/>
  <c r="F26" i="2" s="1"/>
  <c r="E28" i="2"/>
  <c r="E27" i="2" s="1"/>
  <c r="E26" i="2" s="1"/>
  <c r="D28" i="2"/>
  <c r="C28" i="2"/>
  <c r="Z27" i="2"/>
  <c r="Z26" i="2" s="1"/>
  <c r="Y27" i="2"/>
  <c r="Y26" i="2" s="1"/>
  <c r="X27" i="2"/>
  <c r="W27" i="2"/>
  <c r="V27" i="2"/>
  <c r="V26" i="2" s="1"/>
  <c r="U27" i="2"/>
  <c r="T27" i="2"/>
  <c r="S27" i="2"/>
  <c r="S26" i="2" s="1"/>
  <c r="R27" i="2"/>
  <c r="Q27" i="2"/>
  <c r="P27" i="2"/>
  <c r="P26" i="2" s="1"/>
  <c r="O27" i="2"/>
  <c r="M27" i="2"/>
  <c r="M26" i="2" s="1"/>
  <c r="J27" i="2"/>
  <c r="J26" i="2" s="1"/>
  <c r="I27" i="2"/>
  <c r="G27" i="2"/>
  <c r="G26" i="2" s="1"/>
  <c r="D27" i="2"/>
  <c r="D26" i="2" s="1"/>
  <c r="C27" i="2"/>
  <c r="W26" i="2"/>
  <c r="U26" i="2"/>
  <c r="T26" i="2"/>
  <c r="R26" i="2"/>
  <c r="Q26" i="2"/>
  <c r="O26" i="2"/>
  <c r="I26" i="2"/>
  <c r="C26" i="2"/>
  <c r="Z25" i="2"/>
  <c r="M25" i="2"/>
  <c r="L25" i="2"/>
  <c r="K25" i="2"/>
  <c r="J25" i="2"/>
  <c r="I25" i="2"/>
  <c r="H25" i="2"/>
  <c r="G25" i="2"/>
  <c r="F25" i="2"/>
  <c r="E25" i="2"/>
  <c r="D25" i="2"/>
  <c r="N25" i="2" s="1"/>
  <c r="AA25" i="2" s="1"/>
  <c r="C25" i="2"/>
  <c r="Z24" i="2"/>
  <c r="M24" i="2"/>
  <c r="M22" i="2" s="1"/>
  <c r="M19" i="2" s="1"/>
  <c r="L24" i="2"/>
  <c r="K24" i="2"/>
  <c r="J24" i="2"/>
  <c r="I24" i="2"/>
  <c r="H24" i="2"/>
  <c r="G24" i="2"/>
  <c r="G22" i="2" s="1"/>
  <c r="G19" i="2" s="1"/>
  <c r="F24" i="2"/>
  <c r="E24" i="2"/>
  <c r="D24" i="2"/>
  <c r="N24" i="2" s="1"/>
  <c r="C24" i="2"/>
  <c r="Z23" i="2"/>
  <c r="M23" i="2"/>
  <c r="L23" i="2"/>
  <c r="K23" i="2"/>
  <c r="K22" i="2" s="1"/>
  <c r="J23" i="2"/>
  <c r="J22" i="2" s="1"/>
  <c r="I23" i="2"/>
  <c r="H23" i="2"/>
  <c r="G23" i="2"/>
  <c r="F23" i="2"/>
  <c r="E23" i="2"/>
  <c r="E22" i="2" s="1"/>
  <c r="D23" i="2"/>
  <c r="N23" i="2" s="1"/>
  <c r="C23" i="2"/>
  <c r="Z22" i="2"/>
  <c r="Y22" i="2"/>
  <c r="X22" i="2"/>
  <c r="W22" i="2"/>
  <c r="V22" i="2"/>
  <c r="U22" i="2"/>
  <c r="T22" i="2"/>
  <c r="S22" i="2"/>
  <c r="R22" i="2"/>
  <c r="Q22" i="2"/>
  <c r="P22" i="2"/>
  <c r="O22" i="2"/>
  <c r="L22" i="2"/>
  <c r="I22" i="2"/>
  <c r="H22" i="2"/>
  <c r="F22" i="2"/>
  <c r="C22" i="2"/>
  <c r="Z21" i="2"/>
  <c r="Z20" i="2" s="1"/>
  <c r="Z19" i="2" s="1"/>
  <c r="M21" i="2"/>
  <c r="L21" i="2"/>
  <c r="K21" i="2"/>
  <c r="J21" i="2"/>
  <c r="J20" i="2" s="1"/>
  <c r="I21" i="2"/>
  <c r="I20" i="2" s="1"/>
  <c r="I19" i="2" s="1"/>
  <c r="H21" i="2"/>
  <c r="G21" i="2"/>
  <c r="F21" i="2"/>
  <c r="E21" i="2"/>
  <c r="D21" i="2"/>
  <c r="D20" i="2" s="1"/>
  <c r="C21" i="2"/>
  <c r="C20" i="2" s="1"/>
  <c r="C19" i="2" s="1"/>
  <c r="Y20" i="2"/>
  <c r="X20" i="2"/>
  <c r="X19" i="2" s="1"/>
  <c r="X8" i="2" s="1"/>
  <c r="X30" i="2" s="1"/>
  <c r="W20" i="2"/>
  <c r="W19" i="2" s="1"/>
  <c r="W8" i="2" s="1"/>
  <c r="W30" i="2" s="1"/>
  <c r="V20" i="2"/>
  <c r="U20" i="2"/>
  <c r="T20" i="2"/>
  <c r="S20" i="2"/>
  <c r="R20" i="2"/>
  <c r="R19" i="2" s="1"/>
  <c r="R8" i="2" s="1"/>
  <c r="R30" i="2" s="1"/>
  <c r="Q20" i="2"/>
  <c r="Q19" i="2" s="1"/>
  <c r="Q8" i="2" s="1"/>
  <c r="Q30" i="2" s="1"/>
  <c r="P20" i="2"/>
  <c r="O20" i="2"/>
  <c r="M20" i="2"/>
  <c r="L20" i="2"/>
  <c r="L19" i="2" s="1"/>
  <c r="K20" i="2"/>
  <c r="K19" i="2" s="1"/>
  <c r="H20" i="2"/>
  <c r="H19" i="2" s="1"/>
  <c r="G20" i="2"/>
  <c r="F20" i="2"/>
  <c r="F19" i="2" s="1"/>
  <c r="E20" i="2"/>
  <c r="E19" i="2" s="1"/>
  <c r="Y19" i="2"/>
  <c r="Y8" i="2" s="1"/>
  <c r="Y30" i="2" s="1"/>
  <c r="V19" i="2"/>
  <c r="U19" i="2"/>
  <c r="T19" i="2"/>
  <c r="S19" i="2"/>
  <c r="S8" i="2" s="1"/>
  <c r="P19" i="2"/>
  <c r="O19" i="2"/>
  <c r="Z18" i="2"/>
  <c r="M18" i="2"/>
  <c r="L18" i="2"/>
  <c r="K18" i="2"/>
  <c r="J18" i="2"/>
  <c r="J9" i="2" s="1"/>
  <c r="I18" i="2"/>
  <c r="H18" i="2"/>
  <c r="G18" i="2"/>
  <c r="F18" i="2"/>
  <c r="E18" i="2"/>
  <c r="D18" i="2"/>
  <c r="N18" i="2" s="1"/>
  <c r="C18" i="2"/>
  <c r="Z17" i="2"/>
  <c r="M17" i="2"/>
  <c r="L17" i="2"/>
  <c r="K17" i="2"/>
  <c r="J17" i="2"/>
  <c r="I17" i="2"/>
  <c r="H17" i="2"/>
  <c r="G17" i="2"/>
  <c r="F17" i="2"/>
  <c r="E17" i="2"/>
  <c r="D17" i="2"/>
  <c r="C17" i="2"/>
  <c r="N17" i="2" s="1"/>
  <c r="AA17" i="2" s="1"/>
  <c r="Z16" i="2"/>
  <c r="M16" i="2"/>
  <c r="L16" i="2"/>
  <c r="K16" i="2"/>
  <c r="J16" i="2"/>
  <c r="I16" i="2"/>
  <c r="H16" i="2"/>
  <c r="G16" i="2"/>
  <c r="F16" i="2"/>
  <c r="E16" i="2"/>
  <c r="D16" i="2"/>
  <c r="C16" i="2"/>
  <c r="N16" i="2" s="1"/>
  <c r="Z15" i="2"/>
  <c r="M15" i="2"/>
  <c r="L15" i="2"/>
  <c r="K15" i="2"/>
  <c r="J15" i="2"/>
  <c r="I15" i="2"/>
  <c r="H15" i="2"/>
  <c r="G15" i="2"/>
  <c r="F15" i="2"/>
  <c r="E15" i="2"/>
  <c r="D15" i="2"/>
  <c r="C15" i="2"/>
  <c r="N15" i="2" s="1"/>
  <c r="Z14" i="2"/>
  <c r="M14" i="2"/>
  <c r="L14" i="2"/>
  <c r="K14" i="2"/>
  <c r="J14" i="2"/>
  <c r="I14" i="2"/>
  <c r="I12" i="2" s="1"/>
  <c r="I9" i="2" s="1"/>
  <c r="I8" i="2" s="1"/>
  <c r="I30" i="2" s="1"/>
  <c r="H14" i="2"/>
  <c r="G14" i="2"/>
  <c r="F14" i="2"/>
  <c r="E14" i="2"/>
  <c r="D14" i="2"/>
  <c r="C14" i="2"/>
  <c r="C12" i="2" s="1"/>
  <c r="C9" i="2" s="1"/>
  <c r="C8" i="2" s="1"/>
  <c r="C30" i="2" s="1"/>
  <c r="Z13" i="2"/>
  <c r="M13" i="2"/>
  <c r="M12" i="2" s="1"/>
  <c r="L13" i="2"/>
  <c r="L12" i="2" s="1"/>
  <c r="K13" i="2"/>
  <c r="J13" i="2"/>
  <c r="I13" i="2"/>
  <c r="H13" i="2"/>
  <c r="G13" i="2"/>
  <c r="G12" i="2" s="1"/>
  <c r="F13" i="2"/>
  <c r="F12" i="2" s="1"/>
  <c r="E13" i="2"/>
  <c r="D13" i="2"/>
  <c r="C13" i="2"/>
  <c r="N13" i="2" s="1"/>
  <c r="Z12" i="2"/>
  <c r="Z9" i="2" s="1"/>
  <c r="Z8" i="2" s="1"/>
  <c r="Z30" i="2" s="1"/>
  <c r="Y12" i="2"/>
  <c r="X12" i="2"/>
  <c r="W12" i="2"/>
  <c r="V12" i="2"/>
  <c r="U12" i="2"/>
  <c r="T12" i="2"/>
  <c r="T9" i="2" s="1"/>
  <c r="T8" i="2" s="1"/>
  <c r="T30" i="2" s="1"/>
  <c r="S12" i="2"/>
  <c r="R12" i="2"/>
  <c r="Q12" i="2"/>
  <c r="P12" i="2"/>
  <c r="O12" i="2"/>
  <c r="K12" i="2"/>
  <c r="J12" i="2"/>
  <c r="H12" i="2"/>
  <c r="E12" i="2"/>
  <c r="D12" i="2"/>
  <c r="Z11" i="2"/>
  <c r="M11" i="2"/>
  <c r="L11" i="2"/>
  <c r="L10" i="2" s="1"/>
  <c r="K11" i="2"/>
  <c r="K10" i="2" s="1"/>
  <c r="J11" i="2"/>
  <c r="I11" i="2"/>
  <c r="H11" i="2"/>
  <c r="H9" i="2" s="1"/>
  <c r="G11" i="2"/>
  <c r="F11" i="2"/>
  <c r="F9" i="2" s="1"/>
  <c r="F8" i="2" s="1"/>
  <c r="F30" i="2" s="1"/>
  <c r="E11" i="2"/>
  <c r="E10" i="2" s="1"/>
  <c r="D11" i="2"/>
  <c r="C11" i="2"/>
  <c r="Z10" i="2"/>
  <c r="Y10" i="2"/>
  <c r="X10" i="2"/>
  <c r="W10" i="2"/>
  <c r="V10" i="2"/>
  <c r="U10" i="2"/>
  <c r="T10" i="2"/>
  <c r="S10" i="2"/>
  <c r="R10" i="2"/>
  <c r="Q10" i="2"/>
  <c r="P10" i="2"/>
  <c r="O10" i="2"/>
  <c r="M10" i="2"/>
  <c r="J10" i="2"/>
  <c r="I10" i="2"/>
  <c r="H10" i="2"/>
  <c r="G10" i="2"/>
  <c r="D10" i="2"/>
  <c r="C10" i="2"/>
  <c r="Y9" i="2"/>
  <c r="X9" i="2"/>
  <c r="W9" i="2"/>
  <c r="V9" i="2"/>
  <c r="V8" i="2" s="1"/>
  <c r="V30" i="2" s="1"/>
  <c r="U9" i="2"/>
  <c r="U8" i="2" s="1"/>
  <c r="U30" i="2" s="1"/>
  <c r="S9" i="2"/>
  <c r="R9" i="2"/>
  <c r="Q9" i="2"/>
  <c r="P9" i="2"/>
  <c r="P8" i="2" s="1"/>
  <c r="P30" i="2" s="1"/>
  <c r="O9" i="2"/>
  <c r="O8" i="2" s="1"/>
  <c r="O30" i="2" s="1"/>
  <c r="Z64" i="1"/>
  <c r="M64" i="1"/>
  <c r="L64" i="1"/>
  <c r="K64" i="1"/>
  <c r="J64" i="1"/>
  <c r="I64" i="1"/>
  <c r="H64" i="1"/>
  <c r="G64" i="1"/>
  <c r="F64" i="1"/>
  <c r="E64" i="1"/>
  <c r="D64" i="1"/>
  <c r="C64" i="1"/>
  <c r="N64" i="1" s="1"/>
  <c r="Z63" i="1"/>
  <c r="M63" i="1"/>
  <c r="L63" i="1"/>
  <c r="K63" i="1"/>
  <c r="J63" i="1"/>
  <c r="I63" i="1"/>
  <c r="H63" i="1"/>
  <c r="G63" i="1"/>
  <c r="F63" i="1"/>
  <c r="E63" i="1"/>
  <c r="D63" i="1"/>
  <c r="C63" i="1"/>
  <c r="Z62" i="1"/>
  <c r="M62" i="1"/>
  <c r="L62" i="1"/>
  <c r="K62" i="1"/>
  <c r="J62" i="1"/>
  <c r="I62" i="1"/>
  <c r="H62" i="1"/>
  <c r="G62" i="1"/>
  <c r="F62" i="1"/>
  <c r="E62" i="1"/>
  <c r="D62" i="1"/>
  <c r="C62" i="1"/>
  <c r="Z61" i="1"/>
  <c r="M61" i="1"/>
  <c r="M59" i="1" s="1"/>
  <c r="M58" i="1" s="1"/>
  <c r="M57" i="1" s="1"/>
  <c r="L61" i="1"/>
  <c r="K61" i="1"/>
  <c r="J61" i="1"/>
  <c r="I61" i="1"/>
  <c r="H61" i="1"/>
  <c r="G61" i="1"/>
  <c r="G59" i="1" s="1"/>
  <c r="F61" i="1"/>
  <c r="E61" i="1"/>
  <c r="D61" i="1"/>
  <c r="C61" i="1"/>
  <c r="Z60" i="1"/>
  <c r="M60" i="1"/>
  <c r="L60" i="1"/>
  <c r="K60" i="1"/>
  <c r="J60" i="1"/>
  <c r="I60" i="1"/>
  <c r="I59" i="1" s="1"/>
  <c r="I58" i="1" s="1"/>
  <c r="H60" i="1"/>
  <c r="H59" i="1" s="1"/>
  <c r="H58" i="1" s="1"/>
  <c r="H57" i="1" s="1"/>
  <c r="G60" i="1"/>
  <c r="F60" i="1"/>
  <c r="E60" i="1"/>
  <c r="D60" i="1"/>
  <c r="C60" i="1"/>
  <c r="C59" i="1" s="1"/>
  <c r="C58" i="1" s="1"/>
  <c r="Z59" i="1"/>
  <c r="Z58" i="1" s="1"/>
  <c r="Z57" i="1" s="1"/>
  <c r="Y59" i="1"/>
  <c r="X59" i="1"/>
  <c r="W59" i="1"/>
  <c r="W58" i="1" s="1"/>
  <c r="W57" i="1" s="1"/>
  <c r="V59" i="1"/>
  <c r="U59" i="1"/>
  <c r="T59" i="1"/>
  <c r="T58" i="1" s="1"/>
  <c r="T57" i="1" s="1"/>
  <c r="S59" i="1"/>
  <c r="R59" i="1"/>
  <c r="Q59" i="1"/>
  <c r="Q58" i="1" s="1"/>
  <c r="Q57" i="1" s="1"/>
  <c r="P59" i="1"/>
  <c r="O59" i="1"/>
  <c r="K59" i="1"/>
  <c r="K58" i="1" s="1"/>
  <c r="K57" i="1" s="1"/>
  <c r="J59" i="1"/>
  <c r="E59" i="1"/>
  <c r="E58" i="1" s="1"/>
  <c r="E57" i="1" s="1"/>
  <c r="D59" i="1"/>
  <c r="D58" i="1" s="1"/>
  <c r="D57" i="1" s="1"/>
  <c r="Y58" i="1"/>
  <c r="Y57" i="1" s="1"/>
  <c r="X58" i="1"/>
  <c r="V58" i="1"/>
  <c r="V57" i="1" s="1"/>
  <c r="U58" i="1"/>
  <c r="S58" i="1"/>
  <c r="S57" i="1" s="1"/>
  <c r="R58" i="1"/>
  <c r="R57" i="1" s="1"/>
  <c r="P58" i="1"/>
  <c r="P57" i="1" s="1"/>
  <c r="O58" i="1"/>
  <c r="J58" i="1"/>
  <c r="G58" i="1"/>
  <c r="G57" i="1" s="1"/>
  <c r="X57" i="1"/>
  <c r="U57" i="1"/>
  <c r="O57" i="1"/>
  <c r="I57" i="1"/>
  <c r="C57" i="1"/>
  <c r="Z56" i="1"/>
  <c r="M56" i="1"/>
  <c r="L56" i="1"/>
  <c r="K56" i="1"/>
  <c r="J56" i="1"/>
  <c r="I56" i="1"/>
  <c r="H56" i="1"/>
  <c r="N56" i="1" s="1"/>
  <c r="AA56" i="1" s="1"/>
  <c r="G56" i="1"/>
  <c r="F56" i="1"/>
  <c r="E56" i="1"/>
  <c r="D56" i="1"/>
  <c r="C56" i="1"/>
  <c r="Z55" i="1"/>
  <c r="M55" i="1"/>
  <c r="L55" i="1"/>
  <c r="K55" i="1"/>
  <c r="J55" i="1"/>
  <c r="I55" i="1"/>
  <c r="H55" i="1"/>
  <c r="G55" i="1"/>
  <c r="G53" i="1" s="1"/>
  <c r="G49" i="1" s="1"/>
  <c r="F55" i="1"/>
  <c r="E55" i="1"/>
  <c r="N55" i="1" s="1"/>
  <c r="D55" i="1"/>
  <c r="C55" i="1"/>
  <c r="Z54" i="1"/>
  <c r="M54" i="1"/>
  <c r="L54" i="1"/>
  <c r="K54" i="1"/>
  <c r="J54" i="1"/>
  <c r="J53" i="1" s="1"/>
  <c r="J49" i="1" s="1"/>
  <c r="I54" i="1"/>
  <c r="H54" i="1"/>
  <c r="H53" i="1" s="1"/>
  <c r="G54" i="1"/>
  <c r="F54" i="1"/>
  <c r="E54" i="1"/>
  <c r="D54" i="1"/>
  <c r="C54" i="1"/>
  <c r="Z53" i="1"/>
  <c r="Y53" i="1"/>
  <c r="X53" i="1"/>
  <c r="X49" i="1" s="1"/>
  <c r="W53" i="1"/>
  <c r="V53" i="1"/>
  <c r="U53" i="1"/>
  <c r="T53" i="1"/>
  <c r="S53" i="1"/>
  <c r="R53" i="1"/>
  <c r="R49" i="1" s="1"/>
  <c r="Q53" i="1"/>
  <c r="P53" i="1"/>
  <c r="O53" i="1"/>
  <c r="M53" i="1"/>
  <c r="L53" i="1"/>
  <c r="I53" i="1"/>
  <c r="F53" i="1"/>
  <c r="D53" i="1"/>
  <c r="C53" i="1"/>
  <c r="Z52" i="1"/>
  <c r="Z50" i="1" s="1"/>
  <c r="Z49" i="1" s="1"/>
  <c r="M52" i="1"/>
  <c r="L52" i="1"/>
  <c r="K52" i="1"/>
  <c r="J52" i="1"/>
  <c r="I52" i="1"/>
  <c r="H52" i="1"/>
  <c r="H50" i="1" s="1"/>
  <c r="H49" i="1" s="1"/>
  <c r="G52" i="1"/>
  <c r="F52" i="1"/>
  <c r="N52" i="1" s="1"/>
  <c r="AA52" i="1" s="1"/>
  <c r="E52" i="1"/>
  <c r="D52" i="1"/>
  <c r="C52" i="1"/>
  <c r="Z51" i="1"/>
  <c r="M51" i="1"/>
  <c r="L51" i="1"/>
  <c r="L50" i="1" s="1"/>
  <c r="L49" i="1" s="1"/>
  <c r="K51" i="1"/>
  <c r="J51" i="1"/>
  <c r="I51" i="1"/>
  <c r="I50" i="1" s="1"/>
  <c r="I49" i="1" s="1"/>
  <c r="H51" i="1"/>
  <c r="G51" i="1"/>
  <c r="F51" i="1"/>
  <c r="F50" i="1" s="1"/>
  <c r="F49" i="1" s="1"/>
  <c r="E51" i="1"/>
  <c r="E50" i="1" s="1"/>
  <c r="D51" i="1"/>
  <c r="C51" i="1"/>
  <c r="Y50" i="1"/>
  <c r="Y49" i="1" s="1"/>
  <c r="X50" i="1"/>
  <c r="W50" i="1"/>
  <c r="W49" i="1" s="1"/>
  <c r="V50" i="1"/>
  <c r="U50" i="1"/>
  <c r="T50" i="1"/>
  <c r="T49" i="1" s="1"/>
  <c r="S50" i="1"/>
  <c r="R50" i="1"/>
  <c r="Q50" i="1"/>
  <c r="Q49" i="1" s="1"/>
  <c r="P50" i="1"/>
  <c r="O50" i="1"/>
  <c r="M50" i="1"/>
  <c r="M49" i="1" s="1"/>
  <c r="K50" i="1"/>
  <c r="J50" i="1"/>
  <c r="G50" i="1"/>
  <c r="D50" i="1"/>
  <c r="V49" i="1"/>
  <c r="U49" i="1"/>
  <c r="S49" i="1"/>
  <c r="P49" i="1"/>
  <c r="O49" i="1"/>
  <c r="D49" i="1"/>
  <c r="Z48" i="1"/>
  <c r="M48" i="1"/>
  <c r="L48" i="1"/>
  <c r="K48" i="1"/>
  <c r="J48" i="1"/>
  <c r="I48" i="1"/>
  <c r="H48" i="1"/>
  <c r="G48" i="1"/>
  <c r="F48" i="1"/>
  <c r="E48" i="1"/>
  <c r="D48" i="1"/>
  <c r="C48" i="1"/>
  <c r="Z47" i="1"/>
  <c r="M47" i="1"/>
  <c r="L47" i="1"/>
  <c r="K47" i="1"/>
  <c r="J47" i="1"/>
  <c r="I47" i="1"/>
  <c r="H47" i="1"/>
  <c r="G47" i="1"/>
  <c r="F47" i="1"/>
  <c r="E47" i="1"/>
  <c r="D47" i="1"/>
  <c r="C47" i="1"/>
  <c r="Z46" i="1"/>
  <c r="M46" i="1"/>
  <c r="L46" i="1"/>
  <c r="K46" i="1"/>
  <c r="K44" i="1" s="1"/>
  <c r="J46" i="1"/>
  <c r="I46" i="1"/>
  <c r="H46" i="1"/>
  <c r="G46" i="1"/>
  <c r="F46" i="1"/>
  <c r="E46" i="1"/>
  <c r="D46" i="1"/>
  <c r="C46" i="1"/>
  <c r="Z45" i="1"/>
  <c r="M45" i="1"/>
  <c r="L45" i="1"/>
  <c r="K45" i="1"/>
  <c r="J45" i="1"/>
  <c r="I45" i="1"/>
  <c r="H45" i="1"/>
  <c r="H44" i="1" s="1"/>
  <c r="G45" i="1"/>
  <c r="F45" i="1"/>
  <c r="E45" i="1"/>
  <c r="D45" i="1"/>
  <c r="C45" i="1"/>
  <c r="C44" i="1" s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J44" i="1"/>
  <c r="G44" i="1"/>
  <c r="E44" i="1"/>
  <c r="D44" i="1"/>
  <c r="Z43" i="1"/>
  <c r="M43" i="1"/>
  <c r="L43" i="1"/>
  <c r="K43" i="1"/>
  <c r="J43" i="1"/>
  <c r="I43" i="1"/>
  <c r="H43" i="1"/>
  <c r="G43" i="1"/>
  <c r="F43" i="1"/>
  <c r="E43" i="1"/>
  <c r="N43" i="1" s="1"/>
  <c r="D43" i="1"/>
  <c r="C43" i="1"/>
  <c r="Z42" i="1"/>
  <c r="M42" i="1"/>
  <c r="L42" i="1"/>
  <c r="K42" i="1"/>
  <c r="J42" i="1"/>
  <c r="I42" i="1"/>
  <c r="H42" i="1"/>
  <c r="G42" i="1"/>
  <c r="F42" i="1"/>
  <c r="E42" i="1"/>
  <c r="D42" i="1"/>
  <c r="D38" i="1" s="1"/>
  <c r="C42" i="1"/>
  <c r="Z41" i="1"/>
  <c r="M41" i="1"/>
  <c r="L41" i="1"/>
  <c r="K41" i="1"/>
  <c r="J41" i="1"/>
  <c r="I41" i="1"/>
  <c r="H41" i="1"/>
  <c r="G41" i="1"/>
  <c r="F41" i="1"/>
  <c r="E41" i="1"/>
  <c r="N41" i="1" s="1"/>
  <c r="D41" i="1"/>
  <c r="C41" i="1"/>
  <c r="Z40" i="1"/>
  <c r="N40" i="1"/>
  <c r="AB40" i="1" s="1"/>
  <c r="M40" i="1"/>
  <c r="L40" i="1"/>
  <c r="K40" i="1"/>
  <c r="J40" i="1"/>
  <c r="I40" i="1"/>
  <c r="H40" i="1"/>
  <c r="G40" i="1"/>
  <c r="F40" i="1"/>
  <c r="E40" i="1"/>
  <c r="D40" i="1"/>
  <c r="C40" i="1"/>
  <c r="Z39" i="1"/>
  <c r="M39" i="1"/>
  <c r="L39" i="1"/>
  <c r="K39" i="1"/>
  <c r="J39" i="1"/>
  <c r="I39" i="1"/>
  <c r="H39" i="1"/>
  <c r="G39" i="1"/>
  <c r="G38" i="1" s="1"/>
  <c r="F39" i="1"/>
  <c r="E39" i="1"/>
  <c r="D39" i="1"/>
  <c r="C39" i="1"/>
  <c r="Z38" i="1"/>
  <c r="Y38" i="1"/>
  <c r="Y26" i="1" s="1"/>
  <c r="X38" i="1"/>
  <c r="W38" i="1"/>
  <c r="V38" i="1"/>
  <c r="U38" i="1"/>
  <c r="T38" i="1"/>
  <c r="S38" i="1"/>
  <c r="R38" i="1"/>
  <c r="Q38" i="1"/>
  <c r="P38" i="1"/>
  <c r="O38" i="1"/>
  <c r="M38" i="1"/>
  <c r="L38" i="1"/>
  <c r="J38" i="1"/>
  <c r="I38" i="1"/>
  <c r="F38" i="1"/>
  <c r="C38" i="1"/>
  <c r="Z37" i="1"/>
  <c r="M37" i="1"/>
  <c r="L37" i="1"/>
  <c r="K37" i="1"/>
  <c r="J37" i="1"/>
  <c r="I37" i="1"/>
  <c r="H37" i="1"/>
  <c r="G37" i="1"/>
  <c r="F37" i="1"/>
  <c r="E37" i="1"/>
  <c r="D37" i="1"/>
  <c r="C37" i="1"/>
  <c r="N37" i="1" s="1"/>
  <c r="AB37" i="1" s="1"/>
  <c r="Z36" i="1"/>
  <c r="M36" i="1"/>
  <c r="L36" i="1"/>
  <c r="K36" i="1"/>
  <c r="J36" i="1"/>
  <c r="I36" i="1"/>
  <c r="H36" i="1"/>
  <c r="G36" i="1"/>
  <c r="F36" i="1"/>
  <c r="E36" i="1"/>
  <c r="D36" i="1"/>
  <c r="C36" i="1"/>
  <c r="Z35" i="1"/>
  <c r="M35" i="1"/>
  <c r="L35" i="1"/>
  <c r="K35" i="1"/>
  <c r="J35" i="1"/>
  <c r="I35" i="1"/>
  <c r="H35" i="1"/>
  <c r="G35" i="1"/>
  <c r="F35" i="1"/>
  <c r="E35" i="1"/>
  <c r="D35" i="1"/>
  <c r="C35" i="1"/>
  <c r="Z34" i="1"/>
  <c r="M34" i="1"/>
  <c r="L34" i="1"/>
  <c r="K34" i="1"/>
  <c r="J34" i="1"/>
  <c r="I34" i="1"/>
  <c r="H34" i="1"/>
  <c r="G34" i="1"/>
  <c r="F34" i="1"/>
  <c r="E34" i="1"/>
  <c r="D34" i="1"/>
  <c r="C34" i="1"/>
  <c r="Z33" i="1"/>
  <c r="M33" i="1"/>
  <c r="L33" i="1"/>
  <c r="K33" i="1"/>
  <c r="J33" i="1"/>
  <c r="I33" i="1"/>
  <c r="H33" i="1"/>
  <c r="G33" i="1"/>
  <c r="F33" i="1"/>
  <c r="E33" i="1"/>
  <c r="D33" i="1"/>
  <c r="C33" i="1"/>
  <c r="Z32" i="1"/>
  <c r="M32" i="1"/>
  <c r="L32" i="1"/>
  <c r="K32" i="1"/>
  <c r="J32" i="1"/>
  <c r="I32" i="1"/>
  <c r="I29" i="1" s="1"/>
  <c r="H32" i="1"/>
  <c r="G32" i="1"/>
  <c r="F32" i="1"/>
  <c r="E32" i="1"/>
  <c r="D32" i="1"/>
  <c r="C32" i="1"/>
  <c r="N32" i="1" s="1"/>
  <c r="AA32" i="1" s="1"/>
  <c r="Z31" i="1"/>
  <c r="M31" i="1"/>
  <c r="L31" i="1"/>
  <c r="L29" i="1" s="1"/>
  <c r="K31" i="1"/>
  <c r="J31" i="1"/>
  <c r="I31" i="1"/>
  <c r="H31" i="1"/>
  <c r="G31" i="1"/>
  <c r="F31" i="1"/>
  <c r="E31" i="1"/>
  <c r="D31" i="1"/>
  <c r="C31" i="1"/>
  <c r="N31" i="1" s="1"/>
  <c r="AB31" i="1" s="1"/>
  <c r="Z30" i="1"/>
  <c r="M30" i="1"/>
  <c r="L30" i="1"/>
  <c r="K30" i="1"/>
  <c r="J30" i="1"/>
  <c r="J29" i="1" s="1"/>
  <c r="J26" i="1" s="1"/>
  <c r="I30" i="1"/>
  <c r="H30" i="1"/>
  <c r="G30" i="1"/>
  <c r="F30" i="1"/>
  <c r="E30" i="1"/>
  <c r="D30" i="1"/>
  <c r="D29" i="1" s="1"/>
  <c r="C30" i="1"/>
  <c r="Y29" i="1"/>
  <c r="X29" i="1"/>
  <c r="W29" i="1"/>
  <c r="V29" i="1"/>
  <c r="U29" i="1"/>
  <c r="U26" i="1" s="1"/>
  <c r="T29" i="1"/>
  <c r="S29" i="1"/>
  <c r="R29" i="1"/>
  <c r="Q29" i="1"/>
  <c r="P29" i="1"/>
  <c r="O29" i="1"/>
  <c r="O26" i="1" s="1"/>
  <c r="K29" i="1"/>
  <c r="H29" i="1"/>
  <c r="F29" i="1"/>
  <c r="E29" i="1"/>
  <c r="Z28" i="1"/>
  <c r="M28" i="1"/>
  <c r="L28" i="1"/>
  <c r="L27" i="1" s="1"/>
  <c r="L26" i="1" s="1"/>
  <c r="K28" i="1"/>
  <c r="J28" i="1"/>
  <c r="I28" i="1"/>
  <c r="I27" i="1" s="1"/>
  <c r="H28" i="1"/>
  <c r="G28" i="1"/>
  <c r="F28" i="1"/>
  <c r="F27" i="1" s="1"/>
  <c r="F26" i="1" s="1"/>
  <c r="E28" i="1"/>
  <c r="D28" i="1"/>
  <c r="C28" i="1"/>
  <c r="C27" i="1" s="1"/>
  <c r="Z27" i="1"/>
  <c r="Y27" i="1"/>
  <c r="X27" i="1"/>
  <c r="W27" i="1"/>
  <c r="V27" i="1"/>
  <c r="V26" i="1" s="1"/>
  <c r="U27" i="1"/>
  <c r="T27" i="1"/>
  <c r="T26" i="1" s="1"/>
  <c r="S27" i="1"/>
  <c r="R27" i="1"/>
  <c r="Q27" i="1"/>
  <c r="P27" i="1"/>
  <c r="P26" i="1" s="1"/>
  <c r="O27" i="1"/>
  <c r="M27" i="1"/>
  <c r="K27" i="1"/>
  <c r="J27" i="1"/>
  <c r="H27" i="1"/>
  <c r="G27" i="1"/>
  <c r="E27" i="1"/>
  <c r="D27" i="1"/>
  <c r="D26" i="1" s="1"/>
  <c r="X26" i="1"/>
  <c r="S26" i="1"/>
  <c r="R26" i="1"/>
  <c r="Z25" i="1"/>
  <c r="M25" i="1"/>
  <c r="L25" i="1"/>
  <c r="K25" i="1"/>
  <c r="J25" i="1"/>
  <c r="I25" i="1"/>
  <c r="H25" i="1"/>
  <c r="G25" i="1"/>
  <c r="F25" i="1"/>
  <c r="E25" i="1"/>
  <c r="D25" i="1"/>
  <c r="C25" i="1"/>
  <c r="Z24" i="1"/>
  <c r="M24" i="1"/>
  <c r="L24" i="1"/>
  <c r="K24" i="1"/>
  <c r="J24" i="1"/>
  <c r="I24" i="1"/>
  <c r="H24" i="1"/>
  <c r="G24" i="1"/>
  <c r="F24" i="1"/>
  <c r="E24" i="1"/>
  <c r="D24" i="1"/>
  <c r="C24" i="1"/>
  <c r="Z23" i="1"/>
  <c r="M23" i="1"/>
  <c r="L23" i="1"/>
  <c r="K23" i="1"/>
  <c r="J23" i="1"/>
  <c r="I23" i="1"/>
  <c r="H23" i="1"/>
  <c r="G23" i="1"/>
  <c r="F23" i="1"/>
  <c r="E23" i="1"/>
  <c r="D23" i="1"/>
  <c r="C23" i="1"/>
  <c r="Z22" i="1"/>
  <c r="M22" i="1"/>
  <c r="L22" i="1"/>
  <c r="K22" i="1"/>
  <c r="J22" i="1"/>
  <c r="I22" i="1"/>
  <c r="H22" i="1"/>
  <c r="G22" i="1"/>
  <c r="F22" i="1"/>
  <c r="E22" i="1"/>
  <c r="D22" i="1"/>
  <c r="C22" i="1"/>
  <c r="N22" i="1" s="1"/>
  <c r="AB22" i="1" s="1"/>
  <c r="Z21" i="1"/>
  <c r="M21" i="1"/>
  <c r="L21" i="1"/>
  <c r="K21" i="1"/>
  <c r="J21" i="1"/>
  <c r="I21" i="1"/>
  <c r="I17" i="1" s="1"/>
  <c r="I16" i="1" s="1"/>
  <c r="H21" i="1"/>
  <c r="G21" i="1"/>
  <c r="F21" i="1"/>
  <c r="E21" i="1"/>
  <c r="D21" i="1"/>
  <c r="C21" i="1"/>
  <c r="Z20" i="1"/>
  <c r="M20" i="1"/>
  <c r="L20" i="1"/>
  <c r="K20" i="1"/>
  <c r="J20" i="1"/>
  <c r="I20" i="1"/>
  <c r="H20" i="1"/>
  <c r="G20" i="1"/>
  <c r="F20" i="1"/>
  <c r="E20" i="1"/>
  <c r="D20" i="1"/>
  <c r="C20" i="1"/>
  <c r="Z19" i="1"/>
  <c r="M19" i="1"/>
  <c r="L19" i="1"/>
  <c r="K19" i="1"/>
  <c r="J19" i="1"/>
  <c r="I19" i="1"/>
  <c r="H19" i="1"/>
  <c r="G19" i="1"/>
  <c r="F19" i="1"/>
  <c r="E19" i="1"/>
  <c r="D19" i="1"/>
  <c r="C19" i="1"/>
  <c r="Z18" i="1"/>
  <c r="M18" i="1"/>
  <c r="L18" i="1"/>
  <c r="K18" i="1"/>
  <c r="J18" i="1"/>
  <c r="I18" i="1"/>
  <c r="H18" i="1"/>
  <c r="G18" i="1"/>
  <c r="F18" i="1"/>
  <c r="F17" i="1" s="1"/>
  <c r="F16" i="1" s="1"/>
  <c r="E18" i="1"/>
  <c r="D18" i="1"/>
  <c r="C18" i="1"/>
  <c r="Z17" i="1"/>
  <c r="Z16" i="1" s="1"/>
  <c r="Y17" i="1"/>
  <c r="X17" i="1"/>
  <c r="X16" i="1" s="1"/>
  <c r="W17" i="1"/>
  <c r="V17" i="1"/>
  <c r="U17" i="1"/>
  <c r="U16" i="1" s="1"/>
  <c r="T17" i="1"/>
  <c r="S17" i="1"/>
  <c r="R17" i="1"/>
  <c r="R16" i="1" s="1"/>
  <c r="Q17" i="1"/>
  <c r="P17" i="1"/>
  <c r="O17" i="1"/>
  <c r="O16" i="1" s="1"/>
  <c r="L17" i="1"/>
  <c r="L16" i="1" s="1"/>
  <c r="K17" i="1"/>
  <c r="H17" i="1"/>
  <c r="H16" i="1" s="1"/>
  <c r="E17" i="1"/>
  <c r="C17" i="1"/>
  <c r="C16" i="1" s="1"/>
  <c r="Y16" i="1"/>
  <c r="W16" i="1"/>
  <c r="V16" i="1"/>
  <c r="T16" i="1"/>
  <c r="T10" i="1" s="1"/>
  <c r="S16" i="1"/>
  <c r="Q16" i="1"/>
  <c r="P16" i="1"/>
  <c r="K16" i="1"/>
  <c r="E16" i="1"/>
  <c r="Z15" i="1"/>
  <c r="M15" i="1"/>
  <c r="L15" i="1"/>
  <c r="K15" i="1"/>
  <c r="J15" i="1"/>
  <c r="I15" i="1"/>
  <c r="H15" i="1"/>
  <c r="N15" i="1" s="1"/>
  <c r="G15" i="1"/>
  <c r="F15" i="1"/>
  <c r="E15" i="1"/>
  <c r="D15" i="1"/>
  <c r="C15" i="1"/>
  <c r="Z14" i="1"/>
  <c r="M14" i="1"/>
  <c r="L14" i="1"/>
  <c r="K14" i="1"/>
  <c r="J14" i="1"/>
  <c r="I14" i="1"/>
  <c r="H14" i="1"/>
  <c r="G14" i="1"/>
  <c r="F14" i="1"/>
  <c r="E14" i="1"/>
  <c r="D14" i="1"/>
  <c r="N14" i="1" s="1"/>
  <c r="C14" i="1"/>
  <c r="Z13" i="1"/>
  <c r="M13" i="1"/>
  <c r="M11" i="1" s="1"/>
  <c r="L13" i="1"/>
  <c r="K13" i="1"/>
  <c r="J13" i="1"/>
  <c r="I13" i="1"/>
  <c r="H13" i="1"/>
  <c r="G13" i="1"/>
  <c r="G11" i="1" s="1"/>
  <c r="F13" i="1"/>
  <c r="E13" i="1"/>
  <c r="D13" i="1"/>
  <c r="C13" i="1"/>
  <c r="Z12" i="1"/>
  <c r="M12" i="1"/>
  <c r="L12" i="1"/>
  <c r="K12" i="1"/>
  <c r="J12" i="1"/>
  <c r="J11" i="1" s="1"/>
  <c r="I12" i="1"/>
  <c r="H12" i="1"/>
  <c r="G12" i="1"/>
  <c r="F12" i="1"/>
  <c r="E12" i="1"/>
  <c r="D12" i="1"/>
  <c r="N12" i="1" s="1"/>
  <c r="C12" i="1"/>
  <c r="Z11" i="1"/>
  <c r="Y11" i="1"/>
  <c r="X11" i="1"/>
  <c r="X10" i="1" s="1"/>
  <c r="X9" i="1" s="1"/>
  <c r="X65" i="1" s="1"/>
  <c r="W11" i="1"/>
  <c r="V11" i="1"/>
  <c r="U11" i="1"/>
  <c r="T11" i="1"/>
  <c r="S11" i="1"/>
  <c r="R11" i="1"/>
  <c r="R10" i="1" s="1"/>
  <c r="R9" i="1" s="1"/>
  <c r="Q11" i="1"/>
  <c r="P11" i="1"/>
  <c r="O11" i="1"/>
  <c r="L11" i="1"/>
  <c r="I11" i="1"/>
  <c r="F11" i="1"/>
  <c r="C11" i="1"/>
  <c r="U10" i="1"/>
  <c r="O10" i="1"/>
  <c r="O9" i="1" s="1"/>
  <c r="R8" i="4" l="1"/>
  <c r="R31" i="4" s="1"/>
  <c r="R33" i="4" s="1"/>
  <c r="J8" i="4"/>
  <c r="J31" i="4" s="1"/>
  <c r="N64" i="4"/>
  <c r="K16" i="4"/>
  <c r="K15" i="4" s="1"/>
  <c r="E33" i="4"/>
  <c r="E36" i="4"/>
  <c r="L36" i="4"/>
  <c r="L33" i="4"/>
  <c r="G36" i="4"/>
  <c r="G33" i="4"/>
  <c r="AB56" i="4"/>
  <c r="AA56" i="4"/>
  <c r="H33" i="4"/>
  <c r="H36" i="4"/>
  <c r="M16" i="4"/>
  <c r="M15" i="4" s="1"/>
  <c r="M8" i="4" s="1"/>
  <c r="M31" i="4" s="1"/>
  <c r="F52" i="4"/>
  <c r="F51" i="4" s="1"/>
  <c r="K8" i="4"/>
  <c r="K31" i="4" s="1"/>
  <c r="F8" i="4"/>
  <c r="F31" i="4" s="1"/>
  <c r="T44" i="4"/>
  <c r="T67" i="4" s="1"/>
  <c r="T69" i="4" s="1"/>
  <c r="Q8" i="4"/>
  <c r="Q31" i="4" s="1"/>
  <c r="Q33" i="4" s="1"/>
  <c r="D33" i="4"/>
  <c r="D36" i="4"/>
  <c r="T8" i="4"/>
  <c r="T31" i="4" s="1"/>
  <c r="T33" i="4" s="1"/>
  <c r="I8" i="4"/>
  <c r="I31" i="4" s="1"/>
  <c r="F44" i="4"/>
  <c r="F67" i="4" s="1"/>
  <c r="J52" i="4"/>
  <c r="J51" i="4" s="1"/>
  <c r="J44" i="4" s="1"/>
  <c r="J67" i="4" s="1"/>
  <c r="J69" i="4" s="1"/>
  <c r="P44" i="4"/>
  <c r="P67" i="4" s="1"/>
  <c r="P69" i="4" s="1"/>
  <c r="E53" i="4"/>
  <c r="E52" i="4" s="1"/>
  <c r="E51" i="4" s="1"/>
  <c r="K53" i="4"/>
  <c r="K52" i="4" s="1"/>
  <c r="K51" i="4" s="1"/>
  <c r="C21" i="4"/>
  <c r="S21" i="4"/>
  <c r="C58" i="4"/>
  <c r="Z22" i="4"/>
  <c r="W23" i="4"/>
  <c r="U44" i="4"/>
  <c r="U67" i="4" s="1"/>
  <c r="U69" i="4" s="1"/>
  <c r="J58" i="4"/>
  <c r="J57" i="4" s="1"/>
  <c r="L60" i="4"/>
  <c r="L59" i="4" s="1"/>
  <c r="L51" i="4" s="1"/>
  <c r="L44" i="4" s="1"/>
  <c r="L67" i="4" s="1"/>
  <c r="L69" i="4" s="1"/>
  <c r="T63" i="4"/>
  <c r="V12" i="4"/>
  <c r="V11" i="4" s="1"/>
  <c r="V10" i="4" s="1"/>
  <c r="V9" i="4" s="1"/>
  <c r="V8" i="4" s="1"/>
  <c r="V31" i="4" s="1"/>
  <c r="V33" i="4" s="1"/>
  <c r="Z13" i="4"/>
  <c r="W17" i="4"/>
  <c r="W16" i="4" s="1"/>
  <c r="G55" i="4"/>
  <c r="G54" i="4" s="1"/>
  <c r="G53" i="4" s="1"/>
  <c r="G52" i="4" s="1"/>
  <c r="G51" i="4" s="1"/>
  <c r="S18" i="4"/>
  <c r="S17" i="4" s="1"/>
  <c r="S16" i="4" s="1"/>
  <c r="S15" i="4" s="1"/>
  <c r="M55" i="4"/>
  <c r="M54" i="4" s="1"/>
  <c r="M53" i="4" s="1"/>
  <c r="M52" i="4" s="1"/>
  <c r="M51" i="4" s="1"/>
  <c r="Y18" i="4"/>
  <c r="Y17" i="4" s="1"/>
  <c r="Y16" i="4" s="1"/>
  <c r="Y15" i="4" s="1"/>
  <c r="Y8" i="4" s="1"/>
  <c r="Y31" i="4" s="1"/>
  <c r="Y33" i="4" s="1"/>
  <c r="W51" i="4"/>
  <c r="W44" i="4" s="1"/>
  <c r="W67" i="4" s="1"/>
  <c r="W69" i="4" s="1"/>
  <c r="P21" i="4"/>
  <c r="P16" i="4" s="1"/>
  <c r="P15" i="4" s="1"/>
  <c r="P8" i="4" s="1"/>
  <c r="P31" i="4" s="1"/>
  <c r="P33" i="4" s="1"/>
  <c r="D58" i="4"/>
  <c r="D57" i="4" s="1"/>
  <c r="D52" i="4" s="1"/>
  <c r="D51" i="4" s="1"/>
  <c r="D44" i="4" s="1"/>
  <c r="D67" i="4" s="1"/>
  <c r="D69" i="4" s="1"/>
  <c r="D66" i="4"/>
  <c r="F66" i="4"/>
  <c r="G66" i="4"/>
  <c r="G63" i="4" s="1"/>
  <c r="K44" i="4"/>
  <c r="K67" i="4" s="1"/>
  <c r="K69" i="4" s="1"/>
  <c r="AB61" i="4"/>
  <c r="AA61" i="4"/>
  <c r="N62" i="4"/>
  <c r="Q17" i="4"/>
  <c r="Q16" i="4" s="1"/>
  <c r="Q15" i="4" s="1"/>
  <c r="C55" i="4"/>
  <c r="Z19" i="4"/>
  <c r="O18" i="4"/>
  <c r="O17" i="4" s="1"/>
  <c r="O16" i="4" s="1"/>
  <c r="O15" i="4" s="1"/>
  <c r="I55" i="4"/>
  <c r="I54" i="4" s="1"/>
  <c r="I53" i="4" s="1"/>
  <c r="I52" i="4" s="1"/>
  <c r="I51" i="4" s="1"/>
  <c r="I44" i="4" s="1"/>
  <c r="I67" i="4" s="1"/>
  <c r="I69" i="4" s="1"/>
  <c r="U18" i="4"/>
  <c r="U17" i="4" s="1"/>
  <c r="U16" i="4" s="1"/>
  <c r="U15" i="4" s="1"/>
  <c r="U8" i="4" s="1"/>
  <c r="U31" i="4" s="1"/>
  <c r="U33" i="4" s="1"/>
  <c r="Z20" i="4"/>
  <c r="AA20" i="4" s="1"/>
  <c r="AB20" i="4" s="1"/>
  <c r="C59" i="4"/>
  <c r="AA25" i="4"/>
  <c r="AB25" i="4" s="1"/>
  <c r="O44" i="4"/>
  <c r="O67" i="4" s="1"/>
  <c r="O69" i="4" s="1"/>
  <c r="V44" i="4"/>
  <c r="V67" i="4" s="1"/>
  <c r="V69" i="4" s="1"/>
  <c r="M49" i="4"/>
  <c r="M48" i="4" s="1"/>
  <c r="M47" i="4" s="1"/>
  <c r="M46" i="4" s="1"/>
  <c r="M45" i="4" s="1"/>
  <c r="M44" i="4" s="1"/>
  <c r="M67" i="4" s="1"/>
  <c r="M69" i="4" s="1"/>
  <c r="D63" i="4"/>
  <c r="N65" i="4"/>
  <c r="S12" i="4"/>
  <c r="S11" i="4" s="1"/>
  <c r="S10" i="4" s="1"/>
  <c r="S9" i="4" s="1"/>
  <c r="N19" i="4"/>
  <c r="N18" i="4" s="1"/>
  <c r="N17" i="4" s="1"/>
  <c r="N16" i="4" s="1"/>
  <c r="N15" i="4" s="1"/>
  <c r="N8" i="4" s="1"/>
  <c r="C18" i="4"/>
  <c r="C17" i="4" s="1"/>
  <c r="C16" i="4" s="1"/>
  <c r="C15" i="4" s="1"/>
  <c r="C8" i="4" s="1"/>
  <c r="C31" i="4" s="1"/>
  <c r="Y21" i="4"/>
  <c r="D60" i="4"/>
  <c r="D59" i="4" s="1"/>
  <c r="Z24" i="4"/>
  <c r="P23" i="4"/>
  <c r="N28" i="4"/>
  <c r="N27" i="4" s="1"/>
  <c r="C27" i="4"/>
  <c r="AA30" i="4"/>
  <c r="Q51" i="4"/>
  <c r="Q44" i="4" s="1"/>
  <c r="Q67" i="4" s="1"/>
  <c r="Q69" i="4" s="1"/>
  <c r="I60" i="4"/>
  <c r="I59" i="4" s="1"/>
  <c r="F63" i="4"/>
  <c r="E65" i="4"/>
  <c r="E64" i="4" s="1"/>
  <c r="E63" i="4" s="1"/>
  <c r="O28" i="4"/>
  <c r="U28" i="4"/>
  <c r="U27" i="4" s="1"/>
  <c r="F69" i="4"/>
  <c r="N68" i="4"/>
  <c r="G27" i="3"/>
  <c r="Z28" i="3"/>
  <c r="Z27" i="3" s="1"/>
  <c r="AA14" i="3"/>
  <c r="AA24" i="3"/>
  <c r="AB24" i="3"/>
  <c r="AA25" i="3"/>
  <c r="N45" i="3"/>
  <c r="D44" i="3"/>
  <c r="D40" i="3" s="1"/>
  <c r="D39" i="3" s="1"/>
  <c r="T53" i="3"/>
  <c r="Z49" i="3"/>
  <c r="Z48" i="3" s="1"/>
  <c r="S48" i="3"/>
  <c r="S53" i="3" s="1"/>
  <c r="Y53" i="3"/>
  <c r="R11" i="3"/>
  <c r="R10" i="3" s="1"/>
  <c r="R9" i="3" s="1"/>
  <c r="R53" i="3" s="1"/>
  <c r="I11" i="3"/>
  <c r="I10" i="3" s="1"/>
  <c r="AA26" i="3"/>
  <c r="AB26" i="3"/>
  <c r="E33" i="3"/>
  <c r="N34" i="3"/>
  <c r="H53" i="3"/>
  <c r="U53" i="3"/>
  <c r="AA50" i="3"/>
  <c r="M9" i="3"/>
  <c r="M53" i="3" s="1"/>
  <c r="C16" i="3"/>
  <c r="C15" i="3" s="1"/>
  <c r="C11" i="3" s="1"/>
  <c r="C10" i="3" s="1"/>
  <c r="C9" i="3" s="1"/>
  <c r="N17" i="3"/>
  <c r="J53" i="3"/>
  <c r="F9" i="3"/>
  <c r="F53" i="3" s="1"/>
  <c r="G11" i="3"/>
  <c r="G10" i="3" s="1"/>
  <c r="N18" i="3"/>
  <c r="AA18" i="3" s="1"/>
  <c r="O53" i="3"/>
  <c r="V53" i="3"/>
  <c r="C28" i="3"/>
  <c r="C27" i="3" s="1"/>
  <c r="W53" i="3"/>
  <c r="H11" i="3"/>
  <c r="H10" i="3" s="1"/>
  <c r="H9" i="3" s="1"/>
  <c r="N13" i="3"/>
  <c r="N20" i="3"/>
  <c r="N31" i="3"/>
  <c r="E41" i="3"/>
  <c r="E40" i="3" s="1"/>
  <c r="E39" i="3" s="1"/>
  <c r="N42" i="3"/>
  <c r="K40" i="3"/>
  <c r="K39" i="3" s="1"/>
  <c r="K9" i="3" s="1"/>
  <c r="K53" i="3" s="1"/>
  <c r="AB46" i="3"/>
  <c r="AA46" i="3"/>
  <c r="Q53" i="3"/>
  <c r="N37" i="3"/>
  <c r="D36" i="3"/>
  <c r="D27" i="3" s="1"/>
  <c r="D9" i="3" s="1"/>
  <c r="N38" i="3"/>
  <c r="AA38" i="3" s="1"/>
  <c r="N51" i="3"/>
  <c r="AA51" i="3" s="1"/>
  <c r="D49" i="3"/>
  <c r="D48" i="3" s="1"/>
  <c r="P10" i="3"/>
  <c r="P9" i="3" s="1"/>
  <c r="P53" i="3" s="1"/>
  <c r="V10" i="3"/>
  <c r="V9" i="3" s="1"/>
  <c r="Z11" i="3"/>
  <c r="Z10" i="3" s="1"/>
  <c r="N23" i="3"/>
  <c r="Z23" i="3"/>
  <c r="E28" i="3"/>
  <c r="E27" i="3" s="1"/>
  <c r="E9" i="3" s="1"/>
  <c r="E53" i="3" s="1"/>
  <c r="I28" i="3"/>
  <c r="I27" i="3" s="1"/>
  <c r="N35" i="3"/>
  <c r="AA35" i="3" s="1"/>
  <c r="L40" i="3"/>
  <c r="L39" i="3" s="1"/>
  <c r="L9" i="3" s="1"/>
  <c r="L53" i="3" s="1"/>
  <c r="C23" i="3"/>
  <c r="C22" i="3" s="1"/>
  <c r="C49" i="3"/>
  <c r="C48" i="3" s="1"/>
  <c r="G9" i="2"/>
  <c r="G8" i="2" s="1"/>
  <c r="G30" i="2" s="1"/>
  <c r="M9" i="2"/>
  <c r="M8" i="2" s="1"/>
  <c r="M30" i="2" s="1"/>
  <c r="H8" i="2"/>
  <c r="H30" i="2" s="1"/>
  <c r="AA13" i="2"/>
  <c r="N12" i="2"/>
  <c r="AB13" i="2"/>
  <c r="AA15" i="2"/>
  <c r="AB15" i="2"/>
  <c r="AA18" i="2"/>
  <c r="AB18" i="2"/>
  <c r="J8" i="2"/>
  <c r="J30" i="2" s="1"/>
  <c r="N22" i="2"/>
  <c r="AB23" i="2"/>
  <c r="AA23" i="2"/>
  <c r="AB24" i="2"/>
  <c r="AA24" i="2"/>
  <c r="S30" i="2"/>
  <c r="J19" i="2"/>
  <c r="AB16" i="2"/>
  <c r="AA16" i="2"/>
  <c r="L9" i="2"/>
  <c r="L8" i="2" s="1"/>
  <c r="L30" i="2" s="1"/>
  <c r="F10" i="2"/>
  <c r="N14" i="2"/>
  <c r="N21" i="2"/>
  <c r="D9" i="2"/>
  <c r="E9" i="2"/>
  <c r="E8" i="2" s="1"/>
  <c r="E30" i="2" s="1"/>
  <c r="K9" i="2"/>
  <c r="K8" i="2" s="1"/>
  <c r="K30" i="2" s="1"/>
  <c r="AA29" i="2"/>
  <c r="N28" i="2"/>
  <c r="N11" i="2"/>
  <c r="D22" i="2"/>
  <c r="D19" i="2" s="1"/>
  <c r="N11" i="1"/>
  <c r="AB12" i="1"/>
  <c r="AA12" i="1"/>
  <c r="AB14" i="1"/>
  <c r="AA14" i="1"/>
  <c r="G10" i="1"/>
  <c r="G9" i="1" s="1"/>
  <c r="G65" i="1" s="1"/>
  <c r="AA15" i="1"/>
  <c r="AB15" i="1"/>
  <c r="AA55" i="1"/>
  <c r="AB55" i="1"/>
  <c r="T9" i="1"/>
  <c r="T65" i="1" s="1"/>
  <c r="AA41" i="1"/>
  <c r="AB41" i="1"/>
  <c r="AA43" i="1"/>
  <c r="AB43" i="1"/>
  <c r="AA37" i="1"/>
  <c r="N13" i="1"/>
  <c r="N45" i="1"/>
  <c r="J57" i="1"/>
  <c r="N60" i="1"/>
  <c r="P10" i="1"/>
  <c r="P9" i="1" s="1"/>
  <c r="V10" i="1"/>
  <c r="V9" i="1" s="1"/>
  <c r="V65" i="1" s="1"/>
  <c r="N20" i="1"/>
  <c r="K26" i="1"/>
  <c r="N30" i="1"/>
  <c r="N36" i="1"/>
  <c r="N42" i="1"/>
  <c r="F44" i="1"/>
  <c r="F10" i="1" s="1"/>
  <c r="F9" i="1" s="1"/>
  <c r="F65" i="1" s="1"/>
  <c r="L44" i="1"/>
  <c r="L10" i="1" s="1"/>
  <c r="L9" i="1" s="1"/>
  <c r="L65" i="1" s="1"/>
  <c r="F59" i="1"/>
  <c r="F58" i="1" s="1"/>
  <c r="F57" i="1" s="1"/>
  <c r="L59" i="1"/>
  <c r="L58" i="1" s="1"/>
  <c r="L57" i="1" s="1"/>
  <c r="N63" i="1"/>
  <c r="AA22" i="1"/>
  <c r="K38" i="1"/>
  <c r="S10" i="1"/>
  <c r="S9" i="1" s="1"/>
  <c r="Y10" i="1"/>
  <c r="Y9" i="1" s="1"/>
  <c r="Y65" i="1" s="1"/>
  <c r="W10" i="1"/>
  <c r="W9" i="1" s="1"/>
  <c r="W65" i="1" s="1"/>
  <c r="N23" i="1"/>
  <c r="N28" i="1"/>
  <c r="N33" i="1"/>
  <c r="AA40" i="1"/>
  <c r="I44" i="1"/>
  <c r="E11" i="1"/>
  <c r="G17" i="1"/>
  <c r="G16" i="1" s="1"/>
  <c r="E38" i="1"/>
  <c r="E26" i="1" s="1"/>
  <c r="N54" i="1"/>
  <c r="D11" i="1"/>
  <c r="D10" i="1" s="1"/>
  <c r="D9" i="1" s="1"/>
  <c r="D65" i="1" s="1"/>
  <c r="N18" i="1"/>
  <c r="N24" i="1"/>
  <c r="I26" i="1"/>
  <c r="I10" i="1" s="1"/>
  <c r="I9" i="1" s="1"/>
  <c r="I65" i="1" s="1"/>
  <c r="G29" i="1"/>
  <c r="G26" i="1" s="1"/>
  <c r="M29" i="1"/>
  <c r="M26" i="1" s="1"/>
  <c r="N34" i="1"/>
  <c r="N46" i="1"/>
  <c r="AA46" i="1" s="1"/>
  <c r="N47" i="1"/>
  <c r="N51" i="1"/>
  <c r="C50" i="1"/>
  <c r="C49" i="1" s="1"/>
  <c r="N21" i="1"/>
  <c r="AA31" i="1"/>
  <c r="AA64" i="1"/>
  <c r="AB64" i="1"/>
  <c r="K11" i="1"/>
  <c r="M17" i="1"/>
  <c r="M16" i="1" s="1"/>
  <c r="M10" i="1" s="1"/>
  <c r="M9" i="1" s="1"/>
  <c r="M65" i="1" s="1"/>
  <c r="AB32" i="1"/>
  <c r="U9" i="1"/>
  <c r="U65" i="1" s="1"/>
  <c r="H11" i="1"/>
  <c r="Q10" i="1"/>
  <c r="Q9" i="1" s="1"/>
  <c r="D17" i="1"/>
  <c r="D16" i="1" s="1"/>
  <c r="J17" i="1"/>
  <c r="J16" i="1" s="1"/>
  <c r="J10" i="1" s="1"/>
  <c r="J9" i="1" s="1"/>
  <c r="J65" i="1" s="1"/>
  <c r="N19" i="1"/>
  <c r="N25" i="1"/>
  <c r="Q26" i="1"/>
  <c r="W26" i="1"/>
  <c r="C29" i="1"/>
  <c r="C26" i="1" s="1"/>
  <c r="C10" i="1" s="1"/>
  <c r="C9" i="1" s="1"/>
  <c r="C65" i="1" s="1"/>
  <c r="Z29" i="1"/>
  <c r="Z26" i="1" s="1"/>
  <c r="Z10" i="1" s="1"/>
  <c r="Z9" i="1" s="1"/>
  <c r="N35" i="1"/>
  <c r="H38" i="1"/>
  <c r="H26" i="1" s="1"/>
  <c r="N39" i="1"/>
  <c r="N48" i="1"/>
  <c r="E53" i="1"/>
  <c r="E49" i="1" s="1"/>
  <c r="K53" i="1"/>
  <c r="K49" i="1" s="1"/>
  <c r="N61" i="1"/>
  <c r="N62" i="1"/>
  <c r="C33" i="4" l="1"/>
  <c r="C36" i="4"/>
  <c r="N31" i="4"/>
  <c r="G44" i="4"/>
  <c r="G67" i="4" s="1"/>
  <c r="G69" i="4" s="1"/>
  <c r="M36" i="4"/>
  <c r="M33" i="4"/>
  <c r="S8" i="4"/>
  <c r="S31" i="4" s="1"/>
  <c r="S33" i="4" s="1"/>
  <c r="Z21" i="4"/>
  <c r="AA21" i="4" s="1"/>
  <c r="AB21" i="4" s="1"/>
  <c r="AA22" i="4"/>
  <c r="AB22" i="4" s="1"/>
  <c r="AA24" i="4"/>
  <c r="AB24" i="4" s="1"/>
  <c r="Z23" i="4"/>
  <c r="AA23" i="4" s="1"/>
  <c r="AB23" i="4" s="1"/>
  <c r="Z18" i="4"/>
  <c r="AA19" i="4"/>
  <c r="AB19" i="4" s="1"/>
  <c r="F36" i="4"/>
  <c r="F33" i="4"/>
  <c r="N60" i="4"/>
  <c r="C54" i="4"/>
  <c r="C53" i="4" s="1"/>
  <c r="C52" i="4" s="1"/>
  <c r="C51" i="4" s="1"/>
  <c r="C44" i="4" s="1"/>
  <c r="C67" i="4" s="1"/>
  <c r="C69" i="4" s="1"/>
  <c r="N55" i="4"/>
  <c r="AA64" i="4"/>
  <c r="N63" i="4"/>
  <c r="AB64" i="4"/>
  <c r="Z28" i="4"/>
  <c r="O27" i="4"/>
  <c r="O8" i="4" s="1"/>
  <c r="O31" i="4" s="1"/>
  <c r="O33" i="4" s="1"/>
  <c r="W15" i="4"/>
  <c r="W8" i="4" s="1"/>
  <c r="W31" i="4" s="1"/>
  <c r="W33" i="4" s="1"/>
  <c r="I33" i="4"/>
  <c r="I36" i="4"/>
  <c r="C57" i="4"/>
  <c r="N58" i="4"/>
  <c r="AA62" i="4"/>
  <c r="AB62" i="4"/>
  <c r="N66" i="4"/>
  <c r="AA66" i="4" s="1"/>
  <c r="N49" i="4"/>
  <c r="AA13" i="4"/>
  <c r="AB13" i="4" s="1"/>
  <c r="Z12" i="4"/>
  <c r="J36" i="4"/>
  <c r="J33" i="4"/>
  <c r="AA65" i="4"/>
  <c r="AB65" i="4"/>
  <c r="K33" i="4"/>
  <c r="K36" i="4"/>
  <c r="AA68" i="4"/>
  <c r="Z69" i="4"/>
  <c r="E44" i="4"/>
  <c r="E67" i="4" s="1"/>
  <c r="E69" i="4" s="1"/>
  <c r="AA31" i="3"/>
  <c r="AB31" i="3"/>
  <c r="N30" i="3"/>
  <c r="I9" i="3"/>
  <c r="I53" i="3" s="1"/>
  <c r="N19" i="3"/>
  <c r="AB20" i="3"/>
  <c r="AA20" i="3"/>
  <c r="G9" i="3"/>
  <c r="G53" i="3" s="1"/>
  <c r="AA34" i="3"/>
  <c r="AB34" i="3"/>
  <c r="N33" i="3"/>
  <c r="C53" i="3"/>
  <c r="N48" i="3"/>
  <c r="D53" i="3"/>
  <c r="AB45" i="3"/>
  <c r="N44" i="3"/>
  <c r="AA45" i="3"/>
  <c r="AA23" i="3"/>
  <c r="N22" i="3"/>
  <c r="AA22" i="3" s="1"/>
  <c r="AB13" i="3"/>
  <c r="AA13" i="3"/>
  <c r="N12" i="3"/>
  <c r="N49" i="3"/>
  <c r="AA49" i="3" s="1"/>
  <c r="Z9" i="3"/>
  <c r="Z53" i="3"/>
  <c r="N36" i="3"/>
  <c r="AB37" i="3"/>
  <c r="AA37" i="3"/>
  <c r="N41" i="3"/>
  <c r="AA42" i="3"/>
  <c r="AB42" i="3"/>
  <c r="N16" i="3"/>
  <c r="AB17" i="3"/>
  <c r="AA17" i="3"/>
  <c r="AB28" i="2"/>
  <c r="N27" i="2"/>
  <c r="AA28" i="2"/>
  <c r="AB14" i="2"/>
  <c r="AA14" i="2"/>
  <c r="AB22" i="2"/>
  <c r="AA22" i="2"/>
  <c r="AB12" i="2"/>
  <c r="AA12" i="2"/>
  <c r="D8" i="2"/>
  <c r="D30" i="2" s="1"/>
  <c r="AB11" i="2"/>
  <c r="N10" i="2"/>
  <c r="AA11" i="2"/>
  <c r="N20" i="2"/>
  <c r="AB21" i="2"/>
  <c r="AA21" i="2"/>
  <c r="AB19" i="1"/>
  <c r="AA19" i="1"/>
  <c r="AB62" i="1"/>
  <c r="AA62" i="1"/>
  <c r="AB25" i="1"/>
  <c r="AA25" i="1"/>
  <c r="AB34" i="1"/>
  <c r="AA34" i="1"/>
  <c r="AB24" i="1"/>
  <c r="AA24" i="1"/>
  <c r="AB23" i="1"/>
  <c r="AA23" i="1"/>
  <c r="AB63" i="1"/>
  <c r="AA63" i="1"/>
  <c r="AB36" i="1"/>
  <c r="AA36" i="1"/>
  <c r="AA60" i="1"/>
  <c r="N59" i="1"/>
  <c r="AB35" i="1"/>
  <c r="AA35" i="1"/>
  <c r="E10" i="1"/>
  <c r="E9" i="1" s="1"/>
  <c r="E65" i="1" s="1"/>
  <c r="N29" i="1"/>
  <c r="AB30" i="1"/>
  <c r="AA30" i="1"/>
  <c r="K10" i="1"/>
  <c r="K9" i="1" s="1"/>
  <c r="K65" i="1" s="1"/>
  <c r="AA51" i="1"/>
  <c r="AB51" i="1"/>
  <c r="N50" i="1"/>
  <c r="N53" i="1"/>
  <c r="AB54" i="1"/>
  <c r="AA54" i="1"/>
  <c r="AB20" i="1"/>
  <c r="AA20" i="1"/>
  <c r="AA11" i="1"/>
  <c r="AB11" i="1"/>
  <c r="AB45" i="1"/>
  <c r="AA45" i="1"/>
  <c r="N44" i="1"/>
  <c r="AB48" i="1"/>
  <c r="AA48" i="1"/>
  <c r="AB47" i="1"/>
  <c r="AA47" i="1"/>
  <c r="AB33" i="1"/>
  <c r="AA33" i="1"/>
  <c r="AA13" i="1"/>
  <c r="AB13" i="1"/>
  <c r="AB61" i="1"/>
  <c r="AA61" i="1"/>
  <c r="AB21" i="1"/>
  <c r="AA21" i="1"/>
  <c r="AB18" i="1"/>
  <c r="N17" i="1"/>
  <c r="AA18" i="1"/>
  <c r="N38" i="1"/>
  <c r="AA39" i="1"/>
  <c r="AB39" i="1"/>
  <c r="H10" i="1"/>
  <c r="H9" i="1" s="1"/>
  <c r="H65" i="1" s="1"/>
  <c r="AB28" i="1"/>
  <c r="AA28" i="1"/>
  <c r="N27" i="1"/>
  <c r="AA42" i="1"/>
  <c r="AB42" i="1"/>
  <c r="Z65" i="1"/>
  <c r="Z11" i="4" l="1"/>
  <c r="AA12" i="4"/>
  <c r="AB12" i="4" s="1"/>
  <c r="AB58" i="4"/>
  <c r="AA58" i="4"/>
  <c r="N57" i="4"/>
  <c r="AA28" i="4"/>
  <c r="AB28" i="4" s="1"/>
  <c r="Z27" i="4"/>
  <c r="AA27" i="4" s="1"/>
  <c r="AB27" i="4" s="1"/>
  <c r="AA60" i="4"/>
  <c r="AB60" i="4"/>
  <c r="N59" i="4"/>
  <c r="N36" i="4"/>
  <c r="N33" i="4"/>
  <c r="AB49" i="4"/>
  <c r="AA49" i="4"/>
  <c r="N48" i="4"/>
  <c r="AB63" i="4"/>
  <c r="AA63" i="4"/>
  <c r="AB55" i="4"/>
  <c r="AA55" i="4"/>
  <c r="N54" i="4"/>
  <c r="AA18" i="4"/>
  <c r="Z17" i="4"/>
  <c r="AB36" i="3"/>
  <c r="AA36" i="3"/>
  <c r="AA48" i="3"/>
  <c r="AA16" i="3"/>
  <c r="AB16" i="3"/>
  <c r="N15" i="3"/>
  <c r="AB41" i="3"/>
  <c r="AA41" i="3"/>
  <c r="N40" i="3"/>
  <c r="AB33" i="3"/>
  <c r="AA33" i="3"/>
  <c r="AA19" i="3"/>
  <c r="AB19" i="3"/>
  <c r="AB12" i="3"/>
  <c r="AA12" i="3"/>
  <c r="AB44" i="3"/>
  <c r="AA44" i="3"/>
  <c r="N29" i="3"/>
  <c r="AB30" i="3"/>
  <c r="AA30" i="3"/>
  <c r="AB10" i="2"/>
  <c r="AA10" i="2"/>
  <c r="N9" i="2"/>
  <c r="AA20" i="2"/>
  <c r="N19" i="2"/>
  <c r="AB20" i="2"/>
  <c r="AB27" i="2"/>
  <c r="AA27" i="2"/>
  <c r="N26" i="2"/>
  <c r="AB17" i="1"/>
  <c r="AA17" i="1"/>
  <c r="N16" i="1"/>
  <c r="AA53" i="1"/>
  <c r="AB53" i="1"/>
  <c r="AA59" i="1"/>
  <c r="N58" i="1"/>
  <c r="AB59" i="1"/>
  <c r="AB29" i="1"/>
  <c r="AA29" i="1"/>
  <c r="AA44" i="1"/>
  <c r="AB44" i="1"/>
  <c r="N49" i="1"/>
  <c r="AB50" i="1"/>
  <c r="AA50" i="1"/>
  <c r="AA27" i="1"/>
  <c r="N26" i="1"/>
  <c r="AB27" i="1"/>
  <c r="AB38" i="1"/>
  <c r="AA38" i="1"/>
  <c r="AA57" i="4" l="1"/>
  <c r="AB57" i="4"/>
  <c r="AA17" i="4"/>
  <c r="AB17" i="4" s="1"/>
  <c r="Z16" i="4"/>
  <c r="AB59" i="4"/>
  <c r="AA59" i="4"/>
  <c r="N47" i="4"/>
  <c r="AB48" i="4"/>
  <c r="AA48" i="4"/>
  <c r="AB54" i="4"/>
  <c r="N53" i="4"/>
  <c r="AA54" i="4"/>
  <c r="AA11" i="4"/>
  <c r="AB11" i="4" s="1"/>
  <c r="Z10" i="4"/>
  <c r="AA29" i="3"/>
  <c r="AB29" i="3"/>
  <c r="N28" i="3"/>
  <c r="AB15" i="3"/>
  <c r="AA15" i="3"/>
  <c r="N39" i="3"/>
  <c r="AB40" i="3"/>
  <c r="AA40" i="3"/>
  <c r="N11" i="3"/>
  <c r="AB19" i="2"/>
  <c r="AA19" i="2"/>
  <c r="AA26" i="2"/>
  <c r="AB26" i="2"/>
  <c r="AA9" i="2"/>
  <c r="AB9" i="2"/>
  <c r="N8" i="2"/>
  <c r="AA26" i="1"/>
  <c r="AB26" i="1"/>
  <c r="AA16" i="1"/>
  <c r="AB16" i="1"/>
  <c r="N10" i="1"/>
  <c r="AB49" i="1"/>
  <c r="AA49" i="1"/>
  <c r="AA58" i="1"/>
  <c r="N57" i="1"/>
  <c r="AB58" i="1"/>
  <c r="AA53" i="4" l="1"/>
  <c r="AB53" i="4"/>
  <c r="N52" i="4"/>
  <c r="AA16" i="4"/>
  <c r="AB16" i="4" s="1"/>
  <c r="Z15" i="4"/>
  <c r="AA15" i="4" s="1"/>
  <c r="AB15" i="4" s="1"/>
  <c r="AA10" i="4"/>
  <c r="AB10" i="4" s="1"/>
  <c r="Z9" i="4"/>
  <c r="AA47" i="4"/>
  <c r="N46" i="4"/>
  <c r="AB47" i="4"/>
  <c r="AA39" i="3"/>
  <c r="AB39" i="3"/>
  <c r="AA11" i="3"/>
  <c r="AB11" i="3"/>
  <c r="N10" i="3"/>
  <c r="AB28" i="3"/>
  <c r="AA28" i="3"/>
  <c r="N27" i="3"/>
  <c r="AA8" i="2"/>
  <c r="N30" i="2"/>
  <c r="AB8" i="2"/>
  <c r="AB10" i="1"/>
  <c r="AA10" i="1"/>
  <c r="N9" i="1"/>
  <c r="AB57" i="1"/>
  <c r="AA57" i="1"/>
  <c r="AA46" i="4" l="1"/>
  <c r="N45" i="4"/>
  <c r="AB46" i="4"/>
  <c r="AA52" i="4"/>
  <c r="AB52" i="4"/>
  <c r="N51" i="4"/>
  <c r="Z8" i="4"/>
  <c r="AA9" i="4"/>
  <c r="AB9" i="4" s="1"/>
  <c r="AB27" i="3"/>
  <c r="AA27" i="3"/>
  <c r="AB10" i="3"/>
  <c r="AA10" i="3"/>
  <c r="N9" i="3"/>
  <c r="AA30" i="2"/>
  <c r="AB30" i="2"/>
  <c r="AA9" i="1"/>
  <c r="N65" i="1"/>
  <c r="AB9" i="1"/>
  <c r="N44" i="4" l="1"/>
  <c r="AB45" i="4"/>
  <c r="AA45" i="4"/>
  <c r="AA8" i="4"/>
  <c r="AB8" i="4" s="1"/>
  <c r="Z31" i="4"/>
  <c r="AA51" i="4"/>
  <c r="AB51" i="4"/>
  <c r="AB9" i="3"/>
  <c r="AA9" i="3"/>
  <c r="N53" i="3"/>
  <c r="AB65" i="1"/>
  <c r="AA65" i="1"/>
  <c r="AA31" i="4" l="1"/>
  <c r="AB31" i="4" s="1"/>
  <c r="Z33" i="4"/>
  <c r="AA33" i="4" s="1"/>
  <c r="N67" i="4"/>
  <c r="AA44" i="4"/>
  <c r="AB44" i="4"/>
  <c r="AB53" i="3"/>
  <c r="AA53" i="3"/>
  <c r="AB67" i="4" l="1"/>
  <c r="AA67" i="4"/>
  <c r="N69" i="4"/>
  <c r="AB69" i="4" l="1"/>
  <c r="AA69" i="4"/>
</calcChain>
</file>

<file path=xl/sharedStrings.xml><?xml version="1.0" encoding="utf-8"?>
<sst xmlns="http://schemas.openxmlformats.org/spreadsheetml/2006/main" count="489" uniqueCount="159">
  <si>
    <t>I</t>
  </si>
  <si>
    <t xml:space="preserve"> CUADRO No.2</t>
  </si>
  <si>
    <t>INGRESOS FISCALES COMPARADOS POR PARTIDAS, DIRECCION GENERAL DE IMPUESTOS INTERNOS</t>
  </si>
  <si>
    <t>ENERO-NOVIEMBRE 2025/PRESUPUESTO REFORMULADO  2025</t>
  </si>
  <si>
    <t xml:space="preserve">(En millones RD$) </t>
  </si>
  <si>
    <t>PARTIDAS</t>
  </si>
  <si>
    <t>RECAUDADO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</si>
  <si>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</si>
  <si>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</si>
  <si>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</si>
  <si>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</si>
  <si>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</si>
  <si>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</si>
  <si>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</si>
  <si>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</si>
  <si>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</si>
  <si>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</si>
  <si>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</si>
  <si>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</si>
  <si>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</si>
  <si>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</si>
  <si>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</si>
  <si>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</si>
  <si>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</si>
  <si>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</si>
  <si>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</si>
  <si>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</si>
  <si>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</si>
  <si>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</si>
  <si>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</si>
  <si>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</si>
  <si>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</si>
  <si>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</si>
  <si>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</si>
  <si>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</si>
  <si>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</si>
  <si>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</si>
  <si>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</si>
  <si>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</si>
  <si>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</si>
  <si>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</si>
  <si>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</si>
  <si>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</si>
  <si>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</si>
  <si>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</si>
  <si>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</si>
  <si>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</si>
  <si>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</si>
  <si>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</si>
  <si>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</si>
  <si>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</si>
  <si>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</si>
  <si>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</si>
  <si>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</si>
  <si>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</si>
  <si>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</si>
  <si>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</si>
  <si>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</si>
  <si>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</si>
  <si>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</si>
  <si>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</si>
  <si>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</si>
  <si>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</si>
  <si>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</si>
  <si>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</si>
  <si>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</si>
  <si>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</si>
  <si>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</si>
  <si>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</si>
  <si>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</si>
  <si>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</si>
  <si>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</si>
  <si>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</si>
  <si>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</si>
  <si>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</si>
  <si>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</si>
  <si>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</si>
  <si>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</si>
  <si>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</si>
  <si>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</si>
  <si>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</si>
  <si>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</si>
  <si>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ENERO-NOVIEMBRE  2025/PRESUPUESTO REFORMULADO 2025</t>
  </si>
  <si>
    <t xml:space="preserve">PRESUPUESTO REFORMULADO 2025 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</si>
  <si>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</si>
  <si>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</si>
  <si>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</si>
  <si>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</si>
  <si>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</si>
  <si>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</si>
  <si>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</si>
  <si>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</si>
  <si>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</si>
  <si>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</si>
  <si>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</si>
  <si>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</si>
  <si>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</si>
  <si>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</si>
  <si>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>CUADRO No.4</t>
  </si>
  <si>
    <t xml:space="preserve"> INGRESOS FISCALES COMPARADOS  POR PARTIDAS, TESORERÍA NACIONAL</t>
  </si>
  <si>
    <t xml:space="preserve">(En millones de RD$) </t>
  </si>
  <si>
    <t xml:space="preserve">PRESUPUESTO REFORMULADO  2025 </t>
  </si>
  <si>
    <t>%</t>
  </si>
  <si>
    <t>N0VIEMBRE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</si>
  <si>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</si>
  <si>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</si>
  <si>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</si>
  <si>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</si>
  <si>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</si>
  <si>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</si>
  <si>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</si>
  <si>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 xml:space="preserve">III) TRANSFERENCIAS </t>
  </si>
  <si>
    <t>- Transferencias Corrientes</t>
  </si>
  <si>
    <t>- Del Sector Privado Interno</t>
  </si>
  <si>
    <t>- De Instituciones  Públicas Descentralizadas o Autónomas</t>
  </si>
  <si>
    <t>- Otras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</si>
  <si>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</si>
  <si>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</si>
  <si>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</si>
  <si>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</si>
  <si>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</si>
  <si>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</si>
  <si>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</si>
  <si>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</si>
  <si>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</si>
  <si>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</si>
  <si>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</si>
  <si>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</si>
  <si>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</si>
  <si>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</si>
  <si>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</si>
  <si>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</si>
  <si>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</si>
  <si>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</si>
  <si>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</si>
  <si>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</si>
  <si>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</si>
  <si>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</si>
  <si>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</si>
  <si>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</si>
  <si>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ENERO-NOVIEMBRE 2024/2025</t>
  </si>
  <si>
    <t>(En millones de RD$)</t>
  </si>
  <si>
    <t>VARIACION</t>
  </si>
  <si>
    <t>Abs.</t>
  </si>
  <si>
    <t>- Recursos de Captación Directa del Ministerio de Interior y Policia</t>
  </si>
  <si>
    <t xml:space="preserve">- Otros 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</si>
  <si>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</si>
  <si>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</si>
  <si>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</si>
  <si>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</si>
  <si>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</si>
  <si>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</si>
  <si>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</si>
  <si>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</si>
  <si>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</si>
  <si>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 xml:space="preserve">(1) Cifras sujetas a rectificación.  Incluye los dólares convertidos a la tasa oficial.  </t>
  </si>
  <si>
    <t>PRESUPUESTO REFORMULADO  2025</t>
  </si>
  <si>
    <t>Diferencia</t>
  </si>
  <si>
    <t>Recursos de Captación Directa de la Procuradoria General de la República ( multas de tránsito)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</si>
</sst>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i/>
      <sz val="12"/>
      <color indexed="8"/>
      <name val="Gotham"/>
    </font>
    <font>
      <sz val="10"/>
      <color theme="0"/>
      <name val="Gotham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</cellStyleXfs>
  <cellXfs count="229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/>
    </xf>
    <xf numFmtId="165" fontId="8" fillId="0" borderId="8" xfId="3" applyNumberFormat="1" applyFont="1" applyBorder="1"/>
    <xf numFmtId="165" fontId="8" fillId="0" borderId="8" xfId="1" applyNumberFormat="1" applyFont="1" applyFill="1" applyBorder="1"/>
    <xf numFmtId="165" fontId="8" fillId="0" borderId="8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9" xfId="4" applyFont="1" applyBorder="1"/>
    <xf numFmtId="165" fontId="8" fillId="0" borderId="9" xfId="4" applyNumberFormat="1" applyFont="1" applyBorder="1"/>
    <xf numFmtId="165" fontId="8" fillId="0" borderId="9" xfId="1" applyNumberFormat="1" applyFont="1" applyFill="1" applyBorder="1" applyProtection="1"/>
    <xf numFmtId="165" fontId="8" fillId="0" borderId="10" xfId="1" applyNumberFormat="1" applyFont="1" applyFill="1" applyBorder="1" applyAlignment="1" applyProtection="1">
      <alignment horizontal="right" indent="1"/>
    </xf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10" xfId="4" applyNumberFormat="1" applyFont="1" applyBorder="1"/>
    <xf numFmtId="165" fontId="8" fillId="0" borderId="9" xfId="1" applyNumberFormat="1" applyFont="1" applyFill="1" applyBorder="1" applyAlignment="1" applyProtection="1"/>
    <xf numFmtId="166" fontId="1" fillId="0" borderId="0" xfId="1" applyNumberFormat="1"/>
    <xf numFmtId="49" fontId="10" fillId="0" borderId="9" xfId="5" applyNumberFormat="1" applyFont="1" applyBorder="1" applyAlignment="1">
      <alignment horizontal="left" indent="1"/>
    </xf>
    <xf numFmtId="165" fontId="10" fillId="0" borderId="9" xfId="4" applyNumberFormat="1" applyFont="1" applyBorder="1"/>
    <xf numFmtId="165" fontId="10" fillId="0" borderId="10" xfId="4" applyNumberFormat="1" applyFont="1" applyBorder="1"/>
    <xf numFmtId="165" fontId="10" fillId="0" borderId="9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>
      <alignment horizontal="right" indent="1"/>
    </xf>
    <xf numFmtId="165" fontId="10" fillId="0" borderId="9" xfId="1" applyNumberFormat="1" applyFont="1" applyFill="1" applyBorder="1" applyAlignment="1" applyProtection="1">
      <alignment horizontal="right" indent="1"/>
    </xf>
    <xf numFmtId="49" fontId="8" fillId="0" borderId="9" xfId="4" applyNumberFormat="1" applyFont="1" applyBorder="1" applyAlignment="1">
      <alignment horizontal="left" indent="1"/>
    </xf>
    <xf numFmtId="49" fontId="10" fillId="0" borderId="9" xfId="5" applyNumberFormat="1" applyFont="1" applyBorder="1" applyAlignment="1">
      <alignment horizontal="left" indent="2"/>
    </xf>
    <xf numFmtId="165" fontId="10" fillId="0" borderId="9" xfId="1" applyNumberFormat="1" applyFont="1" applyFill="1" applyBorder="1" applyProtection="1"/>
    <xf numFmtId="165" fontId="10" fillId="0" borderId="10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9" xfId="2" applyNumberFormat="1" applyFont="1" applyBorder="1" applyAlignment="1">
      <alignment horizontal="left" indent="2"/>
    </xf>
    <xf numFmtId="165" fontId="8" fillId="0" borderId="10" xfId="1" applyNumberFormat="1" applyFont="1" applyFill="1" applyBorder="1" applyAlignment="1" applyProtection="1"/>
    <xf numFmtId="49" fontId="10" fillId="0" borderId="9" xfId="4" applyNumberFormat="1" applyFont="1" applyBorder="1" applyAlignment="1">
      <alignment horizontal="left" indent="2"/>
    </xf>
    <xf numFmtId="0" fontId="8" fillId="0" borderId="9" xfId="4" applyFont="1" applyBorder="1" applyAlignment="1">
      <alignment horizontal="left" indent="1"/>
    </xf>
    <xf numFmtId="49" fontId="10" fillId="0" borderId="9" xfId="6" applyNumberFormat="1" applyFont="1" applyBorder="1" applyAlignment="1">
      <alignment horizontal="left" indent="2"/>
    </xf>
    <xf numFmtId="0" fontId="12" fillId="0" borderId="9" xfId="2" applyFont="1" applyBorder="1"/>
    <xf numFmtId="165" fontId="8" fillId="0" borderId="10" xfId="1" applyNumberFormat="1" applyFont="1" applyFill="1" applyBorder="1" applyProtection="1"/>
    <xf numFmtId="43" fontId="10" fillId="0" borderId="9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9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9" xfId="1" applyFont="1" applyFill="1" applyBorder="1" applyAlignment="1" applyProtection="1">
      <alignment horizontal="right" indent="1"/>
    </xf>
    <xf numFmtId="49" fontId="8" fillId="0" borderId="9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164" fontId="10" fillId="0" borderId="10" xfId="1" applyNumberFormat="1" applyFont="1" applyFill="1" applyBorder="1" applyAlignment="1" applyProtection="1">
      <alignment horizontal="right" indent="1"/>
    </xf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6" xfId="4" applyFont="1" applyFill="1" applyBorder="1" applyAlignment="1">
      <alignment horizontal="left" vertical="center"/>
    </xf>
    <xf numFmtId="165" fontId="7" fillId="2" borderId="6" xfId="4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 applyProtection="1">
      <alignment horizontal="right" vertical="center" indent="1"/>
    </xf>
    <xf numFmtId="165" fontId="17" fillId="0" borderId="0" xfId="2" applyNumberFormat="1" applyFont="1"/>
    <xf numFmtId="165" fontId="8" fillId="0" borderId="0" xfId="4" applyNumberFormat="1" applyFont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0" fontId="3" fillId="0" borderId="0" xfId="2" applyFont="1" applyAlignment="1">
      <alignment horizontal="center"/>
    </xf>
    <xf numFmtId="0" fontId="25" fillId="0" borderId="0" xfId="2" applyFont="1"/>
    <xf numFmtId="0" fontId="4" fillId="0" borderId="0" xfId="2" applyFont="1" applyAlignment="1">
      <alignment horizontal="center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2" applyFont="1"/>
    <xf numFmtId="164" fontId="7" fillId="2" borderId="5" xfId="1" applyNumberFormat="1" applyFont="1" applyFill="1" applyBorder="1" applyAlignment="1" applyProtection="1">
      <alignment horizontal="center" vertical="center" wrapText="1"/>
    </xf>
    <xf numFmtId="39" fontId="8" fillId="0" borderId="9" xfId="8" applyFont="1" applyBorder="1"/>
    <xf numFmtId="165" fontId="8" fillId="0" borderId="8" xfId="4" applyNumberFormat="1" applyFont="1" applyBorder="1"/>
    <xf numFmtId="165" fontId="8" fillId="0" borderId="8" xfId="4" applyNumberFormat="1" applyFont="1" applyBorder="1" applyAlignment="1">
      <alignment horizontal="right" indent="1"/>
    </xf>
    <xf numFmtId="165" fontId="8" fillId="0" borderId="10" xfId="4" applyNumberFormat="1" applyFont="1" applyBorder="1" applyAlignment="1">
      <alignment horizontal="right" indent="1"/>
    </xf>
    <xf numFmtId="165" fontId="10" fillId="0" borderId="0" xfId="2" applyNumberFormat="1" applyFont="1"/>
    <xf numFmtId="49" fontId="8" fillId="0" borderId="9" xfId="8" applyNumberFormat="1" applyFont="1" applyBorder="1"/>
    <xf numFmtId="165" fontId="8" fillId="0" borderId="9" xfId="4" applyNumberFormat="1" applyFont="1" applyBorder="1" applyAlignment="1">
      <alignment horizontal="right" indent="1"/>
    </xf>
    <xf numFmtId="49" fontId="8" fillId="0" borderId="9" xfId="8" applyNumberFormat="1" applyFont="1" applyBorder="1" applyAlignment="1">
      <alignment horizontal="left" indent="1"/>
    </xf>
    <xf numFmtId="0" fontId="19" fillId="0" borderId="9" xfId="4" applyFont="1" applyBorder="1" applyAlignment="1">
      <alignment horizontal="left" indent="2"/>
    </xf>
    <xf numFmtId="165" fontId="19" fillId="0" borderId="9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/>
    </xf>
    <xf numFmtId="165" fontId="12" fillId="0" borderId="9" xfId="4" applyNumberFormat="1" applyFont="1" applyBorder="1" applyAlignment="1">
      <alignment horizontal="right" indent="1"/>
    </xf>
    <xf numFmtId="165" fontId="12" fillId="0" borderId="10" xfId="4" applyNumberFormat="1" applyFont="1" applyBorder="1" applyAlignment="1">
      <alignment horizontal="right" indent="1"/>
    </xf>
    <xf numFmtId="49" fontId="10" fillId="0" borderId="9" xfId="8" applyNumberFormat="1" applyFont="1" applyBorder="1" applyAlignment="1">
      <alignment horizontal="left" indent="2"/>
    </xf>
    <xf numFmtId="43" fontId="19" fillId="0" borderId="10" xfId="1" applyFont="1" applyFill="1" applyBorder="1" applyAlignment="1" applyProtection="1">
      <alignment horizontal="right" indent="1"/>
    </xf>
    <xf numFmtId="165" fontId="8" fillId="0" borderId="9" xfId="8" applyNumberFormat="1" applyFont="1" applyBorder="1" applyAlignment="1">
      <alignment horizontal="left" indent="1"/>
    </xf>
    <xf numFmtId="165" fontId="12" fillId="0" borderId="10" xfId="4" applyNumberFormat="1" applyFont="1" applyBorder="1" applyAlignment="1">
      <alignment horizontal="right"/>
    </xf>
    <xf numFmtId="49" fontId="19" fillId="0" borderId="9" xfId="4" applyNumberFormat="1" applyFont="1" applyBorder="1" applyAlignment="1">
      <alignment horizontal="left" indent="2"/>
    </xf>
    <xf numFmtId="49" fontId="12" fillId="0" borderId="9" xfId="4" applyNumberFormat="1" applyFont="1" applyBorder="1" applyAlignment="1">
      <alignment horizontal="left"/>
    </xf>
    <xf numFmtId="165" fontId="8" fillId="0" borderId="0" xfId="2" applyNumberFormat="1" applyFont="1"/>
    <xf numFmtId="39" fontId="8" fillId="0" borderId="9" xfId="8" applyFont="1" applyBorder="1" applyAlignment="1">
      <alignment horizontal="left" indent="1"/>
    </xf>
    <xf numFmtId="39" fontId="10" fillId="0" borderId="9" xfId="8" applyFont="1" applyBorder="1" applyAlignment="1">
      <alignment horizontal="left" indent="2"/>
    </xf>
    <xf numFmtId="165" fontId="7" fillId="2" borderId="6" xfId="4" applyNumberFormat="1" applyFont="1" applyFill="1" applyBorder="1" applyAlignment="1">
      <alignment horizontal="right" vertical="center" indent="1"/>
    </xf>
    <xf numFmtId="165" fontId="7" fillId="2" borderId="11" xfId="4" applyNumberFormat="1" applyFont="1" applyFill="1" applyBorder="1" applyAlignment="1">
      <alignment horizontal="right" vertical="center" indent="1"/>
    </xf>
    <xf numFmtId="0" fontId="26" fillId="0" borderId="0" xfId="2" applyFont="1"/>
    <xf numFmtId="43" fontId="1" fillId="0" borderId="0" xfId="1" applyFont="1"/>
    <xf numFmtId="0" fontId="27" fillId="0" borderId="0" xfId="2" applyFont="1"/>
    <xf numFmtId="165" fontId="23" fillId="0" borderId="0" xfId="2" applyNumberFormat="1" applyFont="1"/>
    <xf numFmtId="167" fontId="19" fillId="0" borderId="0" xfId="2" applyNumberFormat="1" applyFont="1"/>
    <xf numFmtId="43" fontId="19" fillId="0" borderId="0" xfId="1" applyFont="1" applyFill="1" applyBorder="1"/>
    <xf numFmtId="0" fontId="1" fillId="3" borderId="0" xfId="2" applyFill="1"/>
    <xf numFmtId="0" fontId="28" fillId="0" borderId="0" xfId="2" applyFont="1" applyAlignment="1">
      <alignment horizontal="center"/>
    </xf>
    <xf numFmtId="0" fontId="29" fillId="0" borderId="0" xfId="2" applyFont="1"/>
    <xf numFmtId="0" fontId="29" fillId="3" borderId="0" xfId="2" applyFont="1" applyFill="1"/>
    <xf numFmtId="0" fontId="29" fillId="0" borderId="0" xfId="2" applyFont="1" applyAlignment="1">
      <alignment horizontal="center"/>
    </xf>
    <xf numFmtId="0" fontId="27" fillId="3" borderId="0" xfId="2" applyFont="1" applyFill="1"/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30" fillId="2" borderId="6" xfId="4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 applyProtection="1">
      <alignment horizontal="center" vertical="center" wrapText="1"/>
    </xf>
    <xf numFmtId="0" fontId="12" fillId="0" borderId="9" xfId="2" applyFont="1" applyBorder="1" applyAlignment="1">
      <alignment horizontal="left" vertical="center"/>
    </xf>
    <xf numFmtId="43" fontId="1" fillId="3" borderId="0" xfId="1" applyFont="1" applyFill="1"/>
    <xf numFmtId="165" fontId="1" fillId="3" borderId="0" xfId="2" applyNumberFormat="1" applyFill="1"/>
    <xf numFmtId="49" fontId="8" fillId="0" borderId="9" xfId="2" applyNumberFormat="1" applyFont="1" applyBorder="1"/>
    <xf numFmtId="165" fontId="8" fillId="3" borderId="10" xfId="4" applyNumberFormat="1" applyFont="1" applyFill="1" applyBorder="1"/>
    <xf numFmtId="49" fontId="8" fillId="0" borderId="9" xfId="2" applyNumberFormat="1" applyFont="1" applyBorder="1" applyAlignment="1">
      <alignment horizontal="left" indent="1"/>
    </xf>
    <xf numFmtId="165" fontId="8" fillId="3" borderId="9" xfId="4" applyNumberFormat="1" applyFont="1" applyFill="1" applyBorder="1"/>
    <xf numFmtId="0" fontId="10" fillId="0" borderId="9" xfId="2" applyFont="1" applyBorder="1" applyAlignment="1">
      <alignment horizontal="left" indent="2"/>
    </xf>
    <xf numFmtId="165" fontId="10" fillId="3" borderId="10" xfId="4" applyNumberFormat="1" applyFont="1" applyFill="1" applyBorder="1"/>
    <xf numFmtId="0" fontId="10" fillId="3" borderId="9" xfId="2" applyFont="1" applyFill="1" applyBorder="1" applyAlignment="1">
      <alignment horizontal="left" indent="2"/>
    </xf>
    <xf numFmtId="49" fontId="8" fillId="0" borderId="9" xfId="2" applyNumberFormat="1" applyFont="1" applyBorder="1" applyAlignment="1">
      <alignment horizontal="left" indent="2"/>
    </xf>
    <xf numFmtId="165" fontId="10" fillId="0" borderId="9" xfId="2" applyNumberFormat="1" applyFont="1" applyBorder="1" applyAlignment="1">
      <alignment horizontal="left" indent="4"/>
    </xf>
    <xf numFmtId="43" fontId="10" fillId="0" borderId="10" xfId="1" applyFont="1" applyFill="1" applyBorder="1" applyProtection="1"/>
    <xf numFmtId="49" fontId="8" fillId="3" borderId="9" xfId="2" applyNumberFormat="1" applyFont="1" applyFill="1" applyBorder="1" applyAlignment="1">
      <alignment horizontal="left"/>
    </xf>
    <xf numFmtId="49" fontId="8" fillId="0" borderId="9" xfId="2" applyNumberFormat="1" applyFont="1" applyBorder="1" applyAlignment="1">
      <alignment horizontal="left"/>
    </xf>
    <xf numFmtId="49" fontId="8" fillId="0" borderId="9" xfId="3" applyNumberFormat="1" applyFont="1" applyBorder="1" applyAlignment="1">
      <alignment horizontal="left" indent="1"/>
    </xf>
    <xf numFmtId="49" fontId="10" fillId="3" borderId="9" xfId="4" applyNumberFormat="1" applyFont="1" applyFill="1" applyBorder="1" applyAlignment="1">
      <alignment horizontal="left" indent="2"/>
    </xf>
    <xf numFmtId="165" fontId="10" fillId="3" borderId="9" xfId="4" applyNumberFormat="1" applyFont="1" applyFill="1" applyBorder="1"/>
    <xf numFmtId="49" fontId="8" fillId="0" borderId="9" xfId="2" applyNumberFormat="1" applyFont="1" applyBorder="1" applyAlignment="1">
      <alignment horizontal="left" indent="3"/>
    </xf>
    <xf numFmtId="49" fontId="10" fillId="3" borderId="9" xfId="2" applyNumberFormat="1" applyFont="1" applyFill="1" applyBorder="1" applyAlignment="1">
      <alignment horizontal="left" indent="4"/>
    </xf>
    <xf numFmtId="49" fontId="10" fillId="3" borderId="9" xfId="3" applyNumberFormat="1" applyFont="1" applyFill="1" applyBorder="1" applyAlignment="1">
      <alignment horizontal="left" indent="5"/>
    </xf>
    <xf numFmtId="43" fontId="10" fillId="0" borderId="10" xfId="1" applyFont="1" applyBorder="1"/>
    <xf numFmtId="49" fontId="8" fillId="3" borderId="9" xfId="2" applyNumberFormat="1" applyFont="1" applyFill="1" applyBorder="1" applyAlignment="1">
      <alignment horizontal="left" indent="3"/>
    </xf>
    <xf numFmtId="49" fontId="8" fillId="3" borderId="9" xfId="2" applyNumberFormat="1" applyFont="1" applyFill="1" applyBorder="1"/>
    <xf numFmtId="49" fontId="8" fillId="3" borderId="9" xfId="2" applyNumberFormat="1" applyFont="1" applyFill="1" applyBorder="1" applyAlignment="1">
      <alignment horizontal="left" vertical="center" indent="1"/>
    </xf>
    <xf numFmtId="164" fontId="8" fillId="0" borderId="10" xfId="1" applyNumberFormat="1" applyFont="1" applyBorder="1"/>
    <xf numFmtId="49" fontId="10" fillId="3" borderId="9" xfId="2" applyNumberFormat="1" applyFont="1" applyFill="1" applyBorder="1" applyAlignment="1">
      <alignment horizontal="left" indent="2"/>
    </xf>
    <xf numFmtId="164" fontId="10" fillId="0" borderId="10" xfId="1" applyNumberFormat="1" applyFont="1" applyBorder="1"/>
    <xf numFmtId="49" fontId="8" fillId="3" borderId="9" xfId="2" applyNumberFormat="1" applyFont="1" applyFill="1" applyBorder="1" applyAlignment="1">
      <alignment horizontal="left" indent="1"/>
    </xf>
    <xf numFmtId="165" fontId="19" fillId="0" borderId="9" xfId="2" applyNumberFormat="1" applyFont="1" applyBorder="1"/>
    <xf numFmtId="165" fontId="12" fillId="0" borderId="9" xfId="2" applyNumberFormat="1" applyFont="1" applyBorder="1"/>
    <xf numFmtId="165" fontId="12" fillId="0" borderId="9" xfId="4" applyNumberFormat="1" applyFont="1" applyBorder="1"/>
    <xf numFmtId="49" fontId="31" fillId="3" borderId="9" xfId="2" applyNumberFormat="1" applyFont="1" applyFill="1" applyBorder="1" applyAlignment="1">
      <alignment horizontal="left" indent="1"/>
    </xf>
    <xf numFmtId="165" fontId="31" fillId="0" borderId="9" xfId="4" applyNumberFormat="1" applyFont="1" applyBorder="1"/>
    <xf numFmtId="165" fontId="31" fillId="3" borderId="9" xfId="4" applyNumberFormat="1" applyFont="1" applyFill="1" applyBorder="1"/>
    <xf numFmtId="49" fontId="10" fillId="3" borderId="9" xfId="3" applyNumberFormat="1" applyFont="1" applyFill="1" applyBorder="1" applyAlignment="1">
      <alignment horizontal="left" indent="2"/>
    </xf>
    <xf numFmtId="49" fontId="10" fillId="0" borderId="9" xfId="2" applyNumberFormat="1" applyFont="1" applyBorder="1" applyAlignment="1">
      <alignment horizontal="left" indent="1"/>
    </xf>
    <xf numFmtId="49" fontId="7" fillId="2" borderId="6" xfId="2" applyNumberFormat="1" applyFont="1" applyFill="1" applyBorder="1" applyAlignment="1">
      <alignment horizontal="left" vertical="center"/>
    </xf>
    <xf numFmtId="43" fontId="7" fillId="2" borderId="14" xfId="1" applyFont="1" applyFill="1" applyBorder="1" applyAlignment="1">
      <alignment vertical="center"/>
    </xf>
    <xf numFmtId="165" fontId="7" fillId="2" borderId="14" xfId="4" applyNumberFormat="1" applyFont="1" applyFill="1" applyBorder="1" applyAlignment="1">
      <alignment vertical="center"/>
    </xf>
    <xf numFmtId="168" fontId="1" fillId="3" borderId="0" xfId="2" applyNumberFormat="1" applyFill="1"/>
    <xf numFmtId="165" fontId="8" fillId="0" borderId="0" xfId="4" applyNumberFormat="1" applyFont="1"/>
    <xf numFmtId="165" fontId="8" fillId="3" borderId="0" xfId="4" applyNumberFormat="1" applyFont="1" applyFill="1"/>
    <xf numFmtId="165" fontId="20" fillId="3" borderId="0" xfId="2" applyNumberFormat="1" applyFont="1" applyFill="1"/>
    <xf numFmtId="165" fontId="10" fillId="3" borderId="0" xfId="2" applyNumberFormat="1" applyFont="1" applyFill="1"/>
    <xf numFmtId="164" fontId="1" fillId="3" borderId="0" xfId="1" applyNumberFormat="1" applyFont="1" applyFill="1"/>
    <xf numFmtId="0" fontId="19" fillId="0" borderId="0" xfId="2" applyFont="1" applyAlignment="1">
      <alignment horizontal="center"/>
    </xf>
    <xf numFmtId="164" fontId="19" fillId="0" borderId="0" xfId="1" applyNumberFormat="1" applyFont="1" applyBorder="1"/>
    <xf numFmtId="164" fontId="33" fillId="0" borderId="0" xfId="1" applyNumberFormat="1" applyFont="1" applyFill="1" applyBorder="1"/>
    <xf numFmtId="165" fontId="34" fillId="0" borderId="0" xfId="2" applyNumberFormat="1" applyFont="1"/>
    <xf numFmtId="165" fontId="34" fillId="3" borderId="0" xfId="2" applyNumberFormat="1" applyFont="1" applyFill="1"/>
    <xf numFmtId="165" fontId="12" fillId="0" borderId="0" xfId="2" applyNumberFormat="1" applyFont="1"/>
    <xf numFmtId="165" fontId="19" fillId="3" borderId="0" xfId="2" applyNumberFormat="1" applyFont="1" applyFill="1"/>
    <xf numFmtId="43" fontId="19" fillId="0" borderId="0" xfId="2" applyNumberFormat="1" applyFont="1"/>
    <xf numFmtId="0" fontId="19" fillId="3" borderId="0" xfId="2" applyFont="1" applyFill="1"/>
    <xf numFmtId="164" fontId="19" fillId="0" borderId="0" xfId="1" applyNumberFormat="1" applyFont="1"/>
    <xf numFmtId="168" fontId="19" fillId="0" borderId="0" xfId="2" applyNumberFormat="1" applyFont="1"/>
    <xf numFmtId="0" fontId="4" fillId="3" borderId="0" xfId="2" applyFont="1" applyFill="1"/>
    <xf numFmtId="0" fontId="7" fillId="2" borderId="15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165" fontId="8" fillId="3" borderId="9" xfId="3" applyNumberFormat="1" applyFont="1" applyFill="1" applyBorder="1"/>
    <xf numFmtId="165" fontId="8" fillId="0" borderId="10" xfId="3" applyNumberFormat="1" applyFont="1" applyBorder="1"/>
    <xf numFmtId="43" fontId="10" fillId="0" borderId="9" xfId="1" applyFont="1" applyBorder="1"/>
    <xf numFmtId="49" fontId="12" fillId="0" borderId="9" xfId="2" applyNumberFormat="1" applyFont="1" applyBorder="1" applyAlignment="1">
      <alignment horizontal="left" indent="3"/>
    </xf>
    <xf numFmtId="165" fontId="12" fillId="0" borderId="10" xfId="3" applyNumberFormat="1" applyFont="1" applyBorder="1"/>
    <xf numFmtId="49" fontId="10" fillId="0" borderId="9" xfId="4" applyNumberFormat="1" applyFont="1" applyBorder="1" applyAlignment="1">
      <alignment horizontal="left" indent="3"/>
    </xf>
    <xf numFmtId="164" fontId="10" fillId="0" borderId="9" xfId="1" applyNumberFormat="1" applyFont="1" applyFill="1" applyBorder="1"/>
    <xf numFmtId="49" fontId="10" fillId="0" borderId="9" xfId="2" applyNumberFormat="1" applyFont="1" applyBorder="1" applyAlignment="1">
      <alignment horizontal="left" indent="3"/>
    </xf>
    <xf numFmtId="165" fontId="19" fillId="0" borderId="9" xfId="4" applyNumberFormat="1" applyFont="1" applyBorder="1"/>
    <xf numFmtId="164" fontId="8" fillId="0" borderId="9" xfId="1" applyNumberFormat="1" applyFont="1" applyFill="1" applyBorder="1" applyProtection="1"/>
    <xf numFmtId="49" fontId="7" fillId="2" borderId="2" xfId="2" applyNumberFormat="1" applyFont="1" applyFill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49" fontId="8" fillId="0" borderId="9" xfId="2" applyNumberFormat="1" applyFont="1" applyBorder="1" applyAlignment="1">
      <alignment horizontal="left" vertical="center" wrapText="1"/>
    </xf>
    <xf numFmtId="165" fontId="12" fillId="0" borderId="14" xfId="4" applyNumberFormat="1" applyFont="1" applyBorder="1" applyAlignment="1">
      <alignment vertical="center"/>
    </xf>
    <xf numFmtId="165" fontId="8" fillId="0" borderId="9" xfId="4" applyNumberFormat="1" applyFont="1" applyBorder="1" applyAlignment="1">
      <alignment vertical="center"/>
    </xf>
    <xf numFmtId="43" fontId="12" fillId="0" borderId="9" xfId="1" applyFont="1" applyBorder="1" applyAlignment="1">
      <alignment vertical="center"/>
    </xf>
    <xf numFmtId="49" fontId="7" fillId="2" borderId="16" xfId="2" applyNumberFormat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165" fontId="10" fillId="3" borderId="0" xfId="2" applyNumberFormat="1" applyFont="1" applyFill="1" applyAlignment="1">
      <alignment vertical="center"/>
    </xf>
    <xf numFmtId="164" fontId="0" fillId="0" borderId="0" xfId="1" applyNumberFormat="1" applyFont="1"/>
    <xf numFmtId="164" fontId="0" fillId="3" borderId="0" xfId="1" applyNumberFormat="1" applyFont="1" applyFill="1"/>
    <xf numFmtId="164" fontId="10" fillId="3" borderId="0" xfId="1" applyNumberFormat="1" applyFont="1" applyFill="1" applyAlignment="1">
      <alignment vertical="center"/>
    </xf>
    <xf numFmtId="164" fontId="19" fillId="3" borderId="0" xfId="2" applyNumberFormat="1" applyFont="1" applyFill="1"/>
    <xf numFmtId="165" fontId="10" fillId="0" borderId="0" xfId="2" applyNumberFormat="1" applyFont="1" applyAlignment="1">
      <alignment vertical="center"/>
    </xf>
    <xf numFmtId="49" fontId="12" fillId="0" borderId="9" xfId="2" applyNumberFormat="1" applyFont="1" applyBorder="1" applyAlignment="1">
      <alignment horizontal="left" indent="4"/>
    </xf>
    <xf numFmtId="49" fontId="10" fillId="0" borderId="9" xfId="4" applyNumberFormat="1" applyFont="1" applyBorder="1" applyAlignment="1">
      <alignment horizontal="left" indent="5"/>
    </xf>
    <xf numFmtId="49" fontId="10" fillId="0" borderId="9" xfId="2" applyNumberFormat="1" applyFont="1" applyBorder="1" applyAlignment="1">
      <alignment horizontal="left" indent="4"/>
    </xf>
    <xf numFmtId="49" fontId="10" fillId="0" borderId="9" xfId="2" applyNumberFormat="1" applyFont="1" applyBorder="1" applyAlignment="1">
      <alignment horizontal="left" indent="5"/>
    </xf>
    <xf numFmtId="43" fontId="8" fillId="0" borderId="9" xfId="1" applyFont="1" applyBorder="1" applyAlignment="1">
      <alignment vertical="center"/>
    </xf>
    <xf numFmtId="49" fontId="7" fillId="2" borderId="0" xfId="2" applyNumberFormat="1" applyFont="1" applyFill="1" applyAlignment="1">
      <alignment vertical="center"/>
    </xf>
    <xf numFmtId="165" fontId="7" fillId="2" borderId="0" xfId="4" applyNumberFormat="1" applyFont="1" applyFill="1" applyAlignment="1">
      <alignment vertical="center"/>
    </xf>
    <xf numFmtId="43" fontId="0" fillId="0" borderId="0" xfId="1" applyFont="1"/>
    <xf numFmtId="43" fontId="19" fillId="0" borderId="0" xfId="1" applyFont="1"/>
  </cellXfs>
  <cellStyles count="9">
    <cellStyle name="Hipervínculo" xfId="7" builtinId="8"/>
    <cellStyle name="Millares" xfId="1" builtinId="3"/>
    <cellStyle name="Normal" xfId="0" builtinId="0"/>
    <cellStyle name="Normal 10 2" xfId="2" xr:uid="{2451EC1F-E05A-42F7-809D-AF04AE943C91}"/>
    <cellStyle name="Normal 2 2 2 2" xfId="3" xr:uid="{F5CB9CE3-B222-4BAD-9E84-D7F64DD667EA}"/>
    <cellStyle name="Normal 3 6" xfId="6" xr:uid="{EDBA7B56-1BFD-4CDF-B83E-E83496C58127}"/>
    <cellStyle name="Normal_COMPARACION 2002-2001 2" xfId="4" xr:uid="{313DFFC2-EF16-4770-B40E-5A853E41863A}"/>
    <cellStyle name="Normal_Hoja4" xfId="5" xr:uid="{7A05C236-F90F-4F70-B19E-FE19C341047F}"/>
    <cellStyle name="Normal_Hoja6" xfId="8" xr:uid="{C755D1FD-E34E-403B-ACD0-242A91D22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Noviembre%202025%20final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Noviembre%20202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K41">
            <v>9.1999999999999993</v>
          </cell>
          <cell r="L41">
            <v>10.8</v>
          </cell>
          <cell r="M41">
            <v>9.6999999999999993</v>
          </cell>
          <cell r="O41">
            <v>10.6</v>
          </cell>
          <cell r="P41">
            <v>12.3</v>
          </cell>
          <cell r="Q41">
            <v>8.3000000000000007</v>
          </cell>
          <cell r="R41">
            <v>7.2</v>
          </cell>
          <cell r="S41">
            <v>8.3000000000000007</v>
          </cell>
          <cell r="T41">
            <v>4.3</v>
          </cell>
          <cell r="U41">
            <v>6.9</v>
          </cell>
          <cell r="V41">
            <v>8.9</v>
          </cell>
          <cell r="W41">
            <v>6.6</v>
          </cell>
          <cell r="X41">
            <v>12.9</v>
          </cell>
          <cell r="Y41">
            <v>9.4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K67">
            <v>7</v>
          </cell>
          <cell r="L67">
            <v>27.8</v>
          </cell>
          <cell r="M67">
            <v>17.5</v>
          </cell>
          <cell r="O67">
            <v>10.1</v>
          </cell>
          <cell r="P67">
            <v>36.5</v>
          </cell>
          <cell r="Q67">
            <v>10</v>
          </cell>
          <cell r="R67">
            <v>12.5</v>
          </cell>
          <cell r="S67">
            <v>19.600000000000001</v>
          </cell>
          <cell r="T67">
            <v>16.3</v>
          </cell>
          <cell r="U67">
            <v>8.1999999999999993</v>
          </cell>
          <cell r="V67">
            <v>6.5</v>
          </cell>
          <cell r="W67">
            <v>12</v>
          </cell>
          <cell r="X67">
            <v>17.5</v>
          </cell>
          <cell r="Y67">
            <v>1.3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K68">
            <v>0.5</v>
          </cell>
          <cell r="L68">
            <v>17</v>
          </cell>
          <cell r="M68">
            <v>441.5</v>
          </cell>
          <cell r="O68">
            <v>22.2</v>
          </cell>
          <cell r="P68">
            <v>143.69999999999999</v>
          </cell>
          <cell r="Q68">
            <v>78.8</v>
          </cell>
          <cell r="R68">
            <v>192.9</v>
          </cell>
          <cell r="S68">
            <v>0.7</v>
          </cell>
          <cell r="T68">
            <v>211.2</v>
          </cell>
          <cell r="U68">
            <v>0.8</v>
          </cell>
          <cell r="V68">
            <v>0.2</v>
          </cell>
          <cell r="W68">
            <v>255.1</v>
          </cell>
          <cell r="X68">
            <v>84.9</v>
          </cell>
          <cell r="Y68">
            <v>0.3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K72">
            <v>2281.1999999999998</v>
          </cell>
          <cell r="L72">
            <v>2327.6</v>
          </cell>
          <cell r="M72">
            <v>2139.1999999999998</v>
          </cell>
          <cell r="O72">
            <v>2166.8000000000002</v>
          </cell>
          <cell r="P72">
            <v>1998.9</v>
          </cell>
          <cell r="Q72">
            <v>2050.4</v>
          </cell>
          <cell r="R72">
            <v>1959.5</v>
          </cell>
          <cell r="S72">
            <v>2655.8</v>
          </cell>
          <cell r="T72">
            <v>2306.1999999999998</v>
          </cell>
          <cell r="U72">
            <v>2739.7</v>
          </cell>
          <cell r="V72">
            <v>3417.7</v>
          </cell>
          <cell r="W72">
            <v>2371.1999999999998</v>
          </cell>
          <cell r="X72">
            <v>2299.3000000000002</v>
          </cell>
          <cell r="Y72">
            <v>2177.4</v>
          </cell>
        </row>
        <row r="79">
          <cell r="O79">
            <v>4.3</v>
          </cell>
          <cell r="P79">
            <v>3.4</v>
          </cell>
          <cell r="Q79">
            <v>3.1</v>
          </cell>
          <cell r="R79">
            <v>4</v>
          </cell>
          <cell r="S79">
            <v>3.3</v>
          </cell>
          <cell r="U79">
            <v>3.6</v>
          </cell>
          <cell r="V79">
            <v>3.1</v>
          </cell>
          <cell r="W79">
            <v>3.1</v>
          </cell>
          <cell r="X79">
            <v>3.6</v>
          </cell>
          <cell r="Y79">
            <v>3.1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81.099999999999994</v>
          </cell>
          <cell r="L89">
            <v>82.4</v>
          </cell>
          <cell r="M89">
            <v>68.400000000000006</v>
          </cell>
          <cell r="N89">
            <v>841.49999999999989</v>
          </cell>
          <cell r="O89">
            <v>88.7</v>
          </cell>
          <cell r="P89">
            <v>68.900000000000006</v>
          </cell>
          <cell r="Q89">
            <v>85.4</v>
          </cell>
          <cell r="R89">
            <v>86.5</v>
          </cell>
          <cell r="S89">
            <v>84.3</v>
          </cell>
          <cell r="T89">
            <v>80.900000000000006</v>
          </cell>
          <cell r="U89">
            <v>88.9</v>
          </cell>
          <cell r="V89">
            <v>86.3</v>
          </cell>
          <cell r="W89">
            <v>91.4</v>
          </cell>
          <cell r="X89">
            <v>83.3</v>
          </cell>
          <cell r="Y89">
            <v>77.099999999999994</v>
          </cell>
          <cell r="Z89">
            <v>921.69999999999993</v>
          </cell>
        </row>
      </sheetData>
      <sheetData sheetId="3"/>
      <sheetData sheetId="4"/>
      <sheetData sheetId="5">
        <row r="12">
          <cell r="O12">
            <v>12908.9</v>
          </cell>
          <cell r="P12">
            <v>11313.6</v>
          </cell>
          <cell r="Q12">
            <v>11933.5</v>
          </cell>
          <cell r="R12">
            <v>11986.6</v>
          </cell>
          <cell r="S12">
            <v>12744.3</v>
          </cell>
          <cell r="T12">
            <v>10631.9</v>
          </cell>
          <cell r="U12">
            <v>9242</v>
          </cell>
          <cell r="V12">
            <v>10913.3</v>
          </cell>
          <cell r="W12">
            <v>10144.9</v>
          </cell>
          <cell r="X12">
            <v>9931.7999999999993</v>
          </cell>
          <cell r="Y12">
            <v>10458.9</v>
          </cell>
        </row>
        <row r="13">
          <cell r="O13">
            <v>17302</v>
          </cell>
          <cell r="P13">
            <v>12300.8</v>
          </cell>
          <cell r="Q13">
            <v>11863.2</v>
          </cell>
          <cell r="R13">
            <v>40824.800000000003</v>
          </cell>
          <cell r="S13">
            <v>21556.2</v>
          </cell>
          <cell r="T13">
            <v>13687.3</v>
          </cell>
          <cell r="U13">
            <v>21721.8</v>
          </cell>
          <cell r="V13">
            <v>15323.6</v>
          </cell>
          <cell r="W13">
            <v>12940.4</v>
          </cell>
          <cell r="X13">
            <v>22153</v>
          </cell>
          <cell r="Y13">
            <v>12368.3</v>
          </cell>
        </row>
        <row r="14">
          <cell r="O14">
            <v>9006.4</v>
          </cell>
          <cell r="P14">
            <v>4037.7</v>
          </cell>
          <cell r="Q14">
            <v>3901.8</v>
          </cell>
          <cell r="R14">
            <v>6448.2</v>
          </cell>
          <cell r="S14">
            <v>6465.6</v>
          </cell>
          <cell r="T14">
            <v>8149.9</v>
          </cell>
          <cell r="U14">
            <v>4848.8</v>
          </cell>
          <cell r="V14">
            <v>4835.2</v>
          </cell>
          <cell r="W14">
            <v>4477.8999999999996</v>
          </cell>
          <cell r="X14">
            <v>4917.8</v>
          </cell>
          <cell r="Y14">
            <v>5514</v>
          </cell>
        </row>
        <row r="15">
          <cell r="O15">
            <v>232.5</v>
          </cell>
          <cell r="P15">
            <v>282.5</v>
          </cell>
          <cell r="Q15">
            <v>262</v>
          </cell>
          <cell r="R15">
            <v>291.39999999999998</v>
          </cell>
          <cell r="S15">
            <v>407.1</v>
          </cell>
          <cell r="T15">
            <v>282.10000000000002</v>
          </cell>
          <cell r="U15">
            <v>302.7</v>
          </cell>
          <cell r="V15">
            <v>318.2</v>
          </cell>
          <cell r="W15">
            <v>299.39999999999998</v>
          </cell>
          <cell r="X15">
            <v>297.89999999999998</v>
          </cell>
          <cell r="Y15">
            <v>271.39999999999998</v>
          </cell>
        </row>
        <row r="18">
          <cell r="O18">
            <v>133.5</v>
          </cell>
          <cell r="P18">
            <v>511.2</v>
          </cell>
          <cell r="Q18">
            <v>2130.3000000000002</v>
          </cell>
          <cell r="R18">
            <v>232.5</v>
          </cell>
          <cell r="S18">
            <v>199.3</v>
          </cell>
          <cell r="T18">
            <v>162.6</v>
          </cell>
          <cell r="U18">
            <v>150.6</v>
          </cell>
          <cell r="V18">
            <v>328.8</v>
          </cell>
          <cell r="W18">
            <v>1761.1</v>
          </cell>
          <cell r="X18">
            <v>198.5</v>
          </cell>
          <cell r="Y18">
            <v>120.4</v>
          </cell>
        </row>
        <row r="19">
          <cell r="O19">
            <v>280.8</v>
          </cell>
          <cell r="P19">
            <v>144.80000000000001</v>
          </cell>
          <cell r="Q19">
            <v>363.7</v>
          </cell>
          <cell r="R19">
            <v>4321.7</v>
          </cell>
          <cell r="S19">
            <v>361.2</v>
          </cell>
          <cell r="T19">
            <v>273.5</v>
          </cell>
          <cell r="U19">
            <v>332</v>
          </cell>
          <cell r="V19">
            <v>311.7</v>
          </cell>
          <cell r="W19">
            <v>259.8</v>
          </cell>
          <cell r="X19">
            <v>3713.5</v>
          </cell>
          <cell r="Y19">
            <v>264.2</v>
          </cell>
        </row>
        <row r="20">
          <cell r="O20">
            <v>1004.4</v>
          </cell>
          <cell r="P20">
            <v>1046.7</v>
          </cell>
          <cell r="Q20">
            <v>1394.8</v>
          </cell>
          <cell r="R20">
            <v>1366.7</v>
          </cell>
          <cell r="S20">
            <v>1356.7</v>
          </cell>
          <cell r="T20">
            <v>1420.5</v>
          </cell>
          <cell r="U20">
            <v>1286.7</v>
          </cell>
          <cell r="V20">
            <v>1249.5999999999999</v>
          </cell>
          <cell r="W20">
            <v>1465.7</v>
          </cell>
          <cell r="X20">
            <v>1651</v>
          </cell>
          <cell r="Y20">
            <v>1607.1</v>
          </cell>
        </row>
        <row r="21">
          <cell r="O21">
            <v>222.1</v>
          </cell>
          <cell r="P21">
            <v>216.7</v>
          </cell>
          <cell r="Q21">
            <v>220.1</v>
          </cell>
          <cell r="R21">
            <v>205</v>
          </cell>
          <cell r="S21">
            <v>213.7</v>
          </cell>
          <cell r="T21">
            <v>201.8</v>
          </cell>
          <cell r="U21">
            <v>232.9</v>
          </cell>
          <cell r="V21">
            <v>216.1</v>
          </cell>
          <cell r="W21">
            <v>209.1</v>
          </cell>
          <cell r="X21">
            <v>219.4</v>
          </cell>
          <cell r="Y21">
            <v>199.7</v>
          </cell>
        </row>
        <row r="22">
          <cell r="O22">
            <v>97.5</v>
          </cell>
          <cell r="P22">
            <v>99.5</v>
          </cell>
          <cell r="Q22">
            <v>91.1</v>
          </cell>
          <cell r="R22">
            <v>120.1</v>
          </cell>
          <cell r="S22">
            <v>93.9</v>
          </cell>
          <cell r="T22">
            <v>111.4</v>
          </cell>
          <cell r="U22">
            <v>80.7</v>
          </cell>
          <cell r="V22">
            <v>91</v>
          </cell>
          <cell r="W22">
            <v>145.19999999999999</v>
          </cell>
          <cell r="X22">
            <v>222.1</v>
          </cell>
          <cell r="Y22">
            <v>102.3</v>
          </cell>
        </row>
        <row r="23">
          <cell r="O23">
            <v>1792.6</v>
          </cell>
          <cell r="P23">
            <v>1470.6</v>
          </cell>
          <cell r="Q23">
            <v>1504</v>
          </cell>
          <cell r="R23">
            <v>1449.4</v>
          </cell>
          <cell r="S23">
            <v>1903.7</v>
          </cell>
          <cell r="T23">
            <v>1471</v>
          </cell>
          <cell r="U23">
            <v>1550.9</v>
          </cell>
          <cell r="V23">
            <v>1948.5</v>
          </cell>
          <cell r="W23">
            <v>1514</v>
          </cell>
          <cell r="X23">
            <v>1915</v>
          </cell>
          <cell r="Y23">
            <v>1569.7</v>
          </cell>
        </row>
        <row r="24">
          <cell r="O24">
            <v>126.9</v>
          </cell>
          <cell r="P24">
            <v>54.4</v>
          </cell>
          <cell r="Q24">
            <v>214.6</v>
          </cell>
          <cell r="R24">
            <v>77.900000000000006</v>
          </cell>
          <cell r="S24">
            <v>125.2</v>
          </cell>
          <cell r="T24">
            <v>105.3</v>
          </cell>
          <cell r="U24">
            <v>86</v>
          </cell>
          <cell r="V24">
            <v>60.8</v>
          </cell>
          <cell r="W24">
            <v>94.3</v>
          </cell>
          <cell r="X24">
            <v>63.9</v>
          </cell>
          <cell r="Y24">
            <v>61.6</v>
          </cell>
        </row>
        <row r="25">
          <cell r="O25">
            <v>195.9</v>
          </cell>
          <cell r="P25">
            <v>226.3</v>
          </cell>
          <cell r="Q25">
            <v>333.6</v>
          </cell>
          <cell r="R25">
            <v>251.8</v>
          </cell>
          <cell r="S25">
            <v>300.89999999999998</v>
          </cell>
          <cell r="T25">
            <v>297.39999999999998</v>
          </cell>
          <cell r="U25">
            <v>259.5</v>
          </cell>
          <cell r="V25">
            <v>312.5</v>
          </cell>
          <cell r="W25">
            <v>364.7</v>
          </cell>
          <cell r="X25">
            <v>343</v>
          </cell>
          <cell r="Y25">
            <v>376.3</v>
          </cell>
        </row>
        <row r="28">
          <cell r="O28">
            <v>21901.9</v>
          </cell>
          <cell r="P28">
            <v>17624.8</v>
          </cell>
          <cell r="Q28">
            <v>16953.7</v>
          </cell>
          <cell r="R28">
            <v>18555.400000000001</v>
          </cell>
          <cell r="S28">
            <v>16861.400000000001</v>
          </cell>
          <cell r="T28">
            <v>17399.099999999999</v>
          </cell>
          <cell r="U28">
            <v>17189.3</v>
          </cell>
          <cell r="V28">
            <v>18612.3</v>
          </cell>
          <cell r="W28">
            <v>17448.7</v>
          </cell>
          <cell r="X28">
            <v>16529.8</v>
          </cell>
          <cell r="Y28">
            <v>17565</v>
          </cell>
        </row>
        <row r="30">
          <cell r="O30">
            <v>5006.6000000000004</v>
          </cell>
          <cell r="P30">
            <v>4257.3</v>
          </cell>
          <cell r="Q30">
            <v>4350.6000000000004</v>
          </cell>
          <cell r="R30">
            <v>4448.3999999999996</v>
          </cell>
          <cell r="S30">
            <v>4942.8999999999996</v>
          </cell>
          <cell r="T30">
            <v>4275.3999999999996</v>
          </cell>
          <cell r="U30">
            <v>5500</v>
          </cell>
          <cell r="V30">
            <v>3400</v>
          </cell>
          <cell r="W30">
            <v>4099.3999999999996</v>
          </cell>
          <cell r="X30">
            <v>4805.3</v>
          </cell>
          <cell r="Y30">
            <v>3791.1</v>
          </cell>
        </row>
        <row r="31">
          <cell r="O31">
            <v>2957.2</v>
          </cell>
          <cell r="P31">
            <v>2520.6</v>
          </cell>
          <cell r="Q31">
            <v>2544.4</v>
          </cell>
          <cell r="R31">
            <v>2598.6</v>
          </cell>
          <cell r="S31">
            <v>2876.1</v>
          </cell>
          <cell r="T31">
            <v>2478.1999999999998</v>
          </cell>
          <cell r="U31">
            <v>3372.1</v>
          </cell>
          <cell r="V31">
            <v>2375.1</v>
          </cell>
          <cell r="W31">
            <v>2611.8000000000002</v>
          </cell>
          <cell r="X31">
            <v>3047</v>
          </cell>
          <cell r="Y31">
            <v>2492.4</v>
          </cell>
        </row>
        <row r="32">
          <cell r="O32">
            <v>1194.8</v>
          </cell>
          <cell r="P32">
            <v>506.2</v>
          </cell>
          <cell r="Q32">
            <v>573.29999999999995</v>
          </cell>
          <cell r="R32">
            <v>809.6</v>
          </cell>
          <cell r="S32">
            <v>701.4</v>
          </cell>
          <cell r="T32">
            <v>787.5</v>
          </cell>
          <cell r="U32">
            <v>833.5</v>
          </cell>
          <cell r="V32">
            <v>601</v>
          </cell>
          <cell r="W32">
            <v>721.1</v>
          </cell>
          <cell r="X32">
            <v>837.8</v>
          </cell>
          <cell r="Y32">
            <v>797.8</v>
          </cell>
        </row>
        <row r="33">
          <cell r="O33">
            <v>2517.1999999999998</v>
          </cell>
          <cell r="P33">
            <v>1589.5</v>
          </cell>
          <cell r="Q33">
            <v>1416.7</v>
          </cell>
          <cell r="R33">
            <v>1785.4</v>
          </cell>
          <cell r="S33">
            <v>1839.9</v>
          </cell>
          <cell r="T33">
            <v>1882.7</v>
          </cell>
          <cell r="U33">
            <v>1906</v>
          </cell>
          <cell r="V33">
            <v>2021.6</v>
          </cell>
          <cell r="W33">
            <v>2122.1999999999998</v>
          </cell>
          <cell r="X33">
            <v>1707.9</v>
          </cell>
          <cell r="Y33">
            <v>1763.1</v>
          </cell>
        </row>
        <row r="34">
          <cell r="O34">
            <v>44.9</v>
          </cell>
          <cell r="P34">
            <v>27.7</v>
          </cell>
          <cell r="Q34">
            <v>30.6</v>
          </cell>
          <cell r="R34">
            <v>63.6</v>
          </cell>
          <cell r="S34">
            <v>20.9</v>
          </cell>
          <cell r="T34">
            <v>34.9</v>
          </cell>
          <cell r="U34">
            <v>32.299999999999997</v>
          </cell>
          <cell r="V34">
            <v>30.4</v>
          </cell>
          <cell r="W34">
            <v>34.200000000000003</v>
          </cell>
          <cell r="X34">
            <v>35.4</v>
          </cell>
          <cell r="Y34">
            <v>44.2</v>
          </cell>
        </row>
        <row r="35">
          <cell r="O35">
            <v>826.3</v>
          </cell>
          <cell r="P35">
            <v>817.4</v>
          </cell>
          <cell r="Q35">
            <v>795.2</v>
          </cell>
          <cell r="R35">
            <v>810.5</v>
          </cell>
          <cell r="S35">
            <v>805.3</v>
          </cell>
          <cell r="T35">
            <v>819.1</v>
          </cell>
          <cell r="U35">
            <v>816.7</v>
          </cell>
          <cell r="V35">
            <v>805.1</v>
          </cell>
          <cell r="W35">
            <v>828.4</v>
          </cell>
          <cell r="X35">
            <v>813.9</v>
          </cell>
          <cell r="Y35">
            <v>814.8</v>
          </cell>
        </row>
        <row r="36">
          <cell r="O36">
            <v>1205.7</v>
          </cell>
          <cell r="P36">
            <v>1144.0999999999999</v>
          </cell>
          <cell r="Q36">
            <v>1132.9000000000001</v>
          </cell>
          <cell r="R36">
            <v>1408.1</v>
          </cell>
          <cell r="S36">
            <v>1550.6</v>
          </cell>
          <cell r="T36">
            <v>1261.4000000000001</v>
          </cell>
          <cell r="U36">
            <v>1381.9</v>
          </cell>
          <cell r="V36">
            <v>1439.9</v>
          </cell>
          <cell r="W36">
            <v>1244.4000000000001</v>
          </cell>
          <cell r="X36">
            <v>1182.3</v>
          </cell>
          <cell r="Y36">
            <v>1202.4000000000001</v>
          </cell>
        </row>
        <row r="37">
          <cell r="O37">
            <v>8</v>
          </cell>
          <cell r="P37">
            <v>5.5</v>
          </cell>
          <cell r="Q37">
            <v>3.5</v>
          </cell>
          <cell r="R37">
            <v>0</v>
          </cell>
          <cell r="S37">
            <v>9.4</v>
          </cell>
          <cell r="T37">
            <v>3.4</v>
          </cell>
          <cell r="U37">
            <v>3.4</v>
          </cell>
          <cell r="V37">
            <v>0</v>
          </cell>
          <cell r="W37">
            <v>3.5</v>
          </cell>
          <cell r="X37">
            <v>3.8</v>
          </cell>
          <cell r="Y37">
            <v>3.5</v>
          </cell>
        </row>
        <row r="39">
          <cell r="O39">
            <v>1839</v>
          </cell>
          <cell r="P39">
            <v>1973.2</v>
          </cell>
          <cell r="Q39">
            <v>1885.9</v>
          </cell>
          <cell r="R39">
            <v>1649.7</v>
          </cell>
          <cell r="S39">
            <v>1897.5</v>
          </cell>
          <cell r="T39">
            <v>1715.8</v>
          </cell>
          <cell r="U39">
            <v>2040.6</v>
          </cell>
          <cell r="V39">
            <v>1877.4</v>
          </cell>
          <cell r="W39">
            <v>1841.5</v>
          </cell>
          <cell r="X39">
            <v>1819.6</v>
          </cell>
          <cell r="Y39">
            <v>1826.9</v>
          </cell>
        </row>
        <row r="40">
          <cell r="O40">
            <v>1196.2</v>
          </cell>
          <cell r="P40">
            <v>661.4</v>
          </cell>
          <cell r="Q40">
            <v>67.099999999999994</v>
          </cell>
          <cell r="R40">
            <v>45.5</v>
          </cell>
          <cell r="S40">
            <v>47.2</v>
          </cell>
          <cell r="T40">
            <v>41.4</v>
          </cell>
          <cell r="U40">
            <v>46.6</v>
          </cell>
          <cell r="V40">
            <v>40.799999999999997</v>
          </cell>
          <cell r="W40">
            <v>39.4</v>
          </cell>
          <cell r="X40">
            <v>65.099999999999994</v>
          </cell>
          <cell r="Y40">
            <v>271.39999999999998</v>
          </cell>
        </row>
        <row r="41">
          <cell r="O41">
            <v>98.2</v>
          </cell>
          <cell r="P41">
            <v>102.7</v>
          </cell>
          <cell r="Q41">
            <v>105.4</v>
          </cell>
          <cell r="R41">
            <v>108.1</v>
          </cell>
          <cell r="S41">
            <v>106.2</v>
          </cell>
          <cell r="T41">
            <v>103.8</v>
          </cell>
          <cell r="U41">
            <v>126.1</v>
          </cell>
          <cell r="V41">
            <v>103.6</v>
          </cell>
          <cell r="W41">
            <v>104.9</v>
          </cell>
          <cell r="X41">
            <v>105.2</v>
          </cell>
          <cell r="Y41">
            <v>104.5</v>
          </cell>
        </row>
        <row r="42">
          <cell r="O42">
            <v>35.200000000000003</v>
          </cell>
          <cell r="P42">
            <v>30.7</v>
          </cell>
          <cell r="Q42">
            <v>33.4</v>
          </cell>
          <cell r="R42">
            <v>32.4</v>
          </cell>
          <cell r="S42">
            <v>34.5</v>
          </cell>
          <cell r="T42">
            <v>33.9</v>
          </cell>
          <cell r="U42">
            <v>33.799999999999997</v>
          </cell>
          <cell r="V42">
            <v>32.799999999999997</v>
          </cell>
          <cell r="W42">
            <v>34</v>
          </cell>
          <cell r="X42">
            <v>34.1</v>
          </cell>
          <cell r="Y42">
            <v>33.5</v>
          </cell>
        </row>
        <row r="43">
          <cell r="O43">
            <v>197.3</v>
          </cell>
          <cell r="P43">
            <v>218.3</v>
          </cell>
          <cell r="Q43">
            <v>207.4</v>
          </cell>
          <cell r="R43">
            <v>243.8</v>
          </cell>
          <cell r="S43">
            <v>229</v>
          </cell>
          <cell r="T43">
            <v>380.7</v>
          </cell>
          <cell r="U43">
            <v>192</v>
          </cell>
          <cell r="V43">
            <v>188.2</v>
          </cell>
          <cell r="W43">
            <v>203.3</v>
          </cell>
          <cell r="X43">
            <v>215.1</v>
          </cell>
          <cell r="Y43">
            <v>202.5</v>
          </cell>
        </row>
        <row r="45">
          <cell r="O45">
            <v>1031.5</v>
          </cell>
          <cell r="P45">
            <v>980.4</v>
          </cell>
          <cell r="Q45">
            <v>995.8</v>
          </cell>
          <cell r="R45">
            <v>1002.7</v>
          </cell>
          <cell r="S45">
            <v>863.8</v>
          </cell>
          <cell r="T45">
            <v>828.7</v>
          </cell>
          <cell r="U45">
            <v>946.7</v>
          </cell>
          <cell r="V45">
            <v>1086.0999999999999</v>
          </cell>
          <cell r="W45">
            <v>903.6</v>
          </cell>
          <cell r="X45">
            <v>715.9</v>
          </cell>
          <cell r="Y45">
            <v>807.3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O47">
            <v>128.80000000000001</v>
          </cell>
          <cell r="P47">
            <v>132.5</v>
          </cell>
          <cell r="Q47">
            <v>135.80000000000001</v>
          </cell>
          <cell r="R47">
            <v>123.6</v>
          </cell>
          <cell r="S47">
            <v>128.6</v>
          </cell>
          <cell r="T47">
            <v>117.8</v>
          </cell>
          <cell r="U47">
            <v>140.69999999999999</v>
          </cell>
          <cell r="V47">
            <v>127.3</v>
          </cell>
          <cell r="W47">
            <v>128.9</v>
          </cell>
          <cell r="X47">
            <v>131.5</v>
          </cell>
          <cell r="Y47">
            <v>129</v>
          </cell>
        </row>
        <row r="48">
          <cell r="O48">
            <v>0.1</v>
          </cell>
          <cell r="P48">
            <v>1.9</v>
          </cell>
          <cell r="Q48">
            <v>0.3</v>
          </cell>
          <cell r="R48">
            <v>1.2</v>
          </cell>
          <cell r="S48">
            <v>0.2</v>
          </cell>
          <cell r="T48">
            <v>0.4</v>
          </cell>
          <cell r="U48">
            <v>0.4</v>
          </cell>
          <cell r="V48">
            <v>0.2</v>
          </cell>
          <cell r="W48">
            <v>0.3</v>
          </cell>
          <cell r="X48">
            <v>0.5</v>
          </cell>
          <cell r="Y48">
            <v>0.3</v>
          </cell>
        </row>
        <row r="51">
          <cell r="O51">
            <v>0.2</v>
          </cell>
          <cell r="P51">
            <v>0</v>
          </cell>
          <cell r="Q51">
            <v>1.2</v>
          </cell>
          <cell r="R51">
            <v>2.2999999999999998</v>
          </cell>
          <cell r="S51">
            <v>0.3</v>
          </cell>
          <cell r="T51">
            <v>0.5</v>
          </cell>
          <cell r="U51">
            <v>1.9</v>
          </cell>
          <cell r="V51">
            <v>0.7</v>
          </cell>
          <cell r="W51">
            <v>1</v>
          </cell>
          <cell r="X51">
            <v>0.5</v>
          </cell>
          <cell r="Y51">
            <v>0.5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4">
          <cell r="O54">
            <v>446.2</v>
          </cell>
          <cell r="P54">
            <v>569.29999999999995</v>
          </cell>
          <cell r="Q54">
            <v>502.7</v>
          </cell>
          <cell r="R54">
            <v>555.79999999999995</v>
          </cell>
          <cell r="S54">
            <v>442.3</v>
          </cell>
          <cell r="T54">
            <v>461.4</v>
          </cell>
          <cell r="U54">
            <v>402.3</v>
          </cell>
          <cell r="V54">
            <v>470.7</v>
          </cell>
          <cell r="W54">
            <v>427.8</v>
          </cell>
          <cell r="X54">
            <v>436.4</v>
          </cell>
          <cell r="Y54">
            <v>475.1</v>
          </cell>
        </row>
        <row r="55">
          <cell r="O55">
            <v>2.5</v>
          </cell>
          <cell r="P55">
            <v>2.4</v>
          </cell>
          <cell r="Q55">
            <v>3</v>
          </cell>
          <cell r="R55">
            <v>2.6</v>
          </cell>
          <cell r="S55">
            <v>2.6</v>
          </cell>
          <cell r="T55">
            <v>2.4</v>
          </cell>
          <cell r="U55">
            <v>2.8</v>
          </cell>
          <cell r="V55">
            <v>2.4</v>
          </cell>
          <cell r="W55">
            <v>2.6</v>
          </cell>
          <cell r="X55">
            <v>2.5</v>
          </cell>
          <cell r="Y55">
            <v>2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0.1</v>
          </cell>
          <cell r="T56">
            <v>0</v>
          </cell>
          <cell r="U56">
            <v>0.1</v>
          </cell>
          <cell r="V56">
            <v>0</v>
          </cell>
          <cell r="W56">
            <v>0.1</v>
          </cell>
          <cell r="X56">
            <v>0</v>
          </cell>
          <cell r="Y56">
            <v>0</v>
          </cell>
        </row>
        <row r="60">
          <cell r="O60">
            <v>336.5</v>
          </cell>
          <cell r="P60">
            <v>218.1</v>
          </cell>
          <cell r="Q60">
            <v>255.1</v>
          </cell>
          <cell r="R60">
            <v>248.2</v>
          </cell>
          <cell r="S60">
            <v>223.5</v>
          </cell>
          <cell r="T60">
            <v>411.3</v>
          </cell>
          <cell r="U60">
            <v>357.4</v>
          </cell>
          <cell r="V60">
            <v>380.8</v>
          </cell>
          <cell r="W60">
            <v>397.3</v>
          </cell>
          <cell r="X60">
            <v>388.7</v>
          </cell>
          <cell r="Y60">
            <v>525.29999999999995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0.1</v>
          </cell>
          <cell r="W61">
            <v>0</v>
          </cell>
          <cell r="X61">
            <v>0</v>
          </cell>
          <cell r="Y61">
            <v>0</v>
          </cell>
        </row>
        <row r="62">
          <cell r="O62">
            <v>10.7</v>
          </cell>
          <cell r="P62">
            <v>9.9</v>
          </cell>
          <cell r="Q62">
            <v>13.9</v>
          </cell>
          <cell r="R62">
            <v>14.8</v>
          </cell>
          <cell r="S62">
            <v>14.1</v>
          </cell>
          <cell r="T62">
            <v>19.2</v>
          </cell>
          <cell r="U62">
            <v>25.1</v>
          </cell>
          <cell r="V62">
            <v>19.899999999999999</v>
          </cell>
          <cell r="W62">
            <v>13.4</v>
          </cell>
          <cell r="X62">
            <v>18.5</v>
          </cell>
          <cell r="Y62">
            <v>15.9</v>
          </cell>
        </row>
        <row r="63">
          <cell r="O63">
            <v>1018.7</v>
          </cell>
          <cell r="P63">
            <v>891.3</v>
          </cell>
          <cell r="Q63">
            <v>816.1</v>
          </cell>
          <cell r="R63">
            <v>811</v>
          </cell>
          <cell r="S63">
            <v>990.3</v>
          </cell>
          <cell r="T63">
            <v>743.1</v>
          </cell>
          <cell r="U63">
            <v>1016.4</v>
          </cell>
          <cell r="V63">
            <v>814.9</v>
          </cell>
          <cell r="W63">
            <v>811.9</v>
          </cell>
          <cell r="X63">
            <v>987.2</v>
          </cell>
          <cell r="Y63">
            <v>814.6</v>
          </cell>
        </row>
        <row r="64">
          <cell r="O64">
            <v>1014.3</v>
          </cell>
          <cell r="P64">
            <v>883.2</v>
          </cell>
          <cell r="Q64">
            <v>810.1</v>
          </cell>
          <cell r="R64">
            <v>806.8</v>
          </cell>
          <cell r="S64">
            <v>984.6</v>
          </cell>
          <cell r="T64">
            <v>735.5</v>
          </cell>
          <cell r="U64">
            <v>1010.1</v>
          </cell>
          <cell r="V64">
            <v>810.7</v>
          </cell>
          <cell r="W64">
            <v>805</v>
          </cell>
          <cell r="X64">
            <v>983.2</v>
          </cell>
          <cell r="Y64">
            <v>806.3</v>
          </cell>
        </row>
      </sheetData>
      <sheetData sheetId="6"/>
      <sheetData sheetId="7">
        <row r="11">
          <cell r="O11">
            <v>13284.3</v>
          </cell>
          <cell r="P11">
            <v>13018.4</v>
          </cell>
          <cell r="Q11">
            <v>14741.7</v>
          </cell>
          <cell r="R11">
            <v>14306.8</v>
          </cell>
          <cell r="S11">
            <v>14275.6</v>
          </cell>
          <cell r="T11">
            <v>13740.1</v>
          </cell>
          <cell r="U11">
            <v>15173.7</v>
          </cell>
          <cell r="V11">
            <v>14719.2</v>
          </cell>
          <cell r="W11">
            <v>15082.4</v>
          </cell>
          <cell r="X11">
            <v>15516.5</v>
          </cell>
          <cell r="Y11">
            <v>13866</v>
          </cell>
        </row>
        <row r="13">
          <cell r="O13">
            <v>1092.8</v>
          </cell>
          <cell r="P13">
            <v>1335.7</v>
          </cell>
          <cell r="Q13">
            <v>1431.6</v>
          </cell>
          <cell r="R13">
            <v>1247.7</v>
          </cell>
          <cell r="S13">
            <v>1291.0999999999999</v>
          </cell>
          <cell r="T13">
            <v>1195.2</v>
          </cell>
          <cell r="U13">
            <v>1385.1</v>
          </cell>
          <cell r="V13">
            <v>1274.7</v>
          </cell>
          <cell r="W13">
            <v>1560.4</v>
          </cell>
          <cell r="X13">
            <v>1899.9</v>
          </cell>
          <cell r="Y13">
            <v>1558.9</v>
          </cell>
        </row>
        <row r="14">
          <cell r="O14">
            <v>123.3</v>
          </cell>
          <cell r="P14">
            <v>224</v>
          </cell>
          <cell r="Q14">
            <v>163.19999999999999</v>
          </cell>
          <cell r="R14">
            <v>200.8</v>
          </cell>
          <cell r="S14">
            <v>207.4</v>
          </cell>
          <cell r="T14">
            <v>218.1</v>
          </cell>
          <cell r="U14">
            <v>205.1</v>
          </cell>
          <cell r="V14">
            <v>210.4</v>
          </cell>
          <cell r="W14">
            <v>210.2</v>
          </cell>
          <cell r="X14">
            <v>202.7</v>
          </cell>
          <cell r="Y14">
            <v>227</v>
          </cell>
        </row>
        <row r="15">
          <cell r="O15">
            <v>279.10000000000002</v>
          </cell>
          <cell r="P15">
            <v>237.2</v>
          </cell>
          <cell r="Q15">
            <v>259.39999999999998</v>
          </cell>
          <cell r="R15">
            <v>341</v>
          </cell>
          <cell r="S15">
            <v>323.3</v>
          </cell>
          <cell r="T15">
            <v>337</v>
          </cell>
          <cell r="U15">
            <v>356.6</v>
          </cell>
          <cell r="V15">
            <v>327.3</v>
          </cell>
          <cell r="W15">
            <v>322.3</v>
          </cell>
          <cell r="X15">
            <v>264.89999999999998</v>
          </cell>
          <cell r="Y15">
            <v>247.9</v>
          </cell>
        </row>
        <row r="16">
          <cell r="O16">
            <v>172</v>
          </cell>
          <cell r="P16">
            <v>139.9</v>
          </cell>
          <cell r="Q16">
            <v>178.9</v>
          </cell>
          <cell r="R16">
            <v>152.6</v>
          </cell>
          <cell r="S16">
            <v>190.8</v>
          </cell>
          <cell r="T16">
            <v>135.19999999999999</v>
          </cell>
          <cell r="U16">
            <v>182</v>
          </cell>
          <cell r="V16">
            <v>162.30000000000001</v>
          </cell>
          <cell r="W16">
            <v>218.5</v>
          </cell>
          <cell r="X16">
            <v>198.7</v>
          </cell>
          <cell r="Y16">
            <v>155.30000000000001</v>
          </cell>
        </row>
        <row r="17"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O18">
            <v>60.9</v>
          </cell>
          <cell r="P18">
            <v>53.3</v>
          </cell>
          <cell r="Q18">
            <v>38.799999999999997</v>
          </cell>
          <cell r="R18">
            <v>42.5</v>
          </cell>
          <cell r="S18">
            <v>52.5</v>
          </cell>
          <cell r="T18">
            <v>44.4</v>
          </cell>
          <cell r="U18">
            <v>47.2</v>
          </cell>
          <cell r="V18">
            <v>49.2</v>
          </cell>
          <cell r="W18">
            <v>61.7</v>
          </cell>
          <cell r="X18">
            <v>50</v>
          </cell>
          <cell r="Y18">
            <v>48</v>
          </cell>
        </row>
        <row r="21">
          <cell r="O21">
            <v>4516.1000000000004</v>
          </cell>
          <cell r="P21">
            <v>4532.1000000000004</v>
          </cell>
          <cell r="Q21">
            <v>4975.8</v>
          </cell>
          <cell r="R21">
            <v>4976.8</v>
          </cell>
          <cell r="S21">
            <v>4858.1000000000004</v>
          </cell>
          <cell r="T21">
            <v>4709.8999999999996</v>
          </cell>
          <cell r="U21">
            <v>5598</v>
          </cell>
          <cell r="V21">
            <v>5342.3</v>
          </cell>
          <cell r="W21">
            <v>5812.2</v>
          </cell>
          <cell r="X21">
            <v>5703</v>
          </cell>
          <cell r="Y21">
            <v>5091.5</v>
          </cell>
        </row>
        <row r="23">
          <cell r="O23">
            <v>2.7</v>
          </cell>
          <cell r="P23">
            <v>1.5</v>
          </cell>
          <cell r="Q23">
            <v>1.7</v>
          </cell>
          <cell r="R23">
            <v>1.7</v>
          </cell>
          <cell r="S23">
            <v>1.5</v>
          </cell>
          <cell r="T23">
            <v>1.6</v>
          </cell>
          <cell r="U23">
            <v>2.1</v>
          </cell>
          <cell r="V23">
            <v>1.9</v>
          </cell>
          <cell r="W23">
            <v>1.9</v>
          </cell>
          <cell r="X23">
            <v>1.7</v>
          </cell>
          <cell r="Y23">
            <v>1.7</v>
          </cell>
        </row>
        <row r="24">
          <cell r="O24">
            <v>0.8</v>
          </cell>
          <cell r="P24">
            <v>1</v>
          </cell>
          <cell r="Q24">
            <v>1.4</v>
          </cell>
          <cell r="R24">
            <v>1.1000000000000001</v>
          </cell>
          <cell r="S24">
            <v>1.1000000000000001</v>
          </cell>
          <cell r="T24">
            <v>0.9</v>
          </cell>
          <cell r="U24">
            <v>0.4</v>
          </cell>
          <cell r="V24">
            <v>0.7</v>
          </cell>
          <cell r="W24">
            <v>1.2</v>
          </cell>
          <cell r="X24">
            <v>1.4</v>
          </cell>
          <cell r="Y24">
            <v>1.3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8">
          <cell r="O28">
            <v>202.3</v>
          </cell>
          <cell r="P28">
            <v>103.2</v>
          </cell>
          <cell r="Q28">
            <v>114.5</v>
          </cell>
          <cell r="R28">
            <v>58.6</v>
          </cell>
          <cell r="S28">
            <v>687.9</v>
          </cell>
          <cell r="T28">
            <v>553.79999999999995</v>
          </cell>
          <cell r="U28">
            <v>207.7</v>
          </cell>
          <cell r="V28">
            <v>198.1</v>
          </cell>
          <cell r="W28">
            <v>418</v>
          </cell>
          <cell r="X28">
            <v>73.5</v>
          </cell>
          <cell r="Y28">
            <v>62.1</v>
          </cell>
        </row>
        <row r="29">
          <cell r="O29">
            <v>259</v>
          </cell>
          <cell r="P29">
            <v>0</v>
          </cell>
          <cell r="Q29">
            <v>0</v>
          </cell>
          <cell r="R29">
            <v>109.3</v>
          </cell>
          <cell r="S29">
            <v>134.1</v>
          </cell>
          <cell r="T29">
            <v>0</v>
          </cell>
          <cell r="U29">
            <v>125.3</v>
          </cell>
          <cell r="V29">
            <v>0</v>
          </cell>
          <cell r="W29">
            <v>0</v>
          </cell>
          <cell r="X29">
            <v>104.3</v>
          </cell>
          <cell r="Y29">
            <v>0</v>
          </cell>
        </row>
      </sheetData>
      <sheetData sheetId="8"/>
      <sheetData sheetId="9">
        <row r="12"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4">
          <cell r="O14">
            <v>0</v>
          </cell>
          <cell r="P14">
            <v>0</v>
          </cell>
          <cell r="Q14">
            <v>66.400000000000006</v>
          </cell>
          <cell r="R14">
            <v>65.7</v>
          </cell>
          <cell r="S14">
            <v>0</v>
          </cell>
          <cell r="T14">
            <v>61.5</v>
          </cell>
          <cell r="U14">
            <v>29.8</v>
          </cell>
          <cell r="V14">
            <v>56.5</v>
          </cell>
          <cell r="W14">
            <v>28.6</v>
          </cell>
          <cell r="X14">
            <v>29.6</v>
          </cell>
          <cell r="Y14">
            <v>27.6</v>
          </cell>
        </row>
        <row r="17">
          <cell r="O17">
            <v>12.5</v>
          </cell>
          <cell r="P17">
            <v>9.6</v>
          </cell>
          <cell r="Q17">
            <v>15.9</v>
          </cell>
          <cell r="R17">
            <v>13.6</v>
          </cell>
          <cell r="S17">
            <v>14.4</v>
          </cell>
          <cell r="T17">
            <v>13.1</v>
          </cell>
          <cell r="U17">
            <v>17</v>
          </cell>
          <cell r="V17">
            <v>11.7</v>
          </cell>
          <cell r="W17">
            <v>11.4</v>
          </cell>
          <cell r="X17">
            <v>15.5</v>
          </cell>
          <cell r="Y17">
            <v>19</v>
          </cell>
        </row>
        <row r="18"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20">
          <cell r="O20">
            <v>15.5</v>
          </cell>
          <cell r="P20">
            <v>14.5</v>
          </cell>
          <cell r="Q20">
            <v>17.2</v>
          </cell>
          <cell r="R20">
            <v>14.1</v>
          </cell>
          <cell r="S20">
            <v>13.6</v>
          </cell>
          <cell r="T20">
            <v>18</v>
          </cell>
          <cell r="U20">
            <v>18.2</v>
          </cell>
          <cell r="V20">
            <v>15.1</v>
          </cell>
          <cell r="W20">
            <v>16.5</v>
          </cell>
          <cell r="X20">
            <v>17.7</v>
          </cell>
          <cell r="Y20">
            <v>15.8</v>
          </cell>
        </row>
        <row r="21">
          <cell r="O21">
            <v>313.60000000000002</v>
          </cell>
          <cell r="P21">
            <v>352.4</v>
          </cell>
          <cell r="Q21">
            <v>988.2</v>
          </cell>
          <cell r="R21">
            <v>329.6</v>
          </cell>
          <cell r="S21">
            <v>328.5</v>
          </cell>
          <cell r="T21">
            <v>1196.0999999999999</v>
          </cell>
          <cell r="U21">
            <v>381.9</v>
          </cell>
          <cell r="V21">
            <v>331</v>
          </cell>
          <cell r="W21">
            <v>663.2</v>
          </cell>
          <cell r="X21">
            <v>817.4</v>
          </cell>
          <cell r="Y21">
            <v>612.29999999999995</v>
          </cell>
        </row>
        <row r="24">
          <cell r="O24">
            <v>0.9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1.7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395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6</v>
          </cell>
          <cell r="V26">
            <v>0</v>
          </cell>
          <cell r="W26">
            <v>0</v>
          </cell>
          <cell r="X26">
            <v>0</v>
          </cell>
          <cell r="Y26">
            <v>750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40</v>
          </cell>
        </row>
        <row r="32">
          <cell r="O32">
            <v>98.2</v>
          </cell>
          <cell r="P32">
            <v>81.400000000000006</v>
          </cell>
          <cell r="Q32">
            <v>83.6</v>
          </cell>
          <cell r="R32">
            <v>75.599999999999994</v>
          </cell>
          <cell r="S32">
            <v>82</v>
          </cell>
          <cell r="T32">
            <v>70.3</v>
          </cell>
          <cell r="U32">
            <v>73.900000000000006</v>
          </cell>
          <cell r="V32">
            <v>73.099999999999994</v>
          </cell>
          <cell r="W32">
            <v>76.099999999999994</v>
          </cell>
          <cell r="X32">
            <v>92.9</v>
          </cell>
          <cell r="Y32">
            <v>76.8</v>
          </cell>
        </row>
        <row r="33"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5">
          <cell r="O35">
            <v>9.6999999999999993</v>
          </cell>
          <cell r="P35">
            <v>7.2</v>
          </cell>
          <cell r="Q35">
            <v>8.1</v>
          </cell>
          <cell r="R35">
            <v>21.4</v>
          </cell>
          <cell r="S35">
            <v>20.8</v>
          </cell>
          <cell r="T35">
            <v>7.5</v>
          </cell>
          <cell r="U35">
            <v>7</v>
          </cell>
          <cell r="V35">
            <v>18.7</v>
          </cell>
          <cell r="W35">
            <v>12.8</v>
          </cell>
          <cell r="X35">
            <v>10</v>
          </cell>
          <cell r="Y35">
            <v>8.3000000000000007</v>
          </cell>
        </row>
        <row r="36"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262.39999999999998</v>
          </cell>
          <cell r="Y36">
            <v>0</v>
          </cell>
        </row>
        <row r="38">
          <cell r="O38">
            <v>132.1</v>
          </cell>
          <cell r="P38">
            <v>94.1</v>
          </cell>
          <cell r="Q38">
            <v>114.4</v>
          </cell>
          <cell r="R38">
            <v>103.9</v>
          </cell>
          <cell r="S38">
            <v>92.4</v>
          </cell>
          <cell r="T38">
            <v>99.4</v>
          </cell>
          <cell r="U38">
            <v>117.7</v>
          </cell>
          <cell r="V38">
            <v>94.2</v>
          </cell>
          <cell r="W38">
            <v>85.5</v>
          </cell>
          <cell r="X38">
            <v>73.099999999999994</v>
          </cell>
          <cell r="Y38">
            <v>67.900000000000006</v>
          </cell>
        </row>
        <row r="39"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3"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9923.9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6">
          <cell r="O46">
            <v>158.4</v>
          </cell>
          <cell r="P46">
            <v>25.1</v>
          </cell>
          <cell r="Q46">
            <v>30</v>
          </cell>
          <cell r="R46">
            <v>30</v>
          </cell>
          <cell r="S46">
            <v>37.799999999999997</v>
          </cell>
          <cell r="T46">
            <v>17.2</v>
          </cell>
          <cell r="U46">
            <v>0.1</v>
          </cell>
          <cell r="V46">
            <v>34.799999999999997</v>
          </cell>
          <cell r="W46">
            <v>238.9</v>
          </cell>
          <cell r="X46">
            <v>18.899999999999999</v>
          </cell>
          <cell r="Y46">
            <v>156.80000000000001</v>
          </cell>
        </row>
        <row r="47">
          <cell r="O47">
            <v>0.1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O48">
            <v>0</v>
          </cell>
          <cell r="Q48">
            <v>273.3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53">
          <cell r="O53">
            <v>0</v>
          </cell>
          <cell r="P53">
            <v>31.3</v>
          </cell>
          <cell r="Q53">
            <v>3.8</v>
          </cell>
          <cell r="R53">
            <v>0</v>
          </cell>
          <cell r="S53">
            <v>0</v>
          </cell>
          <cell r="T53">
            <v>26.5</v>
          </cell>
          <cell r="U53">
            <v>0</v>
          </cell>
          <cell r="V53">
            <v>0</v>
          </cell>
          <cell r="W53">
            <v>33.4</v>
          </cell>
          <cell r="X53">
            <v>0</v>
          </cell>
          <cell r="Y53">
            <v>0</v>
          </cell>
        </row>
        <row r="54"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O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4B42-AA65-40E8-A740-06D3630DDFB5}">
  <dimension ref="A1:GS893"/>
  <sheetViews>
    <sheetView showGridLines="0" zoomScaleNormal="100" workbookViewId="0">
      <pane xSplit="2" ySplit="8" topLeftCell="T9" activePane="bottomRight" state="frozen"/>
      <selection pane="topRight" activeCell="C1" sqref="C1"/>
      <selection pane="bottomLeft" activeCell="A9" sqref="A9"/>
      <selection pane="bottomRight" activeCell="Z9" sqref="Z9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4" width="11.28515625" style="1" bestFit="1" customWidth="1"/>
    <col min="5" max="6" width="11.140625" style="1" bestFit="1" customWidth="1"/>
    <col min="7" max="7" width="10.5703125" style="1" customWidth="1"/>
    <col min="8" max="8" width="11.28515625" style="1" bestFit="1" customWidth="1"/>
    <col min="9" max="10" width="11.28515625" style="1" customWidth="1"/>
    <col min="11" max="12" width="12.85546875" style="1" customWidth="1"/>
    <col min="13" max="13" width="13.140625" style="1" customWidth="1"/>
    <col min="14" max="14" width="13.7109375" style="1" customWidth="1"/>
    <col min="15" max="19" width="12.7109375" style="4" customWidth="1"/>
    <col min="20" max="20" width="12.28515625" style="4" bestFit="1" customWidth="1"/>
    <col min="21" max="25" width="12.28515625" style="4" customWidth="1"/>
    <col min="26" max="26" width="17.5703125" style="4" customWidth="1"/>
    <col min="27" max="27" width="15.28515625" style="4" customWidth="1"/>
    <col min="28" max="28" width="14.28515625" style="4" customWidth="1"/>
    <col min="29" max="29" width="17.85546875" style="4" bestFit="1" customWidth="1"/>
    <col min="30" max="31" width="11.42578125" style="1"/>
    <col min="32" max="33" width="11.42578125" style="5"/>
    <col min="34" max="16384" width="11.42578125" style="1"/>
  </cols>
  <sheetData>
    <row r="1" spans="1:31" ht="7.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15.7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3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1" ht="19.5" customHeight="1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31" ht="15.75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31" ht="14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1" ht="15" customHeight="1">
      <c r="B7" s="12" t="s">
        <v>5</v>
      </c>
      <c r="C7" s="13">
        <v>2025</v>
      </c>
      <c r="D7" s="14"/>
      <c r="E7" s="14"/>
      <c r="F7" s="14"/>
      <c r="G7" s="14"/>
      <c r="H7" s="14"/>
      <c r="I7" s="15"/>
      <c r="J7" s="15"/>
      <c r="K7" s="15"/>
      <c r="L7" s="15"/>
      <c r="M7" s="15"/>
      <c r="N7" s="16" t="s">
        <v>6</v>
      </c>
      <c r="O7" s="13">
        <v>2025</v>
      </c>
      <c r="P7" s="14"/>
      <c r="Q7" s="14"/>
      <c r="R7" s="14"/>
      <c r="S7" s="14"/>
      <c r="T7" s="14"/>
      <c r="U7" s="15"/>
      <c r="V7" s="15"/>
      <c r="W7" s="15"/>
      <c r="X7" s="15"/>
      <c r="Y7" s="15"/>
      <c r="Z7" s="16" t="s">
        <v>83</v>
      </c>
      <c r="AA7" s="12" t="s">
        <v>7</v>
      </c>
      <c r="AB7" s="16" t="s">
        <v>8</v>
      </c>
    </row>
    <row r="8" spans="1:31" ht="36.75" customHeight="1" thickBot="1">
      <c r="B8" s="17"/>
      <c r="C8" s="18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8" t="s">
        <v>17</v>
      </c>
      <c r="L8" s="18" t="s">
        <v>18</v>
      </c>
      <c r="M8" s="18" t="s">
        <v>19</v>
      </c>
      <c r="N8" s="19"/>
      <c r="O8" s="18" t="s">
        <v>9</v>
      </c>
      <c r="P8" s="18" t="s">
        <v>10</v>
      </c>
      <c r="Q8" s="18" t="s">
        <v>11</v>
      </c>
      <c r="R8" s="18" t="s">
        <v>12</v>
      </c>
      <c r="S8" s="18" t="s">
        <v>13</v>
      </c>
      <c r="T8" s="18" t="s">
        <v>14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19</v>
      </c>
      <c r="Z8" s="19"/>
      <c r="AA8" s="17"/>
      <c r="AB8" s="19"/>
    </row>
    <row r="9" spans="1:31" ht="18" customHeight="1" thickTop="1">
      <c r="B9" s="20" t="s">
        <v>20</v>
      </c>
      <c r="C9" s="21">
        <f>+C10+C49+C57</f>
        <v>85307.199999999997</v>
      </c>
      <c r="D9" s="21">
        <f t="shared" ref="D9:M9" si="0">+D10+D49+D57</f>
        <v>65990</v>
      </c>
      <c r="E9" s="21">
        <f t="shared" si="0"/>
        <v>67036.700000000012</v>
      </c>
      <c r="F9" s="21">
        <f t="shared" si="0"/>
        <v>102897.40000000001</v>
      </c>
      <c r="G9" s="21">
        <f t="shared" si="0"/>
        <v>80316</v>
      </c>
      <c r="H9" s="21">
        <f t="shared" si="0"/>
        <v>70596.800000000003</v>
      </c>
      <c r="I9" s="21">
        <f t="shared" si="0"/>
        <v>76462.699999999983</v>
      </c>
      <c r="J9" s="21">
        <f t="shared" si="0"/>
        <v>70340.600000000006</v>
      </c>
      <c r="K9" s="21">
        <f t="shared" si="0"/>
        <v>67700.200000000012</v>
      </c>
      <c r="L9" s="21">
        <f t="shared" si="0"/>
        <v>79510.89999999998</v>
      </c>
      <c r="M9" s="21">
        <f t="shared" si="0"/>
        <v>66597</v>
      </c>
      <c r="N9" s="21">
        <f>+N10+N49+N57</f>
        <v>832755.49999999988</v>
      </c>
      <c r="O9" s="22">
        <f t="shared" ref="O9:Y9" si="1">+O10+O49+O57</f>
        <v>85307.198391529993</v>
      </c>
      <c r="P9" s="22">
        <f t="shared" si="1"/>
        <v>65990.020402949987</v>
      </c>
      <c r="Q9" s="22">
        <f t="shared" si="1"/>
        <v>67036.678663669998</v>
      </c>
      <c r="R9" s="22">
        <f t="shared" si="1"/>
        <v>102896.81680732001</v>
      </c>
      <c r="S9" s="22">
        <f t="shared" si="1"/>
        <v>80315.965132929967</v>
      </c>
      <c r="T9" s="22">
        <f t="shared" si="1"/>
        <v>70596.510493954454</v>
      </c>
      <c r="U9" s="22">
        <f t="shared" si="1"/>
        <v>76462.62857934057</v>
      </c>
      <c r="V9" s="22">
        <f t="shared" si="1"/>
        <v>69937.864256434521</v>
      </c>
      <c r="W9" s="22">
        <f t="shared" si="1"/>
        <v>67180.470755319897</v>
      </c>
      <c r="X9" s="22">
        <f t="shared" si="1"/>
        <v>78969.990441493093</v>
      </c>
      <c r="Y9" s="22">
        <f t="shared" si="1"/>
        <v>66890.585131122964</v>
      </c>
      <c r="Z9" s="23">
        <f>+Z10+Z49+Z57</f>
        <v>831584.72905606532</v>
      </c>
      <c r="AA9" s="23">
        <f t="shared" ref="AA9:AA65" si="2">+N9-Z9</f>
        <v>1170.7709439345635</v>
      </c>
      <c r="AB9" s="23">
        <f t="shared" ref="AB9:AB51" si="3">+N9/Z9*100</f>
        <v>100.14078793212853</v>
      </c>
      <c r="AD9" s="24"/>
    </row>
    <row r="10" spans="1:31" ht="18" customHeight="1">
      <c r="B10" s="25" t="s">
        <v>21</v>
      </c>
      <c r="C10" s="26">
        <f>+C11+C16+C26+C44+C47+C48</f>
        <v>83492.400000000009</v>
      </c>
      <c r="D10" s="26">
        <f t="shared" ref="D10:M10" si="4">+D11+D16+D26+D44+D47+D48</f>
        <v>64299</v>
      </c>
      <c r="E10" s="26">
        <f t="shared" si="4"/>
        <v>65444.700000000012</v>
      </c>
      <c r="F10" s="26">
        <f t="shared" si="4"/>
        <v>101262.70000000001</v>
      </c>
      <c r="G10" s="26">
        <f t="shared" si="4"/>
        <v>78642.8</v>
      </c>
      <c r="H10" s="26">
        <f t="shared" si="4"/>
        <v>68958.899999999994</v>
      </c>
      <c r="I10" s="26">
        <f t="shared" si="4"/>
        <v>74656.699999999983</v>
      </c>
      <c r="J10" s="26">
        <f t="shared" si="4"/>
        <v>68651.100000000006</v>
      </c>
      <c r="K10" s="26">
        <f t="shared" si="4"/>
        <v>66046.100000000006</v>
      </c>
      <c r="L10" s="26">
        <f t="shared" si="4"/>
        <v>77677.099999999991</v>
      </c>
      <c r="M10" s="26">
        <f t="shared" si="4"/>
        <v>64763.6</v>
      </c>
      <c r="N10" s="26">
        <f>+N11+N16+N26+N44+N47+N48</f>
        <v>813895.1</v>
      </c>
      <c r="O10" s="27">
        <f t="shared" ref="O10:Y10" si="5">+O11+O16+O26+O44+O47+O48</f>
        <v>83492.417783439989</v>
      </c>
      <c r="P10" s="27">
        <f t="shared" si="5"/>
        <v>64299.02507227999</v>
      </c>
      <c r="Q10" s="27">
        <f t="shared" si="5"/>
        <v>65444.695419060001</v>
      </c>
      <c r="R10" s="27">
        <f t="shared" si="5"/>
        <v>101262.0811863</v>
      </c>
      <c r="S10" s="27">
        <f t="shared" si="5"/>
        <v>78642.854279169987</v>
      </c>
      <c r="T10" s="27">
        <f t="shared" si="5"/>
        <v>68958.648658750011</v>
      </c>
      <c r="U10" s="27">
        <f t="shared" si="5"/>
        <v>74656.903902823484</v>
      </c>
      <c r="V10" s="27">
        <f t="shared" si="5"/>
        <v>68185.264741751453</v>
      </c>
      <c r="W10" s="27">
        <f t="shared" si="5"/>
        <v>65558.37340936104</v>
      </c>
      <c r="X10" s="27">
        <f t="shared" si="5"/>
        <v>77261.781390884513</v>
      </c>
      <c r="Y10" s="27">
        <f t="shared" si="5"/>
        <v>65307.465962149559</v>
      </c>
      <c r="Z10" s="28">
        <f>+Z11+Z16+Z26+Z44+Z47+Z48</f>
        <v>813069.51180596999</v>
      </c>
      <c r="AA10" s="28">
        <f t="shared" si="2"/>
        <v>825.58819402998779</v>
      </c>
      <c r="AB10" s="29">
        <f t="shared" si="3"/>
        <v>100.10153968166833</v>
      </c>
      <c r="AD10" s="24"/>
    </row>
    <row r="11" spans="1:31" ht="18" customHeight="1">
      <c r="B11" s="25" t="s">
        <v>22</v>
      </c>
      <c r="C11" s="26">
        <f t="shared" ref="C11:O11" si="6">SUM(C12:C15)</f>
        <v>39449.800000000003</v>
      </c>
      <c r="D11" s="26">
        <f t="shared" ref="D11:M11" si="7">SUM(D12:D15)</f>
        <v>27934.600000000002</v>
      </c>
      <c r="E11" s="26">
        <f t="shared" si="7"/>
        <v>27960.5</v>
      </c>
      <c r="F11" s="26">
        <f t="shared" si="7"/>
        <v>59551</v>
      </c>
      <c r="G11" s="26">
        <f t="shared" si="7"/>
        <v>41173.199999999997</v>
      </c>
      <c r="H11" s="26">
        <f t="shared" si="7"/>
        <v>32751.199999999997</v>
      </c>
      <c r="I11" s="26">
        <f t="shared" si="7"/>
        <v>36115.299999999996</v>
      </c>
      <c r="J11" s="26">
        <f t="shared" si="7"/>
        <v>31390.300000000003</v>
      </c>
      <c r="K11" s="26">
        <f t="shared" si="7"/>
        <v>27862.6</v>
      </c>
      <c r="L11" s="26">
        <f t="shared" si="7"/>
        <v>37300.5</v>
      </c>
      <c r="M11" s="26">
        <f t="shared" si="7"/>
        <v>28612.6</v>
      </c>
      <c r="N11" s="30">
        <f>SUM(N12:N15)</f>
        <v>390101.6</v>
      </c>
      <c r="O11" s="31">
        <f t="shared" si="6"/>
        <v>39449.775620759996</v>
      </c>
      <c r="P11" s="31">
        <f t="shared" ref="P11:Y11" si="8">SUM(P12:P15)</f>
        <v>27934.576127609998</v>
      </c>
      <c r="Q11" s="31">
        <f t="shared" si="8"/>
        <v>27960.529368110005</v>
      </c>
      <c r="R11" s="31">
        <f t="shared" si="8"/>
        <v>59550.375423620004</v>
      </c>
      <c r="S11" s="31">
        <f t="shared" si="8"/>
        <v>41173.236195129997</v>
      </c>
      <c r="T11" s="31">
        <f t="shared" si="8"/>
        <v>32750.92689137</v>
      </c>
      <c r="U11" s="31">
        <f t="shared" si="8"/>
        <v>36137.109210360002</v>
      </c>
      <c r="V11" s="31">
        <f t="shared" si="8"/>
        <v>30721.158182052364</v>
      </c>
      <c r="W11" s="31">
        <f t="shared" si="8"/>
        <v>27508.854572851862</v>
      </c>
      <c r="X11" s="31">
        <f t="shared" si="8"/>
        <v>35605.624480858438</v>
      </c>
      <c r="Y11" s="31">
        <f t="shared" si="8"/>
        <v>27477.983359486261</v>
      </c>
      <c r="Z11" s="28">
        <f>SUM(Z12:Z15)</f>
        <v>386270.14943220891</v>
      </c>
      <c r="AA11" s="28">
        <f t="shared" si="2"/>
        <v>3831.4505677910638</v>
      </c>
      <c r="AB11" s="29">
        <f t="shared" si="3"/>
        <v>100.99190956728678</v>
      </c>
      <c r="AC11" s="32"/>
      <c r="AD11" s="24"/>
    </row>
    <row r="12" spans="1:31" ht="18" customHeight="1">
      <c r="B12" s="33" t="s">
        <v>23</v>
      </c>
      <c r="C12" s="34">
        <f>+[1]DGII!O12</f>
        <v>12908.9</v>
      </c>
      <c r="D12" s="34">
        <f>+[1]DGII!P12</f>
        <v>11313.6</v>
      </c>
      <c r="E12" s="34">
        <f>+[1]DGII!Q12</f>
        <v>11933.5</v>
      </c>
      <c r="F12" s="34">
        <f>+[1]DGII!R12</f>
        <v>11986.6</v>
      </c>
      <c r="G12" s="34">
        <f>+[1]DGII!S12</f>
        <v>12744.3</v>
      </c>
      <c r="H12" s="34">
        <f>+[1]DGII!T12</f>
        <v>10631.9</v>
      </c>
      <c r="I12" s="34">
        <f>+[1]DGII!U12</f>
        <v>9242</v>
      </c>
      <c r="J12" s="34">
        <f>+[1]DGII!V12</f>
        <v>10913.3</v>
      </c>
      <c r="K12" s="34">
        <f>+[1]DGII!W12</f>
        <v>10144.9</v>
      </c>
      <c r="L12" s="34">
        <f>+[1]DGII!X12</f>
        <v>9931.7999999999993</v>
      </c>
      <c r="M12" s="34">
        <f>+[1]DGII!Y12</f>
        <v>10458.9</v>
      </c>
      <c r="N12" s="35">
        <f>SUM(C12:M12)</f>
        <v>122209.69999999998</v>
      </c>
      <c r="O12" s="36">
        <v>12908.884647269999</v>
      </c>
      <c r="P12" s="36">
        <v>11313.618904739998</v>
      </c>
      <c r="Q12" s="36">
        <v>11933.480463440002</v>
      </c>
      <c r="R12" s="36">
        <v>11986.600503290003</v>
      </c>
      <c r="S12" s="36">
        <v>12744.33081544</v>
      </c>
      <c r="T12" s="36">
        <v>10631.663590899998</v>
      </c>
      <c r="U12" s="37">
        <v>9241.073858759999</v>
      </c>
      <c r="V12" s="37">
        <v>10828.653537086697</v>
      </c>
      <c r="W12" s="37">
        <v>10158.13032784948</v>
      </c>
      <c r="X12" s="37">
        <v>9448.1901197225779</v>
      </c>
      <c r="Y12" s="37">
        <v>10165.286711240669</v>
      </c>
      <c r="Z12" s="38">
        <f>SUM(O12:Y12)</f>
        <v>121359.91347973941</v>
      </c>
      <c r="AA12" s="38">
        <f t="shared" si="2"/>
        <v>849.78652026057534</v>
      </c>
      <c r="AB12" s="39">
        <f t="shared" si="3"/>
        <v>100.7002201104918</v>
      </c>
      <c r="AD12" s="24"/>
      <c r="AE12" s="5"/>
    </row>
    <row r="13" spans="1:31" ht="18" customHeight="1">
      <c r="B13" s="33" t="s">
        <v>24</v>
      </c>
      <c r="C13" s="34">
        <f>+[1]DGII!O13</f>
        <v>17302</v>
      </c>
      <c r="D13" s="34">
        <f>+[1]DGII!P13</f>
        <v>12300.8</v>
      </c>
      <c r="E13" s="34">
        <f>+[1]DGII!Q13</f>
        <v>11863.2</v>
      </c>
      <c r="F13" s="34">
        <f>+[1]DGII!R13</f>
        <v>40824.800000000003</v>
      </c>
      <c r="G13" s="34">
        <f>+[1]DGII!S13</f>
        <v>21556.2</v>
      </c>
      <c r="H13" s="34">
        <f>+[1]DGII!T13</f>
        <v>13687.3</v>
      </c>
      <c r="I13" s="34">
        <f>+[1]DGII!U13</f>
        <v>21721.8</v>
      </c>
      <c r="J13" s="34">
        <f>+[1]DGII!V13</f>
        <v>15323.6</v>
      </c>
      <c r="K13" s="34">
        <f>+[1]DGII!W13</f>
        <v>12940.4</v>
      </c>
      <c r="L13" s="34">
        <f>+[1]DGII!X13</f>
        <v>22153</v>
      </c>
      <c r="M13" s="34">
        <f>+[1]DGII!Y13</f>
        <v>12368.3</v>
      </c>
      <c r="N13" s="35">
        <f t="shared" ref="N13:N15" si="9">SUM(C13:M13)</f>
        <v>202041.4</v>
      </c>
      <c r="O13" s="36">
        <v>17302.016972739999</v>
      </c>
      <c r="P13" s="36">
        <v>12300.76386021</v>
      </c>
      <c r="Q13" s="36">
        <v>11863.195447000002</v>
      </c>
      <c r="R13" s="36">
        <v>40824.15375777</v>
      </c>
      <c r="S13" s="36">
        <v>21556.216634909997</v>
      </c>
      <c r="T13" s="36">
        <v>13687.261355879999</v>
      </c>
      <c r="U13" s="37">
        <v>21721.843156290004</v>
      </c>
      <c r="V13" s="37">
        <v>14844.192156089002</v>
      </c>
      <c r="W13" s="37">
        <v>12016.384829097764</v>
      </c>
      <c r="X13" s="37">
        <v>21033.140043659627</v>
      </c>
      <c r="Y13" s="37">
        <v>11989.684505943473</v>
      </c>
      <c r="Z13" s="38">
        <f>SUM(O13:Y13)</f>
        <v>199138.85271958986</v>
      </c>
      <c r="AA13" s="38">
        <f t="shared" si="2"/>
        <v>2902.54728041013</v>
      </c>
      <c r="AB13" s="39">
        <f t="shared" si="3"/>
        <v>101.45754946398995</v>
      </c>
      <c r="AD13" s="24"/>
      <c r="AE13" s="5"/>
    </row>
    <row r="14" spans="1:31" ht="18" customHeight="1">
      <c r="B14" s="33" t="s">
        <v>25</v>
      </c>
      <c r="C14" s="34">
        <f>+[1]DGII!O14</f>
        <v>9006.4</v>
      </c>
      <c r="D14" s="34">
        <f>+[1]DGII!P14</f>
        <v>4037.7</v>
      </c>
      <c r="E14" s="34">
        <f>+[1]DGII!Q14</f>
        <v>3901.8</v>
      </c>
      <c r="F14" s="34">
        <f>+[1]DGII!R14</f>
        <v>6448.2</v>
      </c>
      <c r="G14" s="34">
        <f>+[1]DGII!S14</f>
        <v>6465.6</v>
      </c>
      <c r="H14" s="34">
        <f>+[1]DGII!T14</f>
        <v>8149.9</v>
      </c>
      <c r="I14" s="34">
        <f>+[1]DGII!U14</f>
        <v>4848.8</v>
      </c>
      <c r="J14" s="34">
        <f>+[1]DGII!V14</f>
        <v>4835.2</v>
      </c>
      <c r="K14" s="34">
        <f>+[1]DGII!W14</f>
        <v>4477.8999999999996</v>
      </c>
      <c r="L14" s="34">
        <f>+[1]DGII!X14</f>
        <v>4917.8</v>
      </c>
      <c r="M14" s="34">
        <f>+[1]DGII!Y14</f>
        <v>5514</v>
      </c>
      <c r="N14" s="35">
        <f t="shared" si="9"/>
        <v>62603.3</v>
      </c>
      <c r="O14" s="36">
        <v>9006.3383217899991</v>
      </c>
      <c r="P14" s="36">
        <v>4037.671927620001</v>
      </c>
      <c r="Q14" s="36">
        <v>3901.7962275</v>
      </c>
      <c r="R14" s="36">
        <v>6448.2474293299992</v>
      </c>
      <c r="S14" s="36">
        <v>6465.5591956999997</v>
      </c>
      <c r="T14" s="36">
        <v>8149.8906354600022</v>
      </c>
      <c r="U14" s="37">
        <v>4840.0201508400014</v>
      </c>
      <c r="V14" s="37">
        <v>4803.3949556335319</v>
      </c>
      <c r="W14" s="37">
        <v>5096.2671097321218</v>
      </c>
      <c r="X14" s="37">
        <v>4871.5788545921578</v>
      </c>
      <c r="Y14" s="37">
        <v>5103.8560305631227</v>
      </c>
      <c r="Z14" s="38">
        <f>SUM(O14:Y14)</f>
        <v>62724.620838760937</v>
      </c>
      <c r="AA14" s="38">
        <f t="shared" si="2"/>
        <v>-121.32083876093384</v>
      </c>
      <c r="AB14" s="39">
        <f t="shared" si="3"/>
        <v>99.806581790150943</v>
      </c>
      <c r="AD14" s="24"/>
      <c r="AE14" s="5"/>
    </row>
    <row r="15" spans="1:31" ht="18" customHeight="1">
      <c r="B15" s="33" t="s">
        <v>26</v>
      </c>
      <c r="C15" s="34">
        <f>+[1]DGII!O15</f>
        <v>232.5</v>
      </c>
      <c r="D15" s="34">
        <f>+[1]DGII!P15</f>
        <v>282.5</v>
      </c>
      <c r="E15" s="34">
        <f>+[1]DGII!Q15</f>
        <v>262</v>
      </c>
      <c r="F15" s="34">
        <f>+[1]DGII!R15</f>
        <v>291.39999999999998</v>
      </c>
      <c r="G15" s="34">
        <f>+[1]DGII!S15</f>
        <v>407.1</v>
      </c>
      <c r="H15" s="34">
        <f>+[1]DGII!T15</f>
        <v>282.10000000000002</v>
      </c>
      <c r="I15" s="34">
        <f>+[1]DGII!U15</f>
        <v>302.7</v>
      </c>
      <c r="J15" s="34">
        <f>+[1]DGII!V15</f>
        <v>318.2</v>
      </c>
      <c r="K15" s="34">
        <f>+[1]DGII!W15</f>
        <v>299.39999999999998</v>
      </c>
      <c r="L15" s="34">
        <f>+[1]DGII!X15</f>
        <v>297.89999999999998</v>
      </c>
      <c r="M15" s="34">
        <f>+[1]DGII!Y15</f>
        <v>271.39999999999998</v>
      </c>
      <c r="N15" s="35">
        <f t="shared" si="9"/>
        <v>3247.2</v>
      </c>
      <c r="O15" s="36">
        <v>232.53567896000001</v>
      </c>
      <c r="P15" s="36">
        <v>282.52143504000009</v>
      </c>
      <c r="Q15" s="36">
        <v>262.05723017000003</v>
      </c>
      <c r="R15" s="36">
        <v>291.37373323000003</v>
      </c>
      <c r="S15" s="36">
        <v>407.12954908</v>
      </c>
      <c r="T15" s="36">
        <v>282.11130913</v>
      </c>
      <c r="U15" s="37">
        <v>334.17204446999995</v>
      </c>
      <c r="V15" s="37">
        <v>244.91753324313336</v>
      </c>
      <c r="W15" s="37">
        <v>238.07230617249832</v>
      </c>
      <c r="X15" s="37">
        <v>252.71546288407441</v>
      </c>
      <c r="Y15" s="37">
        <v>219.15611173899748</v>
      </c>
      <c r="Z15" s="38">
        <f>SUM(O15:Y15)</f>
        <v>3046.7623941187035</v>
      </c>
      <c r="AA15" s="38">
        <f t="shared" si="2"/>
        <v>200.43760588129635</v>
      </c>
      <c r="AB15" s="39">
        <f t="shared" si="3"/>
        <v>106.57870814830225</v>
      </c>
      <c r="AD15" s="24"/>
      <c r="AE15" s="5"/>
    </row>
    <row r="16" spans="1:31" ht="18" customHeight="1">
      <c r="B16" s="25" t="s">
        <v>27</v>
      </c>
      <c r="C16" s="26">
        <f>+C17+C25</f>
        <v>3853.7</v>
      </c>
      <c r="D16" s="26">
        <f t="shared" ref="D16:M16" si="10">+D17+D25</f>
        <v>3770.2000000000003</v>
      </c>
      <c r="E16" s="26">
        <f t="shared" si="10"/>
        <v>6252.2000000000016</v>
      </c>
      <c r="F16" s="26">
        <f t="shared" si="10"/>
        <v>8025.0999999999995</v>
      </c>
      <c r="G16" s="26">
        <f t="shared" si="10"/>
        <v>4554.5999999999995</v>
      </c>
      <c r="H16" s="26">
        <f t="shared" si="10"/>
        <v>4043.5000000000005</v>
      </c>
      <c r="I16" s="26">
        <f t="shared" si="10"/>
        <v>3979.3</v>
      </c>
      <c r="J16" s="26">
        <f t="shared" si="10"/>
        <v>4519</v>
      </c>
      <c r="K16" s="26">
        <f t="shared" si="10"/>
        <v>5813.9</v>
      </c>
      <c r="L16" s="26">
        <f t="shared" si="10"/>
        <v>8326.4</v>
      </c>
      <c r="M16" s="26">
        <f t="shared" si="10"/>
        <v>4301.2999999999993</v>
      </c>
      <c r="N16" s="30">
        <f>+N17+N25</f>
        <v>57439.200000000012</v>
      </c>
      <c r="O16" s="27">
        <f t="shared" ref="O16:Y16" si="11">+O17+O25</f>
        <v>3853.7077438900005</v>
      </c>
      <c r="P16" s="27">
        <f t="shared" si="11"/>
        <v>3770.2278754600002</v>
      </c>
      <c r="Q16" s="27">
        <f t="shared" si="11"/>
        <v>6252.1904882899998</v>
      </c>
      <c r="R16" s="27">
        <f t="shared" si="11"/>
        <v>8025.1311641999991</v>
      </c>
      <c r="S16" s="27">
        <f t="shared" si="11"/>
        <v>4554.5848747</v>
      </c>
      <c r="T16" s="27">
        <f t="shared" si="11"/>
        <v>4043.4672593800001</v>
      </c>
      <c r="U16" s="27">
        <f t="shared" si="11"/>
        <v>3978.9264638300001</v>
      </c>
      <c r="V16" s="27">
        <f t="shared" si="11"/>
        <v>4520.9965713932379</v>
      </c>
      <c r="W16" s="27">
        <f t="shared" si="11"/>
        <v>5489.1518797329063</v>
      </c>
      <c r="X16" s="27">
        <f t="shared" si="11"/>
        <v>8184.9658328844844</v>
      </c>
      <c r="Y16" s="27">
        <f t="shared" si="11"/>
        <v>3944.4213996512563</v>
      </c>
      <c r="Z16" s="28">
        <f>+Z17+Z25</f>
        <v>56617.771553411891</v>
      </c>
      <c r="AA16" s="28">
        <f t="shared" si="2"/>
        <v>821.42844658812101</v>
      </c>
      <c r="AB16" s="29">
        <f t="shared" si="3"/>
        <v>101.45083146872568</v>
      </c>
      <c r="AD16" s="24"/>
      <c r="AE16" s="5"/>
    </row>
    <row r="17" spans="2:35" ht="18" customHeight="1">
      <c r="B17" s="40" t="s">
        <v>28</v>
      </c>
      <c r="C17" s="26">
        <f>SUM(C18:C24)</f>
        <v>3657.7999999999997</v>
      </c>
      <c r="D17" s="26">
        <f t="shared" ref="D17:M17" si="12">SUM(D18:D24)</f>
        <v>3543.9</v>
      </c>
      <c r="E17" s="26">
        <f t="shared" si="12"/>
        <v>5918.6000000000013</v>
      </c>
      <c r="F17" s="26">
        <f t="shared" si="12"/>
        <v>7773.2999999999993</v>
      </c>
      <c r="G17" s="26">
        <f t="shared" si="12"/>
        <v>4253.7</v>
      </c>
      <c r="H17" s="26">
        <f t="shared" si="12"/>
        <v>3746.1000000000004</v>
      </c>
      <c r="I17" s="26">
        <f t="shared" si="12"/>
        <v>3719.8</v>
      </c>
      <c r="J17" s="26">
        <f t="shared" si="12"/>
        <v>4206.5</v>
      </c>
      <c r="K17" s="26">
        <f t="shared" si="12"/>
        <v>5449.2</v>
      </c>
      <c r="L17" s="26">
        <f t="shared" si="12"/>
        <v>7983.4</v>
      </c>
      <c r="M17" s="26">
        <f t="shared" si="12"/>
        <v>3924.9999999999995</v>
      </c>
      <c r="N17" s="30">
        <f>SUM(N18:N24)</f>
        <v>54177.30000000001</v>
      </c>
      <c r="O17" s="27">
        <f t="shared" ref="O17:Y17" si="13">SUM(O18:O24)</f>
        <v>3657.8467681300003</v>
      </c>
      <c r="P17" s="27">
        <f t="shared" si="13"/>
        <v>3543.9381847899999</v>
      </c>
      <c r="Q17" s="27">
        <f t="shared" si="13"/>
        <v>5918.6209699599995</v>
      </c>
      <c r="R17" s="27">
        <f t="shared" si="13"/>
        <v>7773.2562728699995</v>
      </c>
      <c r="S17" s="27">
        <f t="shared" si="13"/>
        <v>4253.7223049599997</v>
      </c>
      <c r="T17" s="27">
        <f t="shared" si="13"/>
        <v>3746.0346477799999</v>
      </c>
      <c r="U17" s="27">
        <f t="shared" si="13"/>
        <v>3719.4260669599998</v>
      </c>
      <c r="V17" s="27">
        <f t="shared" si="13"/>
        <v>4291.1126903238937</v>
      </c>
      <c r="W17" s="27">
        <f t="shared" si="13"/>
        <v>5236.952232016637</v>
      </c>
      <c r="X17" s="27">
        <f t="shared" si="13"/>
        <v>7912.1330004209995</v>
      </c>
      <c r="Y17" s="27">
        <f t="shared" si="13"/>
        <v>3658.4408411566237</v>
      </c>
      <c r="Z17" s="28">
        <f>SUM(Z18:Z24)</f>
        <v>53711.48397936816</v>
      </c>
      <c r="AA17" s="28">
        <f t="shared" si="2"/>
        <v>465.81602063184982</v>
      </c>
      <c r="AB17" s="29">
        <f t="shared" si="3"/>
        <v>100.8672559127407</v>
      </c>
      <c r="AD17" s="24"/>
      <c r="AE17" s="5"/>
    </row>
    <row r="18" spans="2:35" ht="18" customHeight="1">
      <c r="B18" s="41" t="s">
        <v>29</v>
      </c>
      <c r="C18" s="34">
        <f>+[1]DGII!O18</f>
        <v>133.5</v>
      </c>
      <c r="D18" s="34">
        <f>+[1]DGII!P18</f>
        <v>511.2</v>
      </c>
      <c r="E18" s="34">
        <f>+[1]DGII!Q18</f>
        <v>2130.3000000000002</v>
      </c>
      <c r="F18" s="34">
        <f>+[1]DGII!R18</f>
        <v>232.5</v>
      </c>
      <c r="G18" s="34">
        <f>+[1]DGII!S18</f>
        <v>199.3</v>
      </c>
      <c r="H18" s="34">
        <f>+[1]DGII!T18</f>
        <v>162.6</v>
      </c>
      <c r="I18" s="34">
        <f>+[1]DGII!U18</f>
        <v>150.6</v>
      </c>
      <c r="J18" s="34">
        <f>+[1]DGII!V18</f>
        <v>328.8</v>
      </c>
      <c r="K18" s="34">
        <f>+[1]DGII!W18</f>
        <v>1761.1</v>
      </c>
      <c r="L18" s="34">
        <f>+[1]DGII!X18</f>
        <v>198.5</v>
      </c>
      <c r="M18" s="34">
        <f>+[1]DGII!Y18</f>
        <v>120.4</v>
      </c>
      <c r="N18" s="35">
        <f>SUM(C18:M18)</f>
        <v>5928.7999999999993</v>
      </c>
      <c r="O18" s="42">
        <v>133.48413385999999</v>
      </c>
      <c r="P18" s="42">
        <v>511.22717008999996</v>
      </c>
      <c r="Q18" s="42">
        <v>2130.2893400600001</v>
      </c>
      <c r="R18" s="42">
        <v>232.48576563</v>
      </c>
      <c r="S18" s="42">
        <v>199.25444579000001</v>
      </c>
      <c r="T18" s="42">
        <v>162.56286577</v>
      </c>
      <c r="U18" s="43">
        <v>150.48613313999999</v>
      </c>
      <c r="V18" s="43">
        <v>432.80615780536755</v>
      </c>
      <c r="W18" s="43">
        <v>1849.1196902842858</v>
      </c>
      <c r="X18" s="43">
        <v>181.80524405343138</v>
      </c>
      <c r="Y18" s="43">
        <v>241.74872521705086</v>
      </c>
      <c r="Z18" s="38">
        <f>SUM(O18:Y18)</f>
        <v>6225.2696717001354</v>
      </c>
      <c r="AA18" s="38">
        <f t="shared" si="2"/>
        <v>-296.46967170013613</v>
      </c>
      <c r="AB18" s="39">
        <f t="shared" si="3"/>
        <v>95.23764130174348</v>
      </c>
      <c r="AD18" s="24"/>
      <c r="AE18" s="44"/>
      <c r="AH18" s="45"/>
    </row>
    <row r="19" spans="2:35" ht="18" customHeight="1">
      <c r="B19" s="41" t="s">
        <v>30</v>
      </c>
      <c r="C19" s="34">
        <f>+[1]DGII!O19</f>
        <v>280.8</v>
      </c>
      <c r="D19" s="34">
        <f>+[1]DGII!P19</f>
        <v>144.80000000000001</v>
      </c>
      <c r="E19" s="34">
        <f>+[1]DGII!Q19</f>
        <v>363.7</v>
      </c>
      <c r="F19" s="34">
        <f>+[1]DGII!R19</f>
        <v>4321.7</v>
      </c>
      <c r="G19" s="34">
        <f>+[1]DGII!S19</f>
        <v>361.2</v>
      </c>
      <c r="H19" s="34">
        <f>+[1]DGII!T19</f>
        <v>273.5</v>
      </c>
      <c r="I19" s="34">
        <f>+[1]DGII!U19</f>
        <v>332</v>
      </c>
      <c r="J19" s="34">
        <f>+[1]DGII!V19</f>
        <v>311.7</v>
      </c>
      <c r="K19" s="34">
        <f>+[1]DGII!W19</f>
        <v>259.8</v>
      </c>
      <c r="L19" s="34">
        <f>+[1]DGII!X19</f>
        <v>3713.5</v>
      </c>
      <c r="M19" s="34">
        <f>+[1]DGII!Y19</f>
        <v>264.2</v>
      </c>
      <c r="N19" s="35">
        <f t="shared" ref="N19:N24" si="14">SUM(C19:M19)</f>
        <v>10626.900000000001</v>
      </c>
      <c r="O19" s="42">
        <v>280.84852415</v>
      </c>
      <c r="P19" s="42">
        <v>144.80252647999998</v>
      </c>
      <c r="Q19" s="42">
        <v>363.68677230999998</v>
      </c>
      <c r="R19" s="42">
        <v>4321.7089804899997</v>
      </c>
      <c r="S19" s="42">
        <v>361.22201325999998</v>
      </c>
      <c r="T19" s="42">
        <v>273.50416856999999</v>
      </c>
      <c r="U19" s="43">
        <v>331.98751304000001</v>
      </c>
      <c r="V19" s="43">
        <v>236.832751963314</v>
      </c>
      <c r="W19" s="43">
        <v>229.84036581363213</v>
      </c>
      <c r="X19" s="43">
        <v>4455.6867779170607</v>
      </c>
      <c r="Y19" s="43">
        <v>205.91053282733793</v>
      </c>
      <c r="Z19" s="38">
        <f t="shared" ref="Z19:Z22" si="15">SUM(O19:Y19)</f>
        <v>11206.030926821344</v>
      </c>
      <c r="AA19" s="38">
        <f t="shared" si="2"/>
        <v>-579.13092682134265</v>
      </c>
      <c r="AB19" s="39">
        <f t="shared" si="3"/>
        <v>94.831971010938332</v>
      </c>
      <c r="AD19" s="24"/>
      <c r="AE19" s="5"/>
    </row>
    <row r="20" spans="2:35" ht="18" customHeight="1">
      <c r="B20" s="41" t="s">
        <v>31</v>
      </c>
      <c r="C20" s="34">
        <f>+[1]DGII!O20</f>
        <v>1004.4</v>
      </c>
      <c r="D20" s="34">
        <f>+[1]DGII!P20</f>
        <v>1046.7</v>
      </c>
      <c r="E20" s="34">
        <f>+[1]DGII!Q20</f>
        <v>1394.8</v>
      </c>
      <c r="F20" s="34">
        <f>+[1]DGII!R20</f>
        <v>1366.7</v>
      </c>
      <c r="G20" s="34">
        <f>+[1]DGII!S20</f>
        <v>1356.7</v>
      </c>
      <c r="H20" s="34">
        <f>+[1]DGII!T20</f>
        <v>1420.5</v>
      </c>
      <c r="I20" s="34">
        <f>+[1]DGII!U20</f>
        <v>1286.7</v>
      </c>
      <c r="J20" s="34">
        <f>+[1]DGII!V20</f>
        <v>1249.5999999999999</v>
      </c>
      <c r="K20" s="34">
        <f>+[1]DGII!W20</f>
        <v>1465.7</v>
      </c>
      <c r="L20" s="34">
        <f>+[1]DGII!X20</f>
        <v>1651</v>
      </c>
      <c r="M20" s="34">
        <f>+[1]DGII!Y20</f>
        <v>1607.1</v>
      </c>
      <c r="N20" s="35">
        <f t="shared" si="14"/>
        <v>14849.900000000001</v>
      </c>
      <c r="O20" s="42">
        <v>1004.3881616599999</v>
      </c>
      <c r="P20" s="42">
        <v>1046.6638622400001</v>
      </c>
      <c r="Q20" s="42">
        <v>1394.77763523</v>
      </c>
      <c r="R20" s="42">
        <v>1366.67735238</v>
      </c>
      <c r="S20" s="42">
        <v>1356.7342510399999</v>
      </c>
      <c r="T20" s="42">
        <v>1420.4660787400001</v>
      </c>
      <c r="U20" s="43">
        <v>1286.3735325599998</v>
      </c>
      <c r="V20" s="43">
        <v>1419.2373802229049</v>
      </c>
      <c r="W20" s="43">
        <v>1294.7489645753251</v>
      </c>
      <c r="X20" s="43">
        <v>1338.0912005671437</v>
      </c>
      <c r="Y20" s="43">
        <v>1324.432251278374</v>
      </c>
      <c r="Z20" s="38">
        <f t="shared" si="15"/>
        <v>14252.590670493748</v>
      </c>
      <c r="AA20" s="38">
        <f t="shared" si="2"/>
        <v>597.30932950625356</v>
      </c>
      <c r="AB20" s="39">
        <f t="shared" si="3"/>
        <v>104.19088250912043</v>
      </c>
      <c r="AD20" s="24"/>
      <c r="AE20" s="5"/>
    </row>
    <row r="21" spans="2:35" ht="18" customHeight="1">
      <c r="B21" s="41" t="s">
        <v>32</v>
      </c>
      <c r="C21" s="34">
        <f>+[1]DGII!O21</f>
        <v>222.1</v>
      </c>
      <c r="D21" s="34">
        <f>+[1]DGII!P21</f>
        <v>216.7</v>
      </c>
      <c r="E21" s="34">
        <f>+[1]DGII!Q21</f>
        <v>220.1</v>
      </c>
      <c r="F21" s="34">
        <f>+[1]DGII!R21</f>
        <v>205</v>
      </c>
      <c r="G21" s="34">
        <f>+[1]DGII!S21</f>
        <v>213.7</v>
      </c>
      <c r="H21" s="34">
        <f>+[1]DGII!T21</f>
        <v>201.8</v>
      </c>
      <c r="I21" s="34">
        <f>+[1]DGII!U21</f>
        <v>232.9</v>
      </c>
      <c r="J21" s="34">
        <f>+[1]DGII!V21</f>
        <v>216.1</v>
      </c>
      <c r="K21" s="34">
        <f>+[1]DGII!W21</f>
        <v>209.1</v>
      </c>
      <c r="L21" s="34">
        <f>+[1]DGII!X21</f>
        <v>219.4</v>
      </c>
      <c r="M21" s="34">
        <f>+[1]DGII!Y21</f>
        <v>199.7</v>
      </c>
      <c r="N21" s="35">
        <f t="shared" si="14"/>
        <v>2356.5999999999995</v>
      </c>
      <c r="O21" s="42">
        <v>222.13958767</v>
      </c>
      <c r="P21" s="42">
        <v>216.74264316999998</v>
      </c>
      <c r="Q21" s="42">
        <v>220.08093201</v>
      </c>
      <c r="R21" s="42">
        <v>204.99305287999999</v>
      </c>
      <c r="S21" s="42">
        <v>213.71673336000001</v>
      </c>
      <c r="T21" s="42">
        <v>201.78495839999999</v>
      </c>
      <c r="U21" s="43">
        <v>232.90805849</v>
      </c>
      <c r="V21" s="43">
        <v>214.45303929611438</v>
      </c>
      <c r="W21" s="43">
        <v>208.08863913553066</v>
      </c>
      <c r="X21" s="43">
        <v>216.30063313192318</v>
      </c>
      <c r="Y21" s="43">
        <v>204.0446549110041</v>
      </c>
      <c r="Z21" s="38">
        <f t="shared" si="15"/>
        <v>2355.2529324545726</v>
      </c>
      <c r="AA21" s="38">
        <f t="shared" si="2"/>
        <v>1.347067545426853</v>
      </c>
      <c r="AB21" s="39">
        <f t="shared" si="3"/>
        <v>100.05719417761314</v>
      </c>
      <c r="AD21" s="24"/>
      <c r="AE21" s="5"/>
      <c r="AI21" s="5"/>
    </row>
    <row r="22" spans="2:35" ht="18" customHeight="1">
      <c r="B22" s="41" t="s">
        <v>33</v>
      </c>
      <c r="C22" s="34">
        <f>+[1]DGII!O22</f>
        <v>97.5</v>
      </c>
      <c r="D22" s="34">
        <f>+[1]DGII!P22</f>
        <v>99.5</v>
      </c>
      <c r="E22" s="34">
        <f>+[1]DGII!Q22</f>
        <v>91.1</v>
      </c>
      <c r="F22" s="34">
        <f>+[1]DGII!R22</f>
        <v>120.1</v>
      </c>
      <c r="G22" s="34">
        <f>+[1]DGII!S22</f>
        <v>93.9</v>
      </c>
      <c r="H22" s="34">
        <f>+[1]DGII!T22</f>
        <v>111.4</v>
      </c>
      <c r="I22" s="34">
        <f>+[1]DGII!U22</f>
        <v>80.7</v>
      </c>
      <c r="J22" s="34">
        <f>+[1]DGII!V22</f>
        <v>91</v>
      </c>
      <c r="K22" s="34">
        <f>+[1]DGII!W22</f>
        <v>145.19999999999999</v>
      </c>
      <c r="L22" s="34">
        <f>+[1]DGII!X22</f>
        <v>222.1</v>
      </c>
      <c r="M22" s="34">
        <f>+[1]DGII!Y22</f>
        <v>102.3</v>
      </c>
      <c r="N22" s="35">
        <f t="shared" si="14"/>
        <v>1254.8</v>
      </c>
      <c r="O22" s="42">
        <v>97.489206299999992</v>
      </c>
      <c r="P22" s="42">
        <v>99.47932041</v>
      </c>
      <c r="Q22" s="42">
        <v>91.156324280000007</v>
      </c>
      <c r="R22" s="42">
        <v>120.08526473000001</v>
      </c>
      <c r="S22" s="42">
        <v>93.919235400000005</v>
      </c>
      <c r="T22" s="42">
        <v>111.42616108</v>
      </c>
      <c r="U22" s="43">
        <v>80.7180769</v>
      </c>
      <c r="V22" s="43">
        <v>96.136515656186987</v>
      </c>
      <c r="W22" s="43">
        <v>97.321294699196997</v>
      </c>
      <c r="X22" s="43">
        <v>98.261034172318261</v>
      </c>
      <c r="Y22" s="43">
        <v>92.157584393188856</v>
      </c>
      <c r="Z22" s="38">
        <f t="shared" si="15"/>
        <v>1078.1500180208914</v>
      </c>
      <c r="AA22" s="38">
        <f t="shared" si="2"/>
        <v>176.64998197910859</v>
      </c>
      <c r="AB22" s="39">
        <f t="shared" si="3"/>
        <v>116.38454565936721</v>
      </c>
      <c r="AD22" s="24"/>
      <c r="AI22" s="5"/>
    </row>
    <row r="23" spans="2:35" ht="18" customHeight="1">
      <c r="B23" s="46" t="s">
        <v>34</v>
      </c>
      <c r="C23" s="34">
        <f>+[1]DGII!O23</f>
        <v>1792.6</v>
      </c>
      <c r="D23" s="34">
        <f>+[1]DGII!P23</f>
        <v>1470.6</v>
      </c>
      <c r="E23" s="34">
        <f>+[1]DGII!Q23</f>
        <v>1504</v>
      </c>
      <c r="F23" s="34">
        <f>+[1]DGII!R23</f>
        <v>1449.4</v>
      </c>
      <c r="G23" s="34">
        <f>+[1]DGII!S23</f>
        <v>1903.7</v>
      </c>
      <c r="H23" s="34">
        <f>+[1]DGII!T23</f>
        <v>1471</v>
      </c>
      <c r="I23" s="34">
        <f>+[1]DGII!U23</f>
        <v>1550.9</v>
      </c>
      <c r="J23" s="34">
        <f>+[1]DGII!V23</f>
        <v>1948.5</v>
      </c>
      <c r="K23" s="34">
        <f>+[1]DGII!W23</f>
        <v>1514</v>
      </c>
      <c r="L23" s="34">
        <f>+[1]DGII!X23</f>
        <v>1915</v>
      </c>
      <c r="M23" s="34">
        <f>+[1]DGII!Y23</f>
        <v>1569.7</v>
      </c>
      <c r="N23" s="35">
        <f t="shared" si="14"/>
        <v>18089.399999999998</v>
      </c>
      <c r="O23" s="42">
        <v>1792.61048551</v>
      </c>
      <c r="P23" s="42">
        <v>1470.6432900499999</v>
      </c>
      <c r="Q23" s="42">
        <v>1504.01317393</v>
      </c>
      <c r="R23" s="42">
        <v>1449.3991279700001</v>
      </c>
      <c r="S23" s="42">
        <v>1903.7045772199999</v>
      </c>
      <c r="T23" s="42">
        <v>1470.9866386800002</v>
      </c>
      <c r="U23" s="43">
        <v>1550.88349128</v>
      </c>
      <c r="V23" s="43">
        <v>1842.447116930821</v>
      </c>
      <c r="W23" s="43">
        <v>1488.3630289473915</v>
      </c>
      <c r="X23" s="43">
        <v>1573.6209155234806</v>
      </c>
      <c r="Y23" s="43">
        <v>1506.5224342784866</v>
      </c>
      <c r="Z23" s="38">
        <f>SUM(O23:Y23)</f>
        <v>17553.194280320182</v>
      </c>
      <c r="AA23" s="38">
        <f t="shared" si="2"/>
        <v>536.20571967981596</v>
      </c>
      <c r="AB23" s="39">
        <f t="shared" si="3"/>
        <v>103.05474725065275</v>
      </c>
      <c r="AD23" s="24"/>
      <c r="AI23" s="5"/>
    </row>
    <row r="24" spans="2:35" ht="18" customHeight="1">
      <c r="B24" s="46" t="s">
        <v>35</v>
      </c>
      <c r="C24" s="34">
        <f>+[1]DGII!O24</f>
        <v>126.9</v>
      </c>
      <c r="D24" s="34">
        <f>+[1]DGII!P24</f>
        <v>54.4</v>
      </c>
      <c r="E24" s="34">
        <f>+[1]DGII!Q24</f>
        <v>214.6</v>
      </c>
      <c r="F24" s="34">
        <f>+[1]DGII!R24</f>
        <v>77.900000000000006</v>
      </c>
      <c r="G24" s="34">
        <f>+[1]DGII!S24</f>
        <v>125.2</v>
      </c>
      <c r="H24" s="34">
        <f>+[1]DGII!T24</f>
        <v>105.3</v>
      </c>
      <c r="I24" s="34">
        <f>+[1]DGII!U24</f>
        <v>86</v>
      </c>
      <c r="J24" s="34">
        <f>+[1]DGII!V24</f>
        <v>60.8</v>
      </c>
      <c r="K24" s="34">
        <f>+[1]DGII!W24</f>
        <v>94.3</v>
      </c>
      <c r="L24" s="34">
        <f>+[1]DGII!X24</f>
        <v>63.9</v>
      </c>
      <c r="M24" s="34">
        <f>+[1]DGII!Y24</f>
        <v>61.6</v>
      </c>
      <c r="N24" s="35">
        <f t="shared" si="14"/>
        <v>1070.8999999999999</v>
      </c>
      <c r="O24" s="34">
        <v>126.88666898000001</v>
      </c>
      <c r="P24" s="34">
        <v>54.379372350000004</v>
      </c>
      <c r="Q24" s="34">
        <v>214.61679213999997</v>
      </c>
      <c r="R24" s="34">
        <v>77.906728790000003</v>
      </c>
      <c r="S24" s="34">
        <v>125.17104888999999</v>
      </c>
      <c r="T24" s="34">
        <v>105.30377654</v>
      </c>
      <c r="U24" s="35">
        <v>86.069261549999993</v>
      </c>
      <c r="V24" s="35">
        <v>49.199728449185272</v>
      </c>
      <c r="W24" s="35">
        <v>69.470248561275213</v>
      </c>
      <c r="X24" s="35">
        <v>48.367195055641552</v>
      </c>
      <c r="Y24" s="35">
        <v>83.624658251181117</v>
      </c>
      <c r="Z24" s="38">
        <f>SUM(O24:Y24)</f>
        <v>1040.995479557283</v>
      </c>
      <c r="AA24" s="38">
        <f t="shared" si="2"/>
        <v>29.90452044271683</v>
      </c>
      <c r="AB24" s="39">
        <f t="shared" si="3"/>
        <v>102.87268494724249</v>
      </c>
      <c r="AD24" s="24"/>
      <c r="AI24" s="45"/>
    </row>
    <row r="25" spans="2:35" ht="18" customHeight="1">
      <c r="B25" s="40" t="s">
        <v>36</v>
      </c>
      <c r="C25" s="26">
        <f>+[1]DGII!O25</f>
        <v>195.9</v>
      </c>
      <c r="D25" s="26">
        <f>+[1]DGII!P25</f>
        <v>226.3</v>
      </c>
      <c r="E25" s="26">
        <f>+[1]DGII!Q25</f>
        <v>333.6</v>
      </c>
      <c r="F25" s="26">
        <f>+[1]DGII!R25</f>
        <v>251.8</v>
      </c>
      <c r="G25" s="26">
        <f>+[1]DGII!S25</f>
        <v>300.89999999999998</v>
      </c>
      <c r="H25" s="26">
        <f>+[1]DGII!T25</f>
        <v>297.39999999999998</v>
      </c>
      <c r="I25" s="26">
        <f>+[1]DGII!U25</f>
        <v>259.5</v>
      </c>
      <c r="J25" s="26">
        <f>+[1]DGII!V25</f>
        <v>312.5</v>
      </c>
      <c r="K25" s="26">
        <f>+[1]DGII!W25</f>
        <v>364.7</v>
      </c>
      <c r="L25" s="26">
        <f>+[1]DGII!X25</f>
        <v>343</v>
      </c>
      <c r="M25" s="26">
        <f>+[1]DGII!Y25</f>
        <v>376.3</v>
      </c>
      <c r="N25" s="30">
        <f>SUM(C25:M25)</f>
        <v>3261.9</v>
      </c>
      <c r="O25" s="31">
        <v>195.86097576000003</v>
      </c>
      <c r="P25" s="31">
        <v>226.28969067000003</v>
      </c>
      <c r="Q25" s="31">
        <v>333.56951833000005</v>
      </c>
      <c r="R25" s="31">
        <v>251.87489133000005</v>
      </c>
      <c r="S25" s="31">
        <v>300.86256974000003</v>
      </c>
      <c r="T25" s="31">
        <v>297.43261160000003</v>
      </c>
      <c r="U25" s="47">
        <v>259.50039687000003</v>
      </c>
      <c r="V25" s="47">
        <v>229.88388106934434</v>
      </c>
      <c r="W25" s="47">
        <v>252.19964771626957</v>
      </c>
      <c r="X25" s="47">
        <v>272.83283246348481</v>
      </c>
      <c r="Y25" s="47">
        <v>285.98055849463265</v>
      </c>
      <c r="Z25" s="28">
        <f>SUM(O25:Y25)</f>
        <v>2906.2875740437316</v>
      </c>
      <c r="AA25" s="28">
        <f t="shared" si="2"/>
        <v>355.61242595626845</v>
      </c>
      <c r="AB25" s="29">
        <f t="shared" si="3"/>
        <v>112.23596828931414</v>
      </c>
      <c r="AD25" s="24"/>
    </row>
    <row r="26" spans="2:35" ht="18" customHeight="1">
      <c r="B26" s="25" t="s">
        <v>37</v>
      </c>
      <c r="C26" s="26">
        <f>+C27+C29+C38+C43</f>
        <v>39028.5</v>
      </c>
      <c r="D26" s="26">
        <f t="shared" ref="D26:M26" si="16">+D27+D29+D38+D43</f>
        <v>31479.399999999998</v>
      </c>
      <c r="E26" s="26">
        <f t="shared" si="16"/>
        <v>30100.100000000002</v>
      </c>
      <c r="F26" s="26">
        <f t="shared" si="16"/>
        <v>32559.100000000002</v>
      </c>
      <c r="G26" s="26">
        <f t="shared" si="16"/>
        <v>31922.300000000003</v>
      </c>
      <c r="H26" s="26">
        <f t="shared" si="16"/>
        <v>31217.3</v>
      </c>
      <c r="I26" s="26">
        <f t="shared" si="16"/>
        <v>33474.299999999996</v>
      </c>
      <c r="J26" s="26">
        <f t="shared" si="16"/>
        <v>31528.2</v>
      </c>
      <c r="K26" s="26">
        <f t="shared" si="16"/>
        <v>31336.799999999999</v>
      </c>
      <c r="L26" s="26">
        <f t="shared" si="16"/>
        <v>31202.299999999996</v>
      </c>
      <c r="M26" s="26">
        <f t="shared" si="16"/>
        <v>30913.1</v>
      </c>
      <c r="N26" s="30">
        <f>+N27+N29+N38+N43</f>
        <v>354761.39999999997</v>
      </c>
      <c r="O26" s="27">
        <f t="shared" ref="O26:Z26" si="17">+O27+O29+O38+O43</f>
        <v>39028.479720549993</v>
      </c>
      <c r="P26" s="27">
        <f t="shared" si="17"/>
        <v>31479.414932679996</v>
      </c>
      <c r="Q26" s="27">
        <f t="shared" si="17"/>
        <v>30100.055924239998</v>
      </c>
      <c r="R26" s="27">
        <f t="shared" si="17"/>
        <v>32559.042294029998</v>
      </c>
      <c r="S26" s="27">
        <f t="shared" si="17"/>
        <v>31922.386096899998</v>
      </c>
      <c r="T26" s="27">
        <f t="shared" si="17"/>
        <v>31217.321317620004</v>
      </c>
      <c r="U26" s="27">
        <f t="shared" si="17"/>
        <v>33452.968026233473</v>
      </c>
      <c r="V26" s="27">
        <f t="shared" si="17"/>
        <v>31763.607758483602</v>
      </c>
      <c r="W26" s="27">
        <f t="shared" si="17"/>
        <v>31492.894286621879</v>
      </c>
      <c r="X26" s="27">
        <f t="shared" si="17"/>
        <v>32428.216580378241</v>
      </c>
      <c r="Y26" s="27">
        <f t="shared" si="17"/>
        <v>32871.376639064918</v>
      </c>
      <c r="Z26" s="28">
        <f t="shared" si="17"/>
        <v>358315.7635768021</v>
      </c>
      <c r="AA26" s="28">
        <f t="shared" si="2"/>
        <v>-3554.363576802134</v>
      </c>
      <c r="AB26" s="29">
        <f t="shared" si="3"/>
        <v>99.008035945356824</v>
      </c>
      <c r="AD26" s="24"/>
    </row>
    <row r="27" spans="2:35" ht="18" customHeight="1">
      <c r="B27" s="40" t="s">
        <v>38</v>
      </c>
      <c r="C27" s="26">
        <f t="shared" ref="C27:Y27" si="18">+C28</f>
        <v>21901.9</v>
      </c>
      <c r="D27" s="26">
        <f t="shared" si="18"/>
        <v>17624.8</v>
      </c>
      <c r="E27" s="26">
        <f t="shared" si="18"/>
        <v>16953.7</v>
      </c>
      <c r="F27" s="26">
        <f t="shared" si="18"/>
        <v>18555.400000000001</v>
      </c>
      <c r="G27" s="26">
        <f t="shared" si="18"/>
        <v>16861.400000000001</v>
      </c>
      <c r="H27" s="26">
        <f t="shared" si="18"/>
        <v>17399.099999999999</v>
      </c>
      <c r="I27" s="26">
        <f t="shared" si="18"/>
        <v>17189.3</v>
      </c>
      <c r="J27" s="26">
        <f t="shared" si="18"/>
        <v>18612.3</v>
      </c>
      <c r="K27" s="26">
        <f t="shared" si="18"/>
        <v>17448.7</v>
      </c>
      <c r="L27" s="26">
        <f t="shared" si="18"/>
        <v>16529.8</v>
      </c>
      <c r="M27" s="26">
        <f t="shared" si="18"/>
        <v>17565</v>
      </c>
      <c r="N27" s="30">
        <f>+N28</f>
        <v>196641.4</v>
      </c>
      <c r="O27" s="27">
        <f t="shared" si="18"/>
        <v>21901.899594169998</v>
      </c>
      <c r="P27" s="27">
        <f t="shared" si="18"/>
        <v>17624.828854169999</v>
      </c>
      <c r="Q27" s="27">
        <f t="shared" si="18"/>
        <v>16953.6465393</v>
      </c>
      <c r="R27" s="27">
        <f t="shared" si="18"/>
        <v>18555.403902900001</v>
      </c>
      <c r="S27" s="27">
        <f t="shared" si="18"/>
        <v>16861.428390019999</v>
      </c>
      <c r="T27" s="27">
        <f t="shared" si="18"/>
        <v>17399.073409680001</v>
      </c>
      <c r="U27" s="27">
        <f t="shared" si="18"/>
        <v>17189.298768339999</v>
      </c>
      <c r="V27" s="27">
        <f t="shared" si="18"/>
        <v>18453.617687043163</v>
      </c>
      <c r="W27" s="27">
        <f t="shared" si="18"/>
        <v>18204.113429248689</v>
      </c>
      <c r="X27" s="27">
        <f t="shared" si="18"/>
        <v>16712.030752305876</v>
      </c>
      <c r="Y27" s="27">
        <f t="shared" si="18"/>
        <v>18720.144782114738</v>
      </c>
      <c r="Z27" s="28">
        <f>+Z28</f>
        <v>198575.48610929245</v>
      </c>
      <c r="AA27" s="28">
        <f t="shared" si="2"/>
        <v>-1934.0861092924606</v>
      </c>
      <c r="AB27" s="29">
        <f t="shared" si="3"/>
        <v>99.026019703042309</v>
      </c>
      <c r="AD27" s="24"/>
    </row>
    <row r="28" spans="2:35" ht="18" customHeight="1">
      <c r="B28" s="48" t="s">
        <v>39</v>
      </c>
      <c r="C28" s="34">
        <f>+[1]DGII!O28</f>
        <v>21901.9</v>
      </c>
      <c r="D28" s="34">
        <f>+[1]DGII!P28</f>
        <v>17624.8</v>
      </c>
      <c r="E28" s="34">
        <f>+[1]DGII!Q28</f>
        <v>16953.7</v>
      </c>
      <c r="F28" s="34">
        <f>+[1]DGII!R28</f>
        <v>18555.400000000001</v>
      </c>
      <c r="G28" s="34">
        <f>+[1]DGII!S28</f>
        <v>16861.400000000001</v>
      </c>
      <c r="H28" s="34">
        <f>+[1]DGII!T28</f>
        <v>17399.099999999999</v>
      </c>
      <c r="I28" s="34">
        <f>+[1]DGII!U28</f>
        <v>17189.3</v>
      </c>
      <c r="J28" s="34">
        <f>+[1]DGII!V28</f>
        <v>18612.3</v>
      </c>
      <c r="K28" s="34">
        <f>+[1]DGII!W28</f>
        <v>17448.7</v>
      </c>
      <c r="L28" s="34">
        <f>+[1]DGII!X28</f>
        <v>16529.8</v>
      </c>
      <c r="M28" s="34">
        <f>+[1]DGII!Y28</f>
        <v>17565</v>
      </c>
      <c r="N28" s="35">
        <f>SUM(C28:M28)</f>
        <v>196641.4</v>
      </c>
      <c r="O28" s="42">
        <v>21901.899594169998</v>
      </c>
      <c r="P28" s="42">
        <v>17624.828854169999</v>
      </c>
      <c r="Q28" s="42">
        <v>16953.6465393</v>
      </c>
      <c r="R28" s="42">
        <v>18555.403902900001</v>
      </c>
      <c r="S28" s="42">
        <v>16861.428390019999</v>
      </c>
      <c r="T28" s="42">
        <v>17399.073409680001</v>
      </c>
      <c r="U28" s="43">
        <v>17189.298768339999</v>
      </c>
      <c r="V28" s="43">
        <v>18453.617687043163</v>
      </c>
      <c r="W28" s="43">
        <v>18204.113429248689</v>
      </c>
      <c r="X28" s="43">
        <v>16712.030752305876</v>
      </c>
      <c r="Y28" s="43">
        <v>18720.144782114738</v>
      </c>
      <c r="Z28" s="38">
        <f>SUM(O28:Y28)</f>
        <v>198575.48610929245</v>
      </c>
      <c r="AA28" s="38">
        <f t="shared" si="2"/>
        <v>-1934.0861092924606</v>
      </c>
      <c r="AB28" s="39">
        <f t="shared" si="3"/>
        <v>99.026019703042309</v>
      </c>
      <c r="AD28" s="24"/>
      <c r="AI28" s="45"/>
    </row>
    <row r="29" spans="2:35" ht="18" customHeight="1">
      <c r="B29" s="49" t="s">
        <v>40</v>
      </c>
      <c r="C29" s="26">
        <f>SUM(C30:C37)</f>
        <v>13760.699999999999</v>
      </c>
      <c r="D29" s="26">
        <f t="shared" ref="D29:M29" si="19">SUM(D30:D37)</f>
        <v>10868.3</v>
      </c>
      <c r="E29" s="26">
        <f t="shared" si="19"/>
        <v>10847.2</v>
      </c>
      <c r="F29" s="26">
        <f t="shared" si="19"/>
        <v>11924.2</v>
      </c>
      <c r="G29" s="26">
        <f t="shared" si="19"/>
        <v>12746.499999999998</v>
      </c>
      <c r="H29" s="26">
        <f t="shared" si="19"/>
        <v>11542.599999999999</v>
      </c>
      <c r="I29" s="26">
        <f t="shared" si="19"/>
        <v>13845.9</v>
      </c>
      <c r="J29" s="26">
        <f t="shared" si="19"/>
        <v>10673.1</v>
      </c>
      <c r="K29" s="26">
        <f t="shared" si="19"/>
        <v>11665</v>
      </c>
      <c r="L29" s="26">
        <f t="shared" si="19"/>
        <v>12433.399999999998</v>
      </c>
      <c r="M29" s="26">
        <f t="shared" si="19"/>
        <v>10909.3</v>
      </c>
      <c r="N29" s="30">
        <f>SUM(N30:N37)</f>
        <v>131216.20000000001</v>
      </c>
      <c r="O29" s="27">
        <f t="shared" ref="O29:Y29" si="20">SUM(O30:O37)</f>
        <v>13760.675806939998</v>
      </c>
      <c r="P29" s="27">
        <f t="shared" si="20"/>
        <v>10868.253972409999</v>
      </c>
      <c r="Q29" s="27">
        <f t="shared" si="20"/>
        <v>10847.181894819998</v>
      </c>
      <c r="R29" s="27">
        <f t="shared" si="20"/>
        <v>11924.167835209999</v>
      </c>
      <c r="S29" s="27">
        <f t="shared" si="20"/>
        <v>12746.50683957</v>
      </c>
      <c r="T29" s="27">
        <f t="shared" si="20"/>
        <v>11542.64554417</v>
      </c>
      <c r="U29" s="27">
        <f t="shared" si="20"/>
        <v>13845.953309479999</v>
      </c>
      <c r="V29" s="27">
        <f t="shared" si="20"/>
        <v>11055.795249711957</v>
      </c>
      <c r="W29" s="27">
        <f t="shared" si="20"/>
        <v>10983.788222198851</v>
      </c>
      <c r="X29" s="27">
        <f t="shared" si="20"/>
        <v>12994.20143076676</v>
      </c>
      <c r="Y29" s="27">
        <f t="shared" si="20"/>
        <v>11217.234531225911</v>
      </c>
      <c r="Z29" s="28">
        <f>SUM(Z30:Z37)</f>
        <v>131786.40463650346</v>
      </c>
      <c r="AA29" s="28">
        <f t="shared" si="2"/>
        <v>-570.20463650344755</v>
      </c>
      <c r="AB29" s="29">
        <f t="shared" si="3"/>
        <v>99.567326661595928</v>
      </c>
      <c r="AD29" s="24"/>
    </row>
    <row r="30" spans="2:35" ht="18" customHeight="1">
      <c r="B30" s="48" t="s">
        <v>41</v>
      </c>
      <c r="C30" s="34">
        <f>+[1]DGII!O30</f>
        <v>5006.6000000000004</v>
      </c>
      <c r="D30" s="34">
        <f>+[1]DGII!P30</f>
        <v>4257.3</v>
      </c>
      <c r="E30" s="34">
        <f>+[1]DGII!Q30</f>
        <v>4350.6000000000004</v>
      </c>
      <c r="F30" s="34">
        <f>+[1]DGII!R30</f>
        <v>4448.3999999999996</v>
      </c>
      <c r="G30" s="34">
        <f>+[1]DGII!S30</f>
        <v>4942.8999999999996</v>
      </c>
      <c r="H30" s="34">
        <f>+[1]DGII!T30</f>
        <v>4275.3999999999996</v>
      </c>
      <c r="I30" s="34">
        <f>+[1]DGII!U30</f>
        <v>5500</v>
      </c>
      <c r="J30" s="34">
        <f>+[1]DGII!V30</f>
        <v>3400</v>
      </c>
      <c r="K30" s="34">
        <f>+[1]DGII!W30</f>
        <v>4099.3999999999996</v>
      </c>
      <c r="L30" s="34">
        <f>+[1]DGII!X30</f>
        <v>4805.3</v>
      </c>
      <c r="M30" s="34">
        <f>+[1]DGII!Y30</f>
        <v>3791.1</v>
      </c>
      <c r="N30" s="35">
        <f>SUM(C30:M30)</f>
        <v>48877.000000000007</v>
      </c>
      <c r="O30" s="42">
        <v>5006.5854590400004</v>
      </c>
      <c r="P30" s="42">
        <v>4257.3273494799996</v>
      </c>
      <c r="Q30" s="42">
        <v>4350.59220095</v>
      </c>
      <c r="R30" s="42">
        <v>4448.4464939300005</v>
      </c>
      <c r="S30" s="42">
        <v>4942.8411765699993</v>
      </c>
      <c r="T30" s="42">
        <v>4275.4498173800002</v>
      </c>
      <c r="U30" s="43">
        <v>5500.0332600399997</v>
      </c>
      <c r="V30" s="43">
        <v>3780.2116341173337</v>
      </c>
      <c r="W30" s="43">
        <v>3958.7673575821768</v>
      </c>
      <c r="X30" s="43">
        <v>5123.583332210449</v>
      </c>
      <c r="Y30" s="43">
        <v>3990.9707047551451</v>
      </c>
      <c r="Z30" s="38">
        <f>SUM(O30:Y30)</f>
        <v>49634.808786055102</v>
      </c>
      <c r="AA30" s="38">
        <f t="shared" si="2"/>
        <v>-757.80878605509497</v>
      </c>
      <c r="AB30" s="39">
        <f t="shared" si="3"/>
        <v>98.47323117668985</v>
      </c>
      <c r="AD30" s="24"/>
    </row>
    <row r="31" spans="2:35" ht="18" customHeight="1">
      <c r="B31" s="48" t="s">
        <v>42</v>
      </c>
      <c r="C31" s="34">
        <f>+[1]DGII!O31</f>
        <v>2957.2</v>
      </c>
      <c r="D31" s="34">
        <f>+[1]DGII!P31</f>
        <v>2520.6</v>
      </c>
      <c r="E31" s="34">
        <f>+[1]DGII!Q31</f>
        <v>2544.4</v>
      </c>
      <c r="F31" s="34">
        <f>+[1]DGII!R31</f>
        <v>2598.6</v>
      </c>
      <c r="G31" s="34">
        <f>+[1]DGII!S31</f>
        <v>2876.1</v>
      </c>
      <c r="H31" s="34">
        <f>+[1]DGII!T31</f>
        <v>2478.1999999999998</v>
      </c>
      <c r="I31" s="34">
        <f>+[1]DGII!U31</f>
        <v>3372.1</v>
      </c>
      <c r="J31" s="34">
        <f>+[1]DGII!V31</f>
        <v>2375.1</v>
      </c>
      <c r="K31" s="34">
        <f>+[1]DGII!W31</f>
        <v>2611.8000000000002</v>
      </c>
      <c r="L31" s="34">
        <f>+[1]DGII!X31</f>
        <v>3047</v>
      </c>
      <c r="M31" s="34">
        <f>+[1]DGII!Y31</f>
        <v>2492.4</v>
      </c>
      <c r="N31" s="35">
        <f t="shared" ref="N31:N37" si="21">SUM(C31:M31)</f>
        <v>29873.499999999996</v>
      </c>
      <c r="O31" s="42">
        <v>2957.1784920300001</v>
      </c>
      <c r="P31" s="42">
        <v>2520.5948452299999</v>
      </c>
      <c r="Q31" s="42">
        <v>2544.3778128099998</v>
      </c>
      <c r="R31" s="42">
        <v>2598.6291073100001</v>
      </c>
      <c r="S31" s="42">
        <v>2876.0991946500003</v>
      </c>
      <c r="T31" s="42">
        <v>2478.1658135600001</v>
      </c>
      <c r="U31" s="43">
        <v>3372.08467316</v>
      </c>
      <c r="V31" s="43">
        <v>2375.1071885700003</v>
      </c>
      <c r="W31" s="43">
        <v>2333.1744215483536</v>
      </c>
      <c r="X31" s="43">
        <v>3106.9848513368975</v>
      </c>
      <c r="Y31" s="43">
        <v>2337.0141850151604</v>
      </c>
      <c r="Z31" s="38">
        <f t="shared" ref="Z31:Z36" si="22">SUM(O31:Y31)</f>
        <v>29499.410585220408</v>
      </c>
      <c r="AA31" s="38">
        <f t="shared" si="2"/>
        <v>374.08941477958797</v>
      </c>
      <c r="AB31" s="39">
        <f t="shared" si="3"/>
        <v>101.26812504846119</v>
      </c>
      <c r="AD31" s="24"/>
    </row>
    <row r="32" spans="2:35" ht="18" customHeight="1">
      <c r="B32" s="48" t="s">
        <v>43</v>
      </c>
      <c r="C32" s="34">
        <f>+[1]DGII!O32</f>
        <v>1194.8</v>
      </c>
      <c r="D32" s="34">
        <f>+[1]DGII!P32</f>
        <v>506.2</v>
      </c>
      <c r="E32" s="34">
        <f>+[1]DGII!Q32</f>
        <v>573.29999999999995</v>
      </c>
      <c r="F32" s="34">
        <f>+[1]DGII!R32</f>
        <v>809.6</v>
      </c>
      <c r="G32" s="34">
        <f>+[1]DGII!S32</f>
        <v>701.4</v>
      </c>
      <c r="H32" s="34">
        <f>+[1]DGII!T32</f>
        <v>787.5</v>
      </c>
      <c r="I32" s="34">
        <f>+[1]DGII!U32</f>
        <v>833.5</v>
      </c>
      <c r="J32" s="34">
        <f>+[1]DGII!V32</f>
        <v>601</v>
      </c>
      <c r="K32" s="34">
        <f>+[1]DGII!W32</f>
        <v>721.1</v>
      </c>
      <c r="L32" s="34">
        <f>+[1]DGII!X32</f>
        <v>837.8</v>
      </c>
      <c r="M32" s="34">
        <f>+[1]DGII!Y32</f>
        <v>797.8</v>
      </c>
      <c r="N32" s="35">
        <f t="shared" si="21"/>
        <v>8364</v>
      </c>
      <c r="O32" s="42">
        <v>1194.7989624100001</v>
      </c>
      <c r="P32" s="42">
        <v>506.18150649</v>
      </c>
      <c r="Q32" s="42">
        <v>573.28393612000002</v>
      </c>
      <c r="R32" s="42">
        <v>809.55086058000018</v>
      </c>
      <c r="S32" s="42">
        <v>701.44473186000005</v>
      </c>
      <c r="T32" s="42">
        <v>787.48951868000017</v>
      </c>
      <c r="U32" s="43">
        <v>833.55497561000004</v>
      </c>
      <c r="V32" s="43">
        <v>600.99934821999989</v>
      </c>
      <c r="W32" s="43">
        <v>663.73426717210941</v>
      </c>
      <c r="X32" s="43">
        <v>808.53118079985484</v>
      </c>
      <c r="Y32" s="43">
        <v>847.88997166843887</v>
      </c>
      <c r="Z32" s="38">
        <f t="shared" si="22"/>
        <v>8327.459259610403</v>
      </c>
      <c r="AA32" s="38">
        <f t="shared" si="2"/>
        <v>36.540740389596976</v>
      </c>
      <c r="AB32" s="39">
        <f t="shared" si="3"/>
        <v>100.43879818862429</v>
      </c>
      <c r="AD32" s="24"/>
    </row>
    <row r="33" spans="1:30" ht="18" customHeight="1">
      <c r="B33" s="48" t="s">
        <v>44</v>
      </c>
      <c r="C33" s="34">
        <f>+[1]DGII!O33</f>
        <v>2517.1999999999998</v>
      </c>
      <c r="D33" s="34">
        <f>+[1]DGII!P33</f>
        <v>1589.5</v>
      </c>
      <c r="E33" s="34">
        <f>+[1]DGII!Q33</f>
        <v>1416.7</v>
      </c>
      <c r="F33" s="34">
        <f>+[1]DGII!R33</f>
        <v>1785.4</v>
      </c>
      <c r="G33" s="34">
        <f>+[1]DGII!S33</f>
        <v>1839.9</v>
      </c>
      <c r="H33" s="34">
        <f>+[1]DGII!T33</f>
        <v>1882.7</v>
      </c>
      <c r="I33" s="34">
        <f>+[1]DGII!U33</f>
        <v>1906</v>
      </c>
      <c r="J33" s="34">
        <f>+[1]DGII!V33</f>
        <v>2021.6</v>
      </c>
      <c r="K33" s="34">
        <f>+[1]DGII!W33</f>
        <v>2122.1999999999998</v>
      </c>
      <c r="L33" s="34">
        <f>+[1]DGII!X33</f>
        <v>1707.9</v>
      </c>
      <c r="M33" s="34">
        <f>+[1]DGII!Y33</f>
        <v>1763.1</v>
      </c>
      <c r="N33" s="35">
        <f t="shared" si="21"/>
        <v>20552.2</v>
      </c>
      <c r="O33" s="42">
        <v>2517.1766620900003</v>
      </c>
      <c r="P33" s="42">
        <v>1589.4794653499998</v>
      </c>
      <c r="Q33" s="42">
        <v>1416.66553544</v>
      </c>
      <c r="R33" s="42">
        <v>1785.34297997</v>
      </c>
      <c r="S33" s="42">
        <v>1839.8844437400001</v>
      </c>
      <c r="T33" s="42">
        <v>1882.6825690999999</v>
      </c>
      <c r="U33" s="43">
        <v>1906.00137948</v>
      </c>
      <c r="V33" s="43">
        <v>2021.5835408800001</v>
      </c>
      <c r="W33" s="43">
        <v>1874.460100543814</v>
      </c>
      <c r="X33" s="43">
        <v>1883.0423395489499</v>
      </c>
      <c r="Y33" s="43">
        <v>1939.8963362001243</v>
      </c>
      <c r="Z33" s="38">
        <f t="shared" si="22"/>
        <v>20656.215352342882</v>
      </c>
      <c r="AA33" s="38">
        <f t="shared" si="2"/>
        <v>-104.01535234288167</v>
      </c>
      <c r="AB33" s="39">
        <f t="shared" si="3"/>
        <v>99.496445255974336</v>
      </c>
      <c r="AD33" s="24"/>
    </row>
    <row r="34" spans="1:30" ht="18" customHeight="1">
      <c r="B34" s="48" t="s">
        <v>45</v>
      </c>
      <c r="C34" s="34">
        <f>+[1]DGII!O34</f>
        <v>44.9</v>
      </c>
      <c r="D34" s="34">
        <f>+[1]DGII!P34</f>
        <v>27.7</v>
      </c>
      <c r="E34" s="34">
        <f>+[1]DGII!Q34</f>
        <v>30.6</v>
      </c>
      <c r="F34" s="34">
        <f>+[1]DGII!R34</f>
        <v>63.6</v>
      </c>
      <c r="G34" s="34">
        <f>+[1]DGII!S34</f>
        <v>20.9</v>
      </c>
      <c r="H34" s="34">
        <f>+[1]DGII!T34</f>
        <v>34.9</v>
      </c>
      <c r="I34" s="34">
        <f>+[1]DGII!U34</f>
        <v>32.299999999999997</v>
      </c>
      <c r="J34" s="34">
        <f>+[1]DGII!V34</f>
        <v>30.4</v>
      </c>
      <c r="K34" s="34">
        <f>+[1]DGII!W34</f>
        <v>34.200000000000003</v>
      </c>
      <c r="L34" s="34">
        <f>+[1]DGII!X34</f>
        <v>35.4</v>
      </c>
      <c r="M34" s="34">
        <f>+[1]DGII!Y34</f>
        <v>44.2</v>
      </c>
      <c r="N34" s="35">
        <f t="shared" si="21"/>
        <v>399.09999999999991</v>
      </c>
      <c r="O34" s="42">
        <v>44.88749224</v>
      </c>
      <c r="P34" s="42">
        <v>27.711096920000003</v>
      </c>
      <c r="Q34" s="42">
        <v>30.652958870000003</v>
      </c>
      <c r="R34" s="42">
        <v>63.592696179999997</v>
      </c>
      <c r="S34" s="42">
        <v>20.888298460000001</v>
      </c>
      <c r="T34" s="42">
        <v>34.910490609999997</v>
      </c>
      <c r="U34" s="43">
        <v>32.308437399999995</v>
      </c>
      <c r="V34" s="43">
        <v>30.394858510000002</v>
      </c>
      <c r="W34" s="43">
        <v>33.01076980387397</v>
      </c>
      <c r="X34" s="43">
        <v>28.609360096210445</v>
      </c>
      <c r="Y34" s="43">
        <v>35.181146697992475</v>
      </c>
      <c r="Z34" s="38">
        <f t="shared" si="22"/>
        <v>382.14760578807687</v>
      </c>
      <c r="AA34" s="38">
        <f t="shared" si="2"/>
        <v>16.952394211923036</v>
      </c>
      <c r="AB34" s="39">
        <f t="shared" si="3"/>
        <v>104.43608541703755</v>
      </c>
      <c r="AD34" s="24"/>
    </row>
    <row r="35" spans="1:30" ht="18" customHeight="1">
      <c r="B35" s="48" t="s">
        <v>46</v>
      </c>
      <c r="C35" s="34">
        <f>+[1]DGII!O35</f>
        <v>826.3</v>
      </c>
      <c r="D35" s="34">
        <f>+[1]DGII!P35</f>
        <v>817.4</v>
      </c>
      <c r="E35" s="34">
        <f>+[1]DGII!Q35</f>
        <v>795.2</v>
      </c>
      <c r="F35" s="34">
        <f>+[1]DGII!R35</f>
        <v>810.5</v>
      </c>
      <c r="G35" s="34">
        <f>+[1]DGII!S35</f>
        <v>805.3</v>
      </c>
      <c r="H35" s="34">
        <f>+[1]DGII!T35</f>
        <v>819.1</v>
      </c>
      <c r="I35" s="34">
        <f>+[1]DGII!U35</f>
        <v>816.7</v>
      </c>
      <c r="J35" s="34">
        <f>+[1]DGII!V35</f>
        <v>805.1</v>
      </c>
      <c r="K35" s="34">
        <f>+[1]DGII!W35</f>
        <v>828.4</v>
      </c>
      <c r="L35" s="34">
        <f>+[1]DGII!X35</f>
        <v>813.9</v>
      </c>
      <c r="M35" s="34">
        <f>+[1]DGII!Y35</f>
        <v>814.8</v>
      </c>
      <c r="N35" s="35">
        <f t="shared" si="21"/>
        <v>8952.6999999999989</v>
      </c>
      <c r="O35" s="36">
        <v>826.32748072000004</v>
      </c>
      <c r="P35" s="36">
        <v>817.36742949999996</v>
      </c>
      <c r="Q35" s="36">
        <v>795.18728532</v>
      </c>
      <c r="R35" s="36">
        <v>810.49739778999992</v>
      </c>
      <c r="S35" s="36">
        <v>805.31050648000007</v>
      </c>
      <c r="T35" s="36">
        <v>819.07585348999999</v>
      </c>
      <c r="U35" s="37">
        <v>816.67369463</v>
      </c>
      <c r="V35" s="37">
        <v>805.14223870000001</v>
      </c>
      <c r="W35" s="37">
        <v>810.02016149566134</v>
      </c>
      <c r="X35" s="37">
        <v>804.53886226554584</v>
      </c>
      <c r="Y35" s="37">
        <v>813.63709676713654</v>
      </c>
      <c r="Z35" s="38">
        <f t="shared" si="22"/>
        <v>8923.7780071583438</v>
      </c>
      <c r="AA35" s="38">
        <f t="shared" si="2"/>
        <v>28.921992841655083</v>
      </c>
      <c r="AB35" s="39">
        <f t="shared" si="3"/>
        <v>100.32410031735948</v>
      </c>
      <c r="AD35" s="24"/>
    </row>
    <row r="36" spans="1:30" ht="18" customHeight="1">
      <c r="B36" s="48" t="s">
        <v>47</v>
      </c>
      <c r="C36" s="34">
        <f>+[1]DGII!O36</f>
        <v>1205.7</v>
      </c>
      <c r="D36" s="34">
        <f>+[1]DGII!P36</f>
        <v>1144.0999999999999</v>
      </c>
      <c r="E36" s="34">
        <f>+[1]DGII!Q36</f>
        <v>1132.9000000000001</v>
      </c>
      <c r="F36" s="34">
        <f>+[1]DGII!R36</f>
        <v>1408.1</v>
      </c>
      <c r="G36" s="34">
        <f>+[1]DGII!S36</f>
        <v>1550.6</v>
      </c>
      <c r="H36" s="34">
        <f>+[1]DGII!T36</f>
        <v>1261.4000000000001</v>
      </c>
      <c r="I36" s="34">
        <f>+[1]DGII!U36</f>
        <v>1381.9</v>
      </c>
      <c r="J36" s="34">
        <f>+[1]DGII!V36</f>
        <v>1439.9</v>
      </c>
      <c r="K36" s="34">
        <f>+[1]DGII!W36</f>
        <v>1244.4000000000001</v>
      </c>
      <c r="L36" s="34">
        <f>+[1]DGII!X36</f>
        <v>1182.3</v>
      </c>
      <c r="M36" s="34">
        <f>+[1]DGII!Y36</f>
        <v>1202.4000000000001</v>
      </c>
      <c r="N36" s="35">
        <f t="shared" si="21"/>
        <v>14153.699999999997</v>
      </c>
      <c r="O36" s="36">
        <v>1205.6657584100001</v>
      </c>
      <c r="P36" s="36">
        <v>1144.0687794400001</v>
      </c>
      <c r="Q36" s="36">
        <v>1132.9021653099999</v>
      </c>
      <c r="R36" s="36">
        <v>1408.10829945</v>
      </c>
      <c r="S36" s="36">
        <v>1550.61848781</v>
      </c>
      <c r="T36" s="36">
        <v>1261.45148135</v>
      </c>
      <c r="U36" s="37">
        <v>1381.87688916</v>
      </c>
      <c r="V36" s="37">
        <v>1438.6970384000001</v>
      </c>
      <c r="W36" s="37">
        <v>1307.2011440528602</v>
      </c>
      <c r="X36" s="37">
        <v>1231.0788074370143</v>
      </c>
      <c r="Y36" s="37">
        <v>1252.6450901219125</v>
      </c>
      <c r="Z36" s="38">
        <f t="shared" si="22"/>
        <v>14314.313940941787</v>
      </c>
      <c r="AA36" s="38">
        <f t="shared" si="2"/>
        <v>-160.61394094179013</v>
      </c>
      <c r="AB36" s="39">
        <f t="shared" si="3"/>
        <v>98.877948732964398</v>
      </c>
      <c r="AD36" s="24"/>
    </row>
    <row r="37" spans="1:30" ht="18" customHeight="1">
      <c r="B37" s="48" t="s">
        <v>35</v>
      </c>
      <c r="C37" s="34">
        <f>+[1]DGII!O37</f>
        <v>8</v>
      </c>
      <c r="D37" s="34">
        <f>+[1]DGII!P37</f>
        <v>5.5</v>
      </c>
      <c r="E37" s="34">
        <f>+[1]DGII!Q37</f>
        <v>3.5</v>
      </c>
      <c r="F37" s="34">
        <f>+[1]DGII!R37</f>
        <v>0</v>
      </c>
      <c r="G37" s="34">
        <f>+[1]DGII!S37</f>
        <v>9.4</v>
      </c>
      <c r="H37" s="34">
        <f>+[1]DGII!T37</f>
        <v>3.4</v>
      </c>
      <c r="I37" s="34">
        <f>+[1]DGII!U37</f>
        <v>3.4</v>
      </c>
      <c r="J37" s="34">
        <f>+[1]DGII!V37</f>
        <v>0</v>
      </c>
      <c r="K37" s="34">
        <f>+[1]DGII!W37</f>
        <v>3.5</v>
      </c>
      <c r="L37" s="34">
        <f>+[1]DGII!X37</f>
        <v>3.8</v>
      </c>
      <c r="M37" s="34">
        <f>+[1]DGII!Y37</f>
        <v>3.5</v>
      </c>
      <c r="N37" s="35">
        <f t="shared" si="21"/>
        <v>43.999999999999993</v>
      </c>
      <c r="O37" s="34">
        <v>8.0555000000000003</v>
      </c>
      <c r="P37" s="34">
        <v>5.5235000000000003</v>
      </c>
      <c r="Q37" s="34">
        <v>3.52</v>
      </c>
      <c r="R37" s="34">
        <v>0</v>
      </c>
      <c r="S37" s="34">
        <v>9.42</v>
      </c>
      <c r="T37" s="34">
        <v>3.42</v>
      </c>
      <c r="U37" s="35">
        <v>3.42</v>
      </c>
      <c r="V37" s="35">
        <v>3.659402314622302</v>
      </c>
      <c r="W37" s="35">
        <v>3.42</v>
      </c>
      <c r="X37" s="35">
        <v>7.8326970718376643</v>
      </c>
      <c r="Y37" s="35">
        <v>0</v>
      </c>
      <c r="Z37" s="38">
        <f>SUM(O37:Y37)</f>
        <v>48.271099386459973</v>
      </c>
      <c r="AA37" s="38">
        <f t="shared" si="2"/>
        <v>-4.27109938645998</v>
      </c>
      <c r="AB37" s="39">
        <f t="shared" si="3"/>
        <v>91.15184978020612</v>
      </c>
      <c r="AD37" s="24"/>
    </row>
    <row r="38" spans="1:30" ht="18" customHeight="1">
      <c r="B38" s="49" t="s">
        <v>48</v>
      </c>
      <c r="C38" s="26">
        <f>SUM(C39:C42)</f>
        <v>3168.5999999999995</v>
      </c>
      <c r="D38" s="26">
        <f t="shared" ref="D38:M38" si="23">SUM(D39:D42)</f>
        <v>2767.9999999999995</v>
      </c>
      <c r="E38" s="26">
        <f t="shared" si="23"/>
        <v>2091.8000000000002</v>
      </c>
      <c r="F38" s="26">
        <f t="shared" si="23"/>
        <v>1835.7</v>
      </c>
      <c r="G38" s="26">
        <f t="shared" si="23"/>
        <v>2085.4</v>
      </c>
      <c r="H38" s="26">
        <f t="shared" si="23"/>
        <v>1894.9</v>
      </c>
      <c r="I38" s="26">
        <f t="shared" si="23"/>
        <v>2247.1</v>
      </c>
      <c r="J38" s="26">
        <f t="shared" si="23"/>
        <v>2054.6</v>
      </c>
      <c r="K38" s="26">
        <f t="shared" si="23"/>
        <v>2019.8000000000002</v>
      </c>
      <c r="L38" s="26">
        <f t="shared" si="23"/>
        <v>2023.9999999999998</v>
      </c>
      <c r="M38" s="26">
        <f t="shared" si="23"/>
        <v>2236.3000000000002</v>
      </c>
      <c r="N38" s="30">
        <f>SUM(N39:N42)</f>
        <v>24426.199999999997</v>
      </c>
      <c r="O38" s="27">
        <f t="shared" ref="O38:Y38" si="24">SUM(O39:O42)</f>
        <v>3168.5597631700002</v>
      </c>
      <c r="P38" s="27">
        <f t="shared" si="24"/>
        <v>2767.9809504699997</v>
      </c>
      <c r="Q38" s="27">
        <f t="shared" si="24"/>
        <v>2091.8143369899999</v>
      </c>
      <c r="R38" s="27">
        <f t="shared" si="24"/>
        <v>1835.6861657200002</v>
      </c>
      <c r="S38" s="27">
        <f t="shared" si="24"/>
        <v>2085.4146727800003</v>
      </c>
      <c r="T38" s="27">
        <f t="shared" si="24"/>
        <v>1894.8781848600001</v>
      </c>
      <c r="U38" s="27">
        <f t="shared" si="24"/>
        <v>2225.7236784900001</v>
      </c>
      <c r="V38" s="27">
        <f t="shared" si="24"/>
        <v>2067.5470313484789</v>
      </c>
      <c r="W38" s="27">
        <f t="shared" si="24"/>
        <v>2056.4986772723469</v>
      </c>
      <c r="X38" s="27">
        <f t="shared" si="24"/>
        <v>2507.9358124935065</v>
      </c>
      <c r="Y38" s="27">
        <f t="shared" si="24"/>
        <v>2711.7399108112222</v>
      </c>
      <c r="Z38" s="28">
        <f>SUM(Z39:Z42)</f>
        <v>25413.779184405554</v>
      </c>
      <c r="AA38" s="28">
        <f t="shared" si="2"/>
        <v>-987.57918440555659</v>
      </c>
      <c r="AB38" s="29">
        <f t="shared" si="3"/>
        <v>96.114001080911422</v>
      </c>
      <c r="AD38" s="24"/>
    </row>
    <row r="39" spans="1:30" ht="18" customHeight="1">
      <c r="B39" s="50" t="s">
        <v>49</v>
      </c>
      <c r="C39" s="34">
        <f>+[1]DGII!O39</f>
        <v>1839</v>
      </c>
      <c r="D39" s="34">
        <f>+[1]DGII!P39</f>
        <v>1973.2</v>
      </c>
      <c r="E39" s="34">
        <f>+[1]DGII!Q39</f>
        <v>1885.9</v>
      </c>
      <c r="F39" s="34">
        <f>+[1]DGII!R39</f>
        <v>1649.7</v>
      </c>
      <c r="G39" s="34">
        <f>+[1]DGII!S39</f>
        <v>1897.5</v>
      </c>
      <c r="H39" s="34">
        <f>+[1]DGII!T39</f>
        <v>1715.8</v>
      </c>
      <c r="I39" s="34">
        <f>+[1]DGII!U39</f>
        <v>2040.6</v>
      </c>
      <c r="J39" s="34">
        <f>+[1]DGII!V39</f>
        <v>1877.4</v>
      </c>
      <c r="K39" s="34">
        <f>+[1]DGII!W39</f>
        <v>1841.5</v>
      </c>
      <c r="L39" s="34">
        <f>+[1]DGII!X39</f>
        <v>1819.6</v>
      </c>
      <c r="M39" s="34">
        <f>+[1]DGII!Y39</f>
        <v>1826.9</v>
      </c>
      <c r="N39" s="35">
        <f>SUM(C39:M39)</f>
        <v>20367.099999999999</v>
      </c>
      <c r="O39" s="42">
        <v>1839.0125267000001</v>
      </c>
      <c r="P39" s="42">
        <v>1973.18484631</v>
      </c>
      <c r="Q39" s="42">
        <v>1885.9265778499998</v>
      </c>
      <c r="R39" s="42">
        <v>1649.70212225</v>
      </c>
      <c r="S39" s="42">
        <v>1897.52552324</v>
      </c>
      <c r="T39" s="42">
        <v>1715.8305299900001</v>
      </c>
      <c r="U39" s="43">
        <v>2040.6256932000001</v>
      </c>
      <c r="V39" s="43">
        <v>1861.8922638900001</v>
      </c>
      <c r="W39" s="43">
        <v>1824.5534203312527</v>
      </c>
      <c r="X39" s="43">
        <v>2083.2717859404802</v>
      </c>
      <c r="Y39" s="43">
        <v>2076.3149258098128</v>
      </c>
      <c r="Z39" s="38">
        <f>SUM(O39:Y39)</f>
        <v>20847.840215511547</v>
      </c>
      <c r="AA39" s="38">
        <f t="shared" si="2"/>
        <v>-480.74021551154874</v>
      </c>
      <c r="AB39" s="39">
        <f t="shared" si="3"/>
        <v>97.694052666645732</v>
      </c>
      <c r="AD39" s="24"/>
    </row>
    <row r="40" spans="1:30" ht="18" customHeight="1">
      <c r="B40" s="50" t="s">
        <v>50</v>
      </c>
      <c r="C40" s="34">
        <f>+[1]DGII!O40</f>
        <v>1196.2</v>
      </c>
      <c r="D40" s="34">
        <f>+[1]DGII!P40</f>
        <v>661.4</v>
      </c>
      <c r="E40" s="34">
        <f>+[1]DGII!Q40</f>
        <v>67.099999999999994</v>
      </c>
      <c r="F40" s="34">
        <f>+[1]DGII!R40</f>
        <v>45.5</v>
      </c>
      <c r="G40" s="34">
        <f>+[1]DGII!S40</f>
        <v>47.2</v>
      </c>
      <c r="H40" s="34">
        <f>+[1]DGII!T40</f>
        <v>41.4</v>
      </c>
      <c r="I40" s="34">
        <f>+[1]DGII!U40</f>
        <v>46.6</v>
      </c>
      <c r="J40" s="34">
        <f>+[1]DGII!V40</f>
        <v>40.799999999999997</v>
      </c>
      <c r="K40" s="34">
        <f>+[1]DGII!W40</f>
        <v>39.4</v>
      </c>
      <c r="L40" s="34">
        <f>+[1]DGII!X40</f>
        <v>65.099999999999994</v>
      </c>
      <c r="M40" s="34">
        <f>+[1]DGII!Y40</f>
        <v>271.39999999999998</v>
      </c>
      <c r="N40" s="35">
        <f t="shared" ref="N40:N42" si="25">SUM(C40:M40)</f>
        <v>2522.1</v>
      </c>
      <c r="O40" s="42">
        <v>1196.200875</v>
      </c>
      <c r="P40" s="42">
        <v>661.39732500000002</v>
      </c>
      <c r="Q40" s="42">
        <v>67.086399999999998</v>
      </c>
      <c r="R40" s="42">
        <v>45.512025000000001</v>
      </c>
      <c r="S40" s="42">
        <v>47.203575000000001</v>
      </c>
      <c r="T40" s="42">
        <v>41.337375000000002</v>
      </c>
      <c r="U40" s="43">
        <v>46.580550000000002</v>
      </c>
      <c r="V40" s="43">
        <v>40.080325000000002</v>
      </c>
      <c r="W40" s="43">
        <v>68.936918324637404</v>
      </c>
      <c r="X40" s="43">
        <v>264.58014260367452</v>
      </c>
      <c r="Y40" s="43">
        <v>480.4143912413154</v>
      </c>
      <c r="Z40" s="38">
        <f>SUM(O40:Y40)</f>
        <v>2959.3299021696271</v>
      </c>
      <c r="AA40" s="38">
        <f t="shared" si="2"/>
        <v>-437.22990216962717</v>
      </c>
      <c r="AB40" s="39">
        <f t="shared" si="3"/>
        <v>85.225374776598144</v>
      </c>
      <c r="AD40" s="24"/>
    </row>
    <row r="41" spans="1:30" ht="18" customHeight="1">
      <c r="B41" s="48" t="s">
        <v>51</v>
      </c>
      <c r="C41" s="34">
        <f>+[1]DGII!O41</f>
        <v>98.2</v>
      </c>
      <c r="D41" s="34">
        <f>+[1]DGII!P41</f>
        <v>102.7</v>
      </c>
      <c r="E41" s="34">
        <f>+[1]DGII!Q41</f>
        <v>105.4</v>
      </c>
      <c r="F41" s="34">
        <f>+[1]DGII!R41</f>
        <v>108.1</v>
      </c>
      <c r="G41" s="34">
        <f>+[1]DGII!S41</f>
        <v>106.2</v>
      </c>
      <c r="H41" s="34">
        <f>+[1]DGII!T41</f>
        <v>103.8</v>
      </c>
      <c r="I41" s="34">
        <f>+[1]DGII!U41</f>
        <v>126.1</v>
      </c>
      <c r="J41" s="34">
        <f>+[1]DGII!V41</f>
        <v>103.6</v>
      </c>
      <c r="K41" s="34">
        <f>+[1]DGII!W41</f>
        <v>104.9</v>
      </c>
      <c r="L41" s="34">
        <f>+[1]DGII!X41</f>
        <v>105.2</v>
      </c>
      <c r="M41" s="34">
        <f>+[1]DGII!Y41</f>
        <v>104.5</v>
      </c>
      <c r="N41" s="35">
        <f t="shared" si="25"/>
        <v>1168.7</v>
      </c>
      <c r="O41" s="42">
        <v>98.168109989999991</v>
      </c>
      <c r="P41" s="42">
        <v>102.72965666</v>
      </c>
      <c r="Q41" s="42">
        <v>105.42531764</v>
      </c>
      <c r="R41" s="42">
        <v>108.1251185</v>
      </c>
      <c r="S41" s="42">
        <v>106.21635551</v>
      </c>
      <c r="T41" s="42">
        <v>103.80879129</v>
      </c>
      <c r="U41" s="43">
        <v>104.67744238</v>
      </c>
      <c r="V41" s="43">
        <v>125.89970987480099</v>
      </c>
      <c r="W41" s="43">
        <v>123.988016115215</v>
      </c>
      <c r="X41" s="43">
        <v>119.25914958887299</v>
      </c>
      <c r="Y41" s="43">
        <v>115.73322387882699</v>
      </c>
      <c r="Z41" s="38">
        <f>SUM(O41:Y41)</f>
        <v>1214.0308914277159</v>
      </c>
      <c r="AA41" s="38">
        <f t="shared" si="2"/>
        <v>-45.330891427715869</v>
      </c>
      <c r="AB41" s="39">
        <f t="shared" si="3"/>
        <v>96.266084187165433</v>
      </c>
      <c r="AD41" s="24"/>
    </row>
    <row r="42" spans="1:30" ht="18" customHeight="1">
      <c r="B42" s="48" t="s">
        <v>52</v>
      </c>
      <c r="C42" s="34">
        <f>+[1]DGII!O42</f>
        <v>35.200000000000003</v>
      </c>
      <c r="D42" s="34">
        <f>+[1]DGII!P42</f>
        <v>30.7</v>
      </c>
      <c r="E42" s="34">
        <f>+[1]DGII!Q42</f>
        <v>33.4</v>
      </c>
      <c r="F42" s="34">
        <f>+[1]DGII!R42</f>
        <v>32.4</v>
      </c>
      <c r="G42" s="34">
        <f>+[1]DGII!S42</f>
        <v>34.5</v>
      </c>
      <c r="H42" s="34">
        <f>+[1]DGII!T42</f>
        <v>33.9</v>
      </c>
      <c r="I42" s="34">
        <f>+[1]DGII!U42</f>
        <v>33.799999999999997</v>
      </c>
      <c r="J42" s="34">
        <f>+[1]DGII!V42</f>
        <v>32.799999999999997</v>
      </c>
      <c r="K42" s="34">
        <f>+[1]DGII!W42</f>
        <v>34</v>
      </c>
      <c r="L42" s="34">
        <f>+[1]DGII!X42</f>
        <v>34.1</v>
      </c>
      <c r="M42" s="34">
        <f>+[1]DGII!Y42</f>
        <v>33.5</v>
      </c>
      <c r="N42" s="35">
        <f t="shared" si="25"/>
        <v>368.30000000000007</v>
      </c>
      <c r="O42" s="42">
        <v>35.17825148</v>
      </c>
      <c r="P42" s="42">
        <v>30.6691225</v>
      </c>
      <c r="Q42" s="42">
        <v>33.376041499999999</v>
      </c>
      <c r="R42" s="42">
        <v>32.346899969999996</v>
      </c>
      <c r="S42" s="42">
        <v>34.469219029999998</v>
      </c>
      <c r="T42" s="42">
        <v>33.901488579999999</v>
      </c>
      <c r="U42" s="43">
        <v>33.839992909999999</v>
      </c>
      <c r="V42" s="43">
        <v>39.674732583677802</v>
      </c>
      <c r="W42" s="43">
        <v>39.020322501241694</v>
      </c>
      <c r="X42" s="43">
        <v>40.824734360479155</v>
      </c>
      <c r="Y42" s="43">
        <v>39.277369881266395</v>
      </c>
      <c r="Z42" s="38">
        <f>SUM(O42:Y42)</f>
        <v>392.57817529666511</v>
      </c>
      <c r="AA42" s="38">
        <f t="shared" si="2"/>
        <v>-24.27817529666504</v>
      </c>
      <c r="AB42" s="39">
        <f t="shared" si="3"/>
        <v>93.815709373472316</v>
      </c>
      <c r="AD42" s="24"/>
    </row>
    <row r="43" spans="1:30" ht="18" customHeight="1">
      <c r="B43" s="40" t="s">
        <v>53</v>
      </c>
      <c r="C43" s="26">
        <f>+[1]DGII!O43</f>
        <v>197.3</v>
      </c>
      <c r="D43" s="26">
        <f>+[1]DGII!P43</f>
        <v>218.3</v>
      </c>
      <c r="E43" s="26">
        <f>+[1]DGII!Q43</f>
        <v>207.4</v>
      </c>
      <c r="F43" s="26">
        <f>+[1]DGII!R43</f>
        <v>243.8</v>
      </c>
      <c r="G43" s="26">
        <f>+[1]DGII!S43</f>
        <v>229</v>
      </c>
      <c r="H43" s="26">
        <f>+[1]DGII!T43</f>
        <v>380.7</v>
      </c>
      <c r="I43" s="26">
        <f>+[1]DGII!U43</f>
        <v>192</v>
      </c>
      <c r="J43" s="26">
        <f>+[1]DGII!V43</f>
        <v>188.2</v>
      </c>
      <c r="K43" s="26">
        <f>+[1]DGII!W43</f>
        <v>203.3</v>
      </c>
      <c r="L43" s="26">
        <f>+[1]DGII!X43</f>
        <v>215.1</v>
      </c>
      <c r="M43" s="26">
        <f>+[1]DGII!Y43</f>
        <v>202.5</v>
      </c>
      <c r="N43" s="26">
        <f>SUM(C43:M43)</f>
        <v>2477.6</v>
      </c>
      <c r="O43" s="26">
        <v>197.34455626999997</v>
      </c>
      <c r="P43" s="26">
        <v>218.35115563000002</v>
      </c>
      <c r="Q43" s="26">
        <v>207.41315312999993</v>
      </c>
      <c r="R43" s="26">
        <v>243.78439020000005</v>
      </c>
      <c r="S43" s="26">
        <v>229.03619452999996</v>
      </c>
      <c r="T43" s="26">
        <v>380.72417890999998</v>
      </c>
      <c r="U43" s="30">
        <v>191.99226992347599</v>
      </c>
      <c r="V43" s="30">
        <v>186.64779037999998</v>
      </c>
      <c r="W43" s="30">
        <v>248.49395790199219</v>
      </c>
      <c r="X43" s="30">
        <v>214.04858481210059</v>
      </c>
      <c r="Y43" s="30">
        <v>222.25741491304709</v>
      </c>
      <c r="Z43" s="28">
        <f>SUM(O43:Y43)</f>
        <v>2540.0936466006156</v>
      </c>
      <c r="AA43" s="28">
        <f t="shared" si="2"/>
        <v>-62.493646600615648</v>
      </c>
      <c r="AB43" s="39">
        <f t="shared" si="3"/>
        <v>97.539710920333576</v>
      </c>
      <c r="AD43" s="24"/>
    </row>
    <row r="44" spans="1:30" ht="18" customHeight="1">
      <c r="B44" s="51" t="s">
        <v>54</v>
      </c>
      <c r="C44" s="26">
        <f>SUM(C45:C46)</f>
        <v>1031.5</v>
      </c>
      <c r="D44" s="26">
        <f t="shared" ref="D44:M44" si="26">SUM(D45:D46)</f>
        <v>980.4</v>
      </c>
      <c r="E44" s="26">
        <f t="shared" si="26"/>
        <v>995.8</v>
      </c>
      <c r="F44" s="26">
        <f t="shared" si="26"/>
        <v>1002.7</v>
      </c>
      <c r="G44" s="26">
        <f t="shared" si="26"/>
        <v>863.9</v>
      </c>
      <c r="H44" s="26">
        <f t="shared" si="26"/>
        <v>828.7</v>
      </c>
      <c r="I44" s="26">
        <f t="shared" si="26"/>
        <v>946.7</v>
      </c>
      <c r="J44" s="26">
        <f t="shared" si="26"/>
        <v>1086.0999999999999</v>
      </c>
      <c r="K44" s="26">
        <f t="shared" si="26"/>
        <v>903.6</v>
      </c>
      <c r="L44" s="26">
        <f t="shared" si="26"/>
        <v>715.9</v>
      </c>
      <c r="M44" s="26">
        <f t="shared" si="26"/>
        <v>807.3</v>
      </c>
      <c r="N44" s="30">
        <f>SUM(N45:N46)</f>
        <v>10162.599999999999</v>
      </c>
      <c r="O44" s="52">
        <f>+O45+O46</f>
        <v>1031.51831889</v>
      </c>
      <c r="P44" s="52">
        <f t="shared" ref="P44:Y44" si="27">+P45+P46</f>
        <v>980.38520492999999</v>
      </c>
      <c r="Q44" s="52">
        <f t="shared" si="27"/>
        <v>995.75878977999992</v>
      </c>
      <c r="R44" s="52">
        <f t="shared" si="27"/>
        <v>1002.6958135900001</v>
      </c>
      <c r="S44" s="52">
        <f t="shared" si="27"/>
        <v>863.87047944000005</v>
      </c>
      <c r="T44" s="52">
        <f t="shared" si="27"/>
        <v>828.72291114999996</v>
      </c>
      <c r="U44" s="52">
        <f t="shared" si="27"/>
        <v>946.76530804999993</v>
      </c>
      <c r="V44" s="52">
        <f t="shared" si="27"/>
        <v>1050.8068620579204</v>
      </c>
      <c r="W44" s="52">
        <f t="shared" si="27"/>
        <v>918.06870947183859</v>
      </c>
      <c r="X44" s="52">
        <f t="shared" si="27"/>
        <v>895.22334596369001</v>
      </c>
      <c r="Y44" s="52">
        <f t="shared" si="27"/>
        <v>865.89253606294812</v>
      </c>
      <c r="Z44" s="28">
        <f>+Z45+Z46</f>
        <v>10379.708279386394</v>
      </c>
      <c r="AA44" s="28">
        <f t="shared" si="2"/>
        <v>-217.10827938639522</v>
      </c>
      <c r="AB44" s="29">
        <f t="shared" si="3"/>
        <v>97.908339294876313</v>
      </c>
      <c r="AD44" s="24"/>
    </row>
    <row r="45" spans="1:30" ht="18" customHeight="1">
      <c r="B45" s="48" t="s">
        <v>55</v>
      </c>
      <c r="C45" s="34">
        <f>+[1]DGII!O45</f>
        <v>1031.5</v>
      </c>
      <c r="D45" s="34">
        <f>+[1]DGII!P45</f>
        <v>980.4</v>
      </c>
      <c r="E45" s="34">
        <f>+[1]DGII!Q45</f>
        <v>995.8</v>
      </c>
      <c r="F45" s="34">
        <f>+[1]DGII!R45</f>
        <v>1002.7</v>
      </c>
      <c r="G45" s="34">
        <f>+[1]DGII!S45</f>
        <v>863.8</v>
      </c>
      <c r="H45" s="34">
        <f>+[1]DGII!T45</f>
        <v>828.7</v>
      </c>
      <c r="I45" s="34">
        <f>+[1]DGII!U45</f>
        <v>946.7</v>
      </c>
      <c r="J45" s="34">
        <f>+[1]DGII!V45</f>
        <v>1086.0999999999999</v>
      </c>
      <c r="K45" s="34">
        <f>+[1]DGII!W45</f>
        <v>903.6</v>
      </c>
      <c r="L45" s="34">
        <f>+[1]DGII!X45</f>
        <v>715.9</v>
      </c>
      <c r="M45" s="34">
        <f>+[1]DGII!Y45</f>
        <v>807.3</v>
      </c>
      <c r="N45" s="35">
        <f>SUM(C45:M45)</f>
        <v>10162.499999999998</v>
      </c>
      <c r="O45" s="42">
        <v>1031.51831889</v>
      </c>
      <c r="P45" s="42">
        <v>980.38520492999999</v>
      </c>
      <c r="Q45" s="42">
        <v>995.75878977999992</v>
      </c>
      <c r="R45" s="42">
        <v>1002.6958135900001</v>
      </c>
      <c r="S45" s="42">
        <v>863.84873544000004</v>
      </c>
      <c r="T45" s="42">
        <v>828.72291114999996</v>
      </c>
      <c r="U45" s="43">
        <v>946.76530804999993</v>
      </c>
      <c r="V45" s="43">
        <v>1050.80675325731</v>
      </c>
      <c r="W45" s="43">
        <v>918.06870947183859</v>
      </c>
      <c r="X45" s="43">
        <v>895.22334596369001</v>
      </c>
      <c r="Y45" s="43">
        <v>865.89253606294812</v>
      </c>
      <c r="Z45" s="38">
        <f>SUM(O45:Y45)</f>
        <v>10379.686426585784</v>
      </c>
      <c r="AA45" s="38">
        <f t="shared" si="2"/>
        <v>-217.18642658578574</v>
      </c>
      <c r="AB45" s="39">
        <f t="shared" si="3"/>
        <v>97.907582005276197</v>
      </c>
      <c r="AD45" s="24"/>
    </row>
    <row r="46" spans="1:30" ht="18" customHeight="1">
      <c r="B46" s="48" t="s">
        <v>35</v>
      </c>
      <c r="C46" s="34">
        <f>+[1]DGII!O46</f>
        <v>0</v>
      </c>
      <c r="D46" s="34">
        <f>+[1]DGII!P46</f>
        <v>0</v>
      </c>
      <c r="E46" s="34">
        <f>+[1]DGII!Q46</f>
        <v>0</v>
      </c>
      <c r="F46" s="34">
        <f>+[1]DGII!R46</f>
        <v>0</v>
      </c>
      <c r="G46" s="34">
        <f>+[1]DGII!S46</f>
        <v>0.1</v>
      </c>
      <c r="H46" s="34">
        <f>+[1]DGII!T46</f>
        <v>0</v>
      </c>
      <c r="I46" s="34">
        <f>+[1]DGII!U46</f>
        <v>0</v>
      </c>
      <c r="J46" s="34">
        <f>+[1]DGII!V46</f>
        <v>0</v>
      </c>
      <c r="K46" s="34">
        <f>+[1]DGII!W46</f>
        <v>0</v>
      </c>
      <c r="L46" s="34">
        <f>+[1]DGII!X46</f>
        <v>0</v>
      </c>
      <c r="M46" s="34">
        <f>+[1]DGII!Y46</f>
        <v>0</v>
      </c>
      <c r="N46" s="35">
        <f>SUM(C46:M46)</f>
        <v>0.1</v>
      </c>
      <c r="O46" s="34">
        <v>0</v>
      </c>
      <c r="P46" s="34">
        <v>0</v>
      </c>
      <c r="Q46" s="34">
        <v>0</v>
      </c>
      <c r="R46" s="34">
        <v>0</v>
      </c>
      <c r="S46" s="34">
        <v>2.1743999999999999E-2</v>
      </c>
      <c r="T46" s="34">
        <v>0</v>
      </c>
      <c r="U46" s="35">
        <v>0</v>
      </c>
      <c r="V46" s="35">
        <v>1.0880061038346169E-4</v>
      </c>
      <c r="W46" s="35">
        <v>0</v>
      </c>
      <c r="X46" s="35">
        <v>0</v>
      </c>
      <c r="Y46" s="35">
        <v>0</v>
      </c>
      <c r="Z46" s="38">
        <f>SUM(O46:Y46)</f>
        <v>2.1852800610383461E-2</v>
      </c>
      <c r="AA46" s="38">
        <f t="shared" si="2"/>
        <v>7.8147199389616548E-2</v>
      </c>
      <c r="AB46" s="53">
        <v>0</v>
      </c>
      <c r="AD46" s="24"/>
    </row>
    <row r="47" spans="1:30" ht="18" customHeight="1">
      <c r="B47" s="51" t="s">
        <v>56</v>
      </c>
      <c r="C47" s="26">
        <f>+[1]DGII!O47</f>
        <v>128.80000000000001</v>
      </c>
      <c r="D47" s="26">
        <f>+[1]DGII!P47</f>
        <v>132.5</v>
      </c>
      <c r="E47" s="26">
        <f>+[1]DGII!Q47</f>
        <v>135.80000000000001</v>
      </c>
      <c r="F47" s="26">
        <f>+[1]DGII!R47</f>
        <v>123.6</v>
      </c>
      <c r="G47" s="26">
        <f>+[1]DGII!S47</f>
        <v>128.6</v>
      </c>
      <c r="H47" s="26">
        <f>+[1]DGII!T47</f>
        <v>117.8</v>
      </c>
      <c r="I47" s="26">
        <f>+[1]DGII!U47</f>
        <v>140.69999999999999</v>
      </c>
      <c r="J47" s="26">
        <f>+[1]DGII!V47</f>
        <v>127.3</v>
      </c>
      <c r="K47" s="26">
        <f>+[1]DGII!W47</f>
        <v>128.9</v>
      </c>
      <c r="L47" s="26">
        <f>+[1]DGII!X47</f>
        <v>131.5</v>
      </c>
      <c r="M47" s="26">
        <f>+[1]DGII!Y47</f>
        <v>129</v>
      </c>
      <c r="N47" s="30">
        <f>SUM(C47:M47)</f>
        <v>1424.5</v>
      </c>
      <c r="O47" s="27">
        <v>128.79745370000001</v>
      </c>
      <c r="P47" s="27">
        <v>132.5437263</v>
      </c>
      <c r="Q47" s="27">
        <v>135.82295690999999</v>
      </c>
      <c r="R47" s="27">
        <v>123.58609462999999</v>
      </c>
      <c r="S47" s="27">
        <v>128.61917288999999</v>
      </c>
      <c r="T47" s="27">
        <v>117.81383906999999</v>
      </c>
      <c r="U47" s="52">
        <v>140.75755347</v>
      </c>
      <c r="V47" s="52">
        <v>128.58522361999999</v>
      </c>
      <c r="W47" s="52">
        <v>149.21113967532401</v>
      </c>
      <c r="X47" s="52">
        <v>147.45958256614699</v>
      </c>
      <c r="Y47" s="52">
        <v>147.558060282979</v>
      </c>
      <c r="Z47" s="28">
        <f>SUM(O47:Y47)</f>
        <v>1480.7548031144497</v>
      </c>
      <c r="AA47" s="28">
        <f t="shared" si="2"/>
        <v>-56.254803114449714</v>
      </c>
      <c r="AB47" s="29">
        <f t="shared" si="3"/>
        <v>96.200937319525835</v>
      </c>
      <c r="AD47" s="24"/>
    </row>
    <row r="48" spans="1:30" ht="18" customHeight="1">
      <c r="A48" s="54"/>
      <c r="B48" s="51" t="s">
        <v>57</v>
      </c>
      <c r="C48" s="26">
        <f>+[1]DGII!O48</f>
        <v>0.1</v>
      </c>
      <c r="D48" s="26">
        <f>+[1]DGII!P48</f>
        <v>1.9</v>
      </c>
      <c r="E48" s="26">
        <f>+[1]DGII!Q48</f>
        <v>0.3</v>
      </c>
      <c r="F48" s="26">
        <f>+[1]DGII!R48</f>
        <v>1.2</v>
      </c>
      <c r="G48" s="26">
        <f>+[1]DGII!S48</f>
        <v>0.2</v>
      </c>
      <c r="H48" s="26">
        <f>+[1]DGII!T48</f>
        <v>0.4</v>
      </c>
      <c r="I48" s="26">
        <f>+[1]DGII!U48</f>
        <v>0.4</v>
      </c>
      <c r="J48" s="26">
        <f>+[1]DGII!V48</f>
        <v>0.2</v>
      </c>
      <c r="K48" s="26">
        <f>+[1]DGII!W48</f>
        <v>0.3</v>
      </c>
      <c r="L48" s="26">
        <f>+[1]DGII!X48</f>
        <v>0.5</v>
      </c>
      <c r="M48" s="26">
        <f>+[1]DGII!Y48</f>
        <v>0.3</v>
      </c>
      <c r="N48" s="30">
        <f>SUM(C48:M48)</f>
        <v>5.8000000000000007</v>
      </c>
      <c r="O48" s="27">
        <v>0.13892564999999998</v>
      </c>
      <c r="P48" s="27">
        <v>1.8772053</v>
      </c>
      <c r="Q48" s="27">
        <v>0.33789173</v>
      </c>
      <c r="R48" s="27">
        <v>1.25039623</v>
      </c>
      <c r="S48" s="27">
        <v>0.15746010999999999</v>
      </c>
      <c r="T48" s="27">
        <v>0.39644016000000004</v>
      </c>
      <c r="U48" s="52">
        <v>0.37734087999999999</v>
      </c>
      <c r="V48" s="52">
        <v>0.11014414433261319</v>
      </c>
      <c r="W48" s="52">
        <v>0.19282100723857001</v>
      </c>
      <c r="X48" s="52">
        <v>0.29156823349760619</v>
      </c>
      <c r="Y48" s="52">
        <v>0.23396760119310839</v>
      </c>
      <c r="Z48" s="28">
        <f>SUM(O48:Y48)</f>
        <v>5.3641610462618976</v>
      </c>
      <c r="AA48" s="28">
        <f t="shared" si="2"/>
        <v>0.43583895373810311</v>
      </c>
      <c r="AB48" s="29">
        <f t="shared" si="3"/>
        <v>108.12501619506418</v>
      </c>
      <c r="AD48" s="24"/>
    </row>
    <row r="49" spans="1:201" ht="18" customHeight="1">
      <c r="B49" s="25" t="s">
        <v>58</v>
      </c>
      <c r="C49" s="26">
        <f>+C50+C53+C56</f>
        <v>448.9</v>
      </c>
      <c r="D49" s="26">
        <f t="shared" ref="D49:M49" si="28">+D50+D53+D56</f>
        <v>571.69999999999993</v>
      </c>
      <c r="E49" s="26">
        <f t="shared" si="28"/>
        <v>506.9</v>
      </c>
      <c r="F49" s="26">
        <f t="shared" si="28"/>
        <v>560.69999999999993</v>
      </c>
      <c r="G49" s="26">
        <f t="shared" si="28"/>
        <v>445.30000000000007</v>
      </c>
      <c r="H49" s="26">
        <f t="shared" si="28"/>
        <v>464.29999999999995</v>
      </c>
      <c r="I49" s="26">
        <f t="shared" si="28"/>
        <v>407.1</v>
      </c>
      <c r="J49" s="26">
        <f t="shared" si="28"/>
        <v>473.79999999999995</v>
      </c>
      <c r="K49" s="26">
        <f t="shared" si="28"/>
        <v>431.50000000000006</v>
      </c>
      <c r="L49" s="26">
        <f t="shared" si="28"/>
        <v>439.4</v>
      </c>
      <c r="M49" s="26">
        <f t="shared" si="28"/>
        <v>477.6</v>
      </c>
      <c r="N49" s="30">
        <f>+N50+N53+N56</f>
        <v>5227.2000000000007</v>
      </c>
      <c r="O49" s="30">
        <f t="shared" ref="O49:Y49" si="29">+O50+O53+O56</f>
        <v>448.93036584999999</v>
      </c>
      <c r="P49" s="30">
        <f t="shared" si="29"/>
        <v>571.73059778999993</v>
      </c>
      <c r="Q49" s="30">
        <f t="shared" si="29"/>
        <v>506.87547870999992</v>
      </c>
      <c r="R49" s="30">
        <f t="shared" si="29"/>
        <v>560.70363965000001</v>
      </c>
      <c r="S49" s="30">
        <f t="shared" si="29"/>
        <v>445.28165689999997</v>
      </c>
      <c r="T49" s="30">
        <f t="shared" si="29"/>
        <v>464.32821052000008</v>
      </c>
      <c r="U49" s="30">
        <f t="shared" si="29"/>
        <v>406.88713372000001</v>
      </c>
      <c r="V49" s="30">
        <f t="shared" si="29"/>
        <v>471.17639767218623</v>
      </c>
      <c r="W49" s="30">
        <f t="shared" si="29"/>
        <v>423.92064874267999</v>
      </c>
      <c r="X49" s="30">
        <f t="shared" si="29"/>
        <v>406.51562386927873</v>
      </c>
      <c r="Y49" s="30">
        <f t="shared" si="29"/>
        <v>456.3439669190825</v>
      </c>
      <c r="Z49" s="28">
        <f>+Z50+Z53+Z56</f>
        <v>5162.6937203432281</v>
      </c>
      <c r="AA49" s="28">
        <f t="shared" si="2"/>
        <v>64.506279656772676</v>
      </c>
      <c r="AB49" s="29">
        <f t="shared" si="3"/>
        <v>101.2494694272215</v>
      </c>
      <c r="AD49" s="24"/>
    </row>
    <row r="50" spans="1:201" ht="18" customHeight="1">
      <c r="B50" s="55" t="s">
        <v>59</v>
      </c>
      <c r="C50" s="26">
        <f>+C51+C52</f>
        <v>0.2</v>
      </c>
      <c r="D50" s="26">
        <f t="shared" ref="D50:M50" si="30">+D51+D52</f>
        <v>0</v>
      </c>
      <c r="E50" s="26">
        <f t="shared" si="30"/>
        <v>1.2</v>
      </c>
      <c r="F50" s="26">
        <f t="shared" si="30"/>
        <v>2.2999999999999998</v>
      </c>
      <c r="G50" s="26">
        <f t="shared" si="30"/>
        <v>0.3</v>
      </c>
      <c r="H50" s="26">
        <f t="shared" si="30"/>
        <v>0.5</v>
      </c>
      <c r="I50" s="26">
        <f t="shared" si="30"/>
        <v>1.9</v>
      </c>
      <c r="J50" s="26">
        <f t="shared" si="30"/>
        <v>0.7</v>
      </c>
      <c r="K50" s="26">
        <f t="shared" si="30"/>
        <v>1</v>
      </c>
      <c r="L50" s="26">
        <f t="shared" si="30"/>
        <v>0.5</v>
      </c>
      <c r="M50" s="26">
        <f t="shared" si="30"/>
        <v>0.5</v>
      </c>
      <c r="N50" s="30">
        <f>+N51+N52</f>
        <v>9.1000000000000014</v>
      </c>
      <c r="O50" s="27">
        <f t="shared" ref="O50:Y50" si="31">+O51+O52</f>
        <v>0.24475620000000001</v>
      </c>
      <c r="P50" s="27">
        <f t="shared" si="31"/>
        <v>3.0540000000000001E-2</v>
      </c>
      <c r="Q50" s="27">
        <f t="shared" si="31"/>
        <v>1.2129783000000001</v>
      </c>
      <c r="R50" s="27">
        <f t="shared" si="31"/>
        <v>2.2736714600000001</v>
      </c>
      <c r="S50" s="27">
        <f t="shared" si="31"/>
        <v>0.33037896</v>
      </c>
      <c r="T50" s="27">
        <f t="shared" si="31"/>
        <v>0.51755929999999994</v>
      </c>
      <c r="U50" s="27">
        <f t="shared" si="31"/>
        <v>1.8865913900000002</v>
      </c>
      <c r="V50" s="27">
        <f t="shared" si="31"/>
        <v>0.29798251423129024</v>
      </c>
      <c r="W50" s="27">
        <f t="shared" si="31"/>
        <v>1.639109375462328</v>
      </c>
      <c r="X50" s="27">
        <f t="shared" si="31"/>
        <v>0.42871891490117331</v>
      </c>
      <c r="Y50" s="27">
        <f t="shared" si="31"/>
        <v>0.13033922558802777</v>
      </c>
      <c r="Z50" s="29">
        <f>+Z51+Z52</f>
        <v>8.9926256401828208</v>
      </c>
      <c r="AA50" s="29">
        <f t="shared" si="2"/>
        <v>0.10737435981718058</v>
      </c>
      <c r="AB50" s="29">
        <f t="shared" si="3"/>
        <v>101.19402679610488</v>
      </c>
      <c r="AD50" s="24"/>
    </row>
    <row r="51" spans="1:201" ht="18" customHeight="1">
      <c r="B51" s="50" t="s">
        <v>60</v>
      </c>
      <c r="C51" s="34">
        <f>+[1]DGII!O51</f>
        <v>0.2</v>
      </c>
      <c r="D51" s="34">
        <f>+[1]DGII!P51</f>
        <v>0</v>
      </c>
      <c r="E51" s="34">
        <f>+[1]DGII!Q51</f>
        <v>1.2</v>
      </c>
      <c r="F51" s="34">
        <f>+[1]DGII!R51</f>
        <v>2.2999999999999998</v>
      </c>
      <c r="G51" s="34">
        <f>+[1]DGII!S51</f>
        <v>0.3</v>
      </c>
      <c r="H51" s="34">
        <f>+[1]DGII!T51</f>
        <v>0.5</v>
      </c>
      <c r="I51" s="34">
        <f>+[1]DGII!U51</f>
        <v>1.9</v>
      </c>
      <c r="J51" s="34">
        <f>+[1]DGII!V51</f>
        <v>0.7</v>
      </c>
      <c r="K51" s="34">
        <f>+[1]DGII!W51</f>
        <v>1</v>
      </c>
      <c r="L51" s="34">
        <f>+[1]DGII!X51</f>
        <v>0.5</v>
      </c>
      <c r="M51" s="34">
        <f>+[1]DGII!Y51</f>
        <v>0.5</v>
      </c>
      <c r="N51" s="35">
        <f>SUM(C51:M51)</f>
        <v>9.1000000000000014</v>
      </c>
      <c r="O51" s="34">
        <v>0.24475620000000001</v>
      </c>
      <c r="P51" s="34">
        <v>3.0540000000000001E-2</v>
      </c>
      <c r="Q51" s="34">
        <v>1.2129783000000001</v>
      </c>
      <c r="R51" s="34">
        <v>2.2736714600000001</v>
      </c>
      <c r="S51" s="34">
        <v>0.33037896</v>
      </c>
      <c r="T51" s="34">
        <v>0.51755929999999994</v>
      </c>
      <c r="U51" s="34">
        <v>1.8865913900000002</v>
      </c>
      <c r="V51" s="34">
        <v>0.29798251423129024</v>
      </c>
      <c r="W51" s="34">
        <v>1.639109375462328</v>
      </c>
      <c r="X51" s="34">
        <v>0.42871891490117331</v>
      </c>
      <c r="Y51" s="34">
        <v>0.13033922558802777</v>
      </c>
      <c r="Z51" s="39">
        <f>SUM(O51:Y51)</f>
        <v>8.9926256401828208</v>
      </c>
      <c r="AA51" s="39">
        <f t="shared" si="2"/>
        <v>0.10737435981718058</v>
      </c>
      <c r="AB51" s="39">
        <f t="shared" si="3"/>
        <v>101.19402679610488</v>
      </c>
      <c r="AD51" s="24"/>
    </row>
    <row r="52" spans="1:201" ht="18" customHeight="1">
      <c r="B52" s="50" t="s">
        <v>61</v>
      </c>
      <c r="C52" s="34">
        <f>+[1]DGII!O52</f>
        <v>0</v>
      </c>
      <c r="D52" s="34">
        <f>+[1]DGII!P52</f>
        <v>0</v>
      </c>
      <c r="E52" s="34">
        <f>+[1]DGII!Q52</f>
        <v>0</v>
      </c>
      <c r="F52" s="34">
        <f>+[1]DGII!R52</f>
        <v>0</v>
      </c>
      <c r="G52" s="34">
        <f>+[1]DGII!S52</f>
        <v>0</v>
      </c>
      <c r="H52" s="34">
        <f>+[1]DGII!T52</f>
        <v>0</v>
      </c>
      <c r="I52" s="34">
        <f>+[1]DGII!U52</f>
        <v>0</v>
      </c>
      <c r="J52" s="34">
        <f>+[1]DGII!V52</f>
        <v>0</v>
      </c>
      <c r="K52" s="34">
        <f>+[1]DGII!W52</f>
        <v>0</v>
      </c>
      <c r="L52" s="34">
        <f>+[1]DGII!X52</f>
        <v>0</v>
      </c>
      <c r="M52" s="34">
        <f>+[1]DGII!Y52</f>
        <v>0</v>
      </c>
      <c r="N52" s="35">
        <f>SUM(C52:M52)</f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39">
        <f>SUM(O52:Y52)</f>
        <v>0</v>
      </c>
      <c r="AA52" s="39">
        <f t="shared" si="2"/>
        <v>0</v>
      </c>
      <c r="AB52" s="39" t="s">
        <v>62</v>
      </c>
      <c r="AD52" s="24"/>
    </row>
    <row r="53" spans="1:201" ht="18" customHeight="1">
      <c r="B53" s="55" t="s">
        <v>63</v>
      </c>
      <c r="C53" s="26">
        <f>+C54+C55</f>
        <v>448.7</v>
      </c>
      <c r="D53" s="26">
        <f t="shared" ref="D53:M53" si="32">+D54+D55</f>
        <v>571.69999999999993</v>
      </c>
      <c r="E53" s="26">
        <f t="shared" si="32"/>
        <v>505.7</v>
      </c>
      <c r="F53" s="26">
        <f t="shared" si="32"/>
        <v>558.4</v>
      </c>
      <c r="G53" s="26">
        <f t="shared" si="32"/>
        <v>444.90000000000003</v>
      </c>
      <c r="H53" s="26">
        <f t="shared" si="32"/>
        <v>463.79999999999995</v>
      </c>
      <c r="I53" s="26">
        <f t="shared" si="32"/>
        <v>405.1</v>
      </c>
      <c r="J53" s="26">
        <f t="shared" si="32"/>
        <v>473.09999999999997</v>
      </c>
      <c r="K53" s="26">
        <f t="shared" si="32"/>
        <v>430.40000000000003</v>
      </c>
      <c r="L53" s="26">
        <f t="shared" si="32"/>
        <v>438.9</v>
      </c>
      <c r="M53" s="26">
        <f t="shared" si="32"/>
        <v>477.1</v>
      </c>
      <c r="N53" s="30">
        <f>+N54+N55</f>
        <v>5217.8</v>
      </c>
      <c r="O53" s="27">
        <f t="shared" ref="O53:Y53" si="33">+O54+O55</f>
        <v>448.67406885999998</v>
      </c>
      <c r="P53" s="27">
        <f t="shared" si="33"/>
        <v>571.69374661999996</v>
      </c>
      <c r="Q53" s="27">
        <f t="shared" si="33"/>
        <v>505.64905875999995</v>
      </c>
      <c r="R53" s="27">
        <f t="shared" si="33"/>
        <v>558.41964933000008</v>
      </c>
      <c r="S53" s="27">
        <f t="shared" si="33"/>
        <v>444.91958914999998</v>
      </c>
      <c r="T53" s="27">
        <f t="shared" si="33"/>
        <v>463.79697222000004</v>
      </c>
      <c r="U53" s="27">
        <f t="shared" si="33"/>
        <v>404.95627023000003</v>
      </c>
      <c r="V53" s="27">
        <f t="shared" si="33"/>
        <v>470.87841515795492</v>
      </c>
      <c r="W53" s="27">
        <f t="shared" si="33"/>
        <v>422.28153936721765</v>
      </c>
      <c r="X53" s="27">
        <f t="shared" si="33"/>
        <v>406.08690495437753</v>
      </c>
      <c r="Y53" s="27">
        <f t="shared" si="33"/>
        <v>456.21362769349446</v>
      </c>
      <c r="Z53" s="28">
        <f>+Z54+Z55</f>
        <v>5153.5698423430449</v>
      </c>
      <c r="AA53" s="28">
        <f t="shared" si="2"/>
        <v>64.230157656955271</v>
      </c>
      <c r="AB53" s="29">
        <f t="shared" ref="AB53:AB59" si="34">+N53/Z53*100</f>
        <v>101.24632360910731</v>
      </c>
      <c r="AD53" s="24"/>
    </row>
    <row r="54" spans="1:201" ht="18" customHeight="1">
      <c r="A54" s="56"/>
      <c r="B54" s="48" t="s">
        <v>64</v>
      </c>
      <c r="C54" s="34">
        <f>+[1]DGII!O54</f>
        <v>446.2</v>
      </c>
      <c r="D54" s="34">
        <f>+[1]DGII!P54</f>
        <v>569.29999999999995</v>
      </c>
      <c r="E54" s="34">
        <f>+[1]DGII!Q54</f>
        <v>502.7</v>
      </c>
      <c r="F54" s="34">
        <f>+[1]DGII!R54</f>
        <v>555.79999999999995</v>
      </c>
      <c r="G54" s="34">
        <f>+[1]DGII!S54</f>
        <v>442.3</v>
      </c>
      <c r="H54" s="34">
        <f>+[1]DGII!T54</f>
        <v>461.4</v>
      </c>
      <c r="I54" s="34">
        <f>+[1]DGII!U54</f>
        <v>402.3</v>
      </c>
      <c r="J54" s="34">
        <f>+[1]DGII!V54</f>
        <v>470.7</v>
      </c>
      <c r="K54" s="34">
        <f>+[1]DGII!W54</f>
        <v>427.8</v>
      </c>
      <c r="L54" s="34">
        <f>+[1]DGII!X54</f>
        <v>436.4</v>
      </c>
      <c r="M54" s="34">
        <f>+[1]DGII!Y54</f>
        <v>475.1</v>
      </c>
      <c r="N54" s="35">
        <f>SUM(C54:M54)</f>
        <v>5190</v>
      </c>
      <c r="O54" s="42">
        <v>446.16253702</v>
      </c>
      <c r="P54" s="42">
        <v>569.25796575999993</v>
      </c>
      <c r="Q54" s="42">
        <v>502.68343175999996</v>
      </c>
      <c r="R54" s="42">
        <v>555.81029997000007</v>
      </c>
      <c r="S54" s="42">
        <v>442.30361846</v>
      </c>
      <c r="T54" s="42">
        <v>461.45155422000005</v>
      </c>
      <c r="U54" s="43">
        <v>402.17152523000004</v>
      </c>
      <c r="V54" s="43">
        <v>468.11513195480745</v>
      </c>
      <c r="W54" s="43">
        <v>419.57132933235494</v>
      </c>
      <c r="X54" s="43">
        <v>403.03498455406822</v>
      </c>
      <c r="Y54" s="43">
        <v>453.57553449984067</v>
      </c>
      <c r="Z54" s="38">
        <f>SUM(O54:Y54)</f>
        <v>5124.1379127610717</v>
      </c>
      <c r="AA54" s="38">
        <f t="shared" si="2"/>
        <v>65.862087238928325</v>
      </c>
      <c r="AB54" s="39">
        <f t="shared" si="34"/>
        <v>101.28533010547795</v>
      </c>
      <c r="AD54" s="24"/>
    </row>
    <row r="55" spans="1:201" ht="18" customHeight="1">
      <c r="B55" s="48" t="s">
        <v>35</v>
      </c>
      <c r="C55" s="34">
        <f>+[1]DGII!O55</f>
        <v>2.5</v>
      </c>
      <c r="D55" s="34">
        <f>+[1]DGII!P55</f>
        <v>2.4</v>
      </c>
      <c r="E55" s="34">
        <f>+[1]DGII!Q55</f>
        <v>3</v>
      </c>
      <c r="F55" s="34">
        <f>+[1]DGII!R55</f>
        <v>2.6</v>
      </c>
      <c r="G55" s="34">
        <f>+[1]DGII!S55</f>
        <v>2.6</v>
      </c>
      <c r="H55" s="34">
        <f>+[1]DGII!T55</f>
        <v>2.4</v>
      </c>
      <c r="I55" s="34">
        <f>+[1]DGII!U55</f>
        <v>2.8</v>
      </c>
      <c r="J55" s="34">
        <f>+[1]DGII!V55</f>
        <v>2.4</v>
      </c>
      <c r="K55" s="34">
        <f>+[1]DGII!W55</f>
        <v>2.6</v>
      </c>
      <c r="L55" s="34">
        <f>+[1]DGII!X55</f>
        <v>2.5</v>
      </c>
      <c r="M55" s="34">
        <f>+[1]DGII!Y55</f>
        <v>2</v>
      </c>
      <c r="N55" s="35">
        <f t="shared" ref="N55:N56" si="35">SUM(C55:M55)</f>
        <v>27.8</v>
      </c>
      <c r="O55" s="42">
        <v>2.51153184</v>
      </c>
      <c r="P55" s="42">
        <v>2.4357808599999999</v>
      </c>
      <c r="Q55" s="42">
        <v>2.965627</v>
      </c>
      <c r="R55" s="42">
        <v>2.60934936</v>
      </c>
      <c r="S55" s="42">
        <v>2.6159706900000002</v>
      </c>
      <c r="T55" s="42">
        <v>2.345418</v>
      </c>
      <c r="U55" s="43">
        <v>2.784745</v>
      </c>
      <c r="V55" s="43">
        <v>2.763283203147489</v>
      </c>
      <c r="W55" s="43">
        <v>2.7102100348626945</v>
      </c>
      <c r="X55" s="43">
        <v>3.051920400309287</v>
      </c>
      <c r="Y55" s="43">
        <v>2.6380931936537886</v>
      </c>
      <c r="Z55" s="38">
        <f>SUM(O55:Y55)</f>
        <v>29.431929581973257</v>
      </c>
      <c r="AA55" s="38">
        <f t="shared" si="2"/>
        <v>-1.6319295819732567</v>
      </c>
      <c r="AB55" s="39">
        <f t="shared" si="34"/>
        <v>94.45524094019035</v>
      </c>
      <c r="AD55" s="24"/>
    </row>
    <row r="56" spans="1:201" ht="18" customHeight="1">
      <c r="B56" s="55" t="s">
        <v>65</v>
      </c>
      <c r="C56" s="26">
        <f>+[1]DGII!O56</f>
        <v>0</v>
      </c>
      <c r="D56" s="26">
        <f>+[1]DGII!P56</f>
        <v>0</v>
      </c>
      <c r="E56" s="26">
        <f>+[1]DGII!Q56</f>
        <v>0</v>
      </c>
      <c r="F56" s="26">
        <f>+[1]DGII!R56</f>
        <v>0</v>
      </c>
      <c r="G56" s="26">
        <f>+[1]DGII!S56</f>
        <v>0.1</v>
      </c>
      <c r="H56" s="26">
        <f>+[1]DGII!T56</f>
        <v>0</v>
      </c>
      <c r="I56" s="26">
        <f>+[1]DGII!U56</f>
        <v>0.1</v>
      </c>
      <c r="J56" s="26">
        <f>+[1]DGII!V56</f>
        <v>0</v>
      </c>
      <c r="K56" s="26">
        <f>+[1]DGII!W56</f>
        <v>0.1</v>
      </c>
      <c r="L56" s="26">
        <f>+[1]DGII!X56</f>
        <v>0</v>
      </c>
      <c r="M56" s="26">
        <f>+[1]DGII!Y56</f>
        <v>0</v>
      </c>
      <c r="N56" s="30">
        <f t="shared" si="35"/>
        <v>0.30000000000000004</v>
      </c>
      <c r="O56" s="26">
        <v>1.154079E-2</v>
      </c>
      <c r="P56" s="26">
        <v>6.3111700000000005E-3</v>
      </c>
      <c r="Q56" s="26">
        <v>1.3441649999999999E-2</v>
      </c>
      <c r="R56" s="26">
        <v>1.0318860000000001E-2</v>
      </c>
      <c r="S56" s="26">
        <v>3.1688790000000001E-2</v>
      </c>
      <c r="T56" s="26">
        <v>1.3679E-2</v>
      </c>
      <c r="U56" s="30">
        <v>4.4272100000000002E-2</v>
      </c>
      <c r="V56" s="30">
        <v>0</v>
      </c>
      <c r="W56" s="30">
        <v>0</v>
      </c>
      <c r="X56" s="30">
        <v>0</v>
      </c>
      <c r="Y56" s="30">
        <v>0</v>
      </c>
      <c r="Z56" s="28">
        <f>SUM(O56:Y56)</f>
        <v>0.13125236000000001</v>
      </c>
      <c r="AA56" s="28">
        <f t="shared" si="2"/>
        <v>0.16874764000000003</v>
      </c>
      <c r="AB56" s="57">
        <v>0</v>
      </c>
      <c r="AD56" s="24"/>
    </row>
    <row r="57" spans="1:201" ht="18" customHeight="1">
      <c r="B57" s="58" t="s">
        <v>66</v>
      </c>
      <c r="C57" s="26">
        <f>+C58+C62+C63</f>
        <v>1365.9</v>
      </c>
      <c r="D57" s="26">
        <f t="shared" ref="D57:M57" si="36">+D58+D62+D63</f>
        <v>1119.3</v>
      </c>
      <c r="E57" s="26">
        <f t="shared" si="36"/>
        <v>1085.0999999999999</v>
      </c>
      <c r="F57" s="26">
        <f t="shared" si="36"/>
        <v>1074</v>
      </c>
      <c r="G57" s="26">
        <f t="shared" si="36"/>
        <v>1227.8999999999999</v>
      </c>
      <c r="H57" s="26">
        <f t="shared" si="36"/>
        <v>1173.5999999999999</v>
      </c>
      <c r="I57" s="26">
        <f t="shared" si="36"/>
        <v>1398.9</v>
      </c>
      <c r="J57" s="26">
        <f t="shared" si="36"/>
        <v>1215.7</v>
      </c>
      <c r="K57" s="26">
        <f t="shared" si="36"/>
        <v>1222.5999999999999</v>
      </c>
      <c r="L57" s="26">
        <f t="shared" si="36"/>
        <v>1394.4</v>
      </c>
      <c r="M57" s="26">
        <f t="shared" si="36"/>
        <v>1355.8</v>
      </c>
      <c r="N57" s="30">
        <f>+N58+N62+N63</f>
        <v>13633.2</v>
      </c>
      <c r="O57" s="27">
        <f>+O58+O62+O63</f>
        <v>1365.8502422399999</v>
      </c>
      <c r="P57" s="27">
        <f t="shared" ref="P57:Y57" si="37">+P58+P62+P63</f>
        <v>1119.2647328799999</v>
      </c>
      <c r="Q57" s="27">
        <f t="shared" si="37"/>
        <v>1085.1077659</v>
      </c>
      <c r="R57" s="27">
        <f t="shared" si="37"/>
        <v>1074.03198137</v>
      </c>
      <c r="S57" s="27">
        <f t="shared" si="37"/>
        <v>1227.8291968599876</v>
      </c>
      <c r="T57" s="27">
        <f t="shared" si="37"/>
        <v>1173.533624684432</v>
      </c>
      <c r="U57" s="27">
        <f t="shared" si="37"/>
        <v>1398.83754279709</v>
      </c>
      <c r="V57" s="27">
        <f t="shared" si="37"/>
        <v>1281.4231170108824</v>
      </c>
      <c r="W57" s="27">
        <f t="shared" si="37"/>
        <v>1198.1766972161715</v>
      </c>
      <c r="X57" s="27">
        <f t="shared" si="37"/>
        <v>1301.6934267393065</v>
      </c>
      <c r="Y57" s="27">
        <f t="shared" si="37"/>
        <v>1126.7752020543244</v>
      </c>
      <c r="Z57" s="28">
        <f>+Z58+Z62+Z63</f>
        <v>13352.523529752194</v>
      </c>
      <c r="AA57" s="28">
        <f t="shared" si="2"/>
        <v>280.67647024780672</v>
      </c>
      <c r="AB57" s="28">
        <f t="shared" si="34"/>
        <v>102.1020481231312</v>
      </c>
      <c r="AD57" s="24"/>
    </row>
    <row r="58" spans="1:201" s="59" customFormat="1" ht="18" customHeight="1">
      <c r="B58" s="58" t="s">
        <v>67</v>
      </c>
      <c r="C58" s="26">
        <f t="shared" ref="C58:Y58" si="38">+C59</f>
        <v>336.5</v>
      </c>
      <c r="D58" s="26">
        <f t="shared" si="38"/>
        <v>218.1</v>
      </c>
      <c r="E58" s="26">
        <f t="shared" si="38"/>
        <v>255.1</v>
      </c>
      <c r="F58" s="26">
        <f t="shared" si="38"/>
        <v>248.2</v>
      </c>
      <c r="G58" s="26">
        <f t="shared" si="38"/>
        <v>223.5</v>
      </c>
      <c r="H58" s="26">
        <f t="shared" si="38"/>
        <v>411.3</v>
      </c>
      <c r="I58" s="26">
        <f t="shared" si="38"/>
        <v>357.4</v>
      </c>
      <c r="J58" s="26">
        <f t="shared" si="38"/>
        <v>380.90000000000003</v>
      </c>
      <c r="K58" s="26">
        <f t="shared" si="38"/>
        <v>397.3</v>
      </c>
      <c r="L58" s="26">
        <f t="shared" si="38"/>
        <v>388.7</v>
      </c>
      <c r="M58" s="26">
        <f t="shared" si="38"/>
        <v>525.29999999999995</v>
      </c>
      <c r="N58" s="30">
        <f>+N59</f>
        <v>3742.2999999999997</v>
      </c>
      <c r="O58" s="27">
        <f t="shared" si="38"/>
        <v>336.48547834999999</v>
      </c>
      <c r="P58" s="27">
        <f t="shared" si="38"/>
        <v>218.04856050999999</v>
      </c>
      <c r="Q58" s="27">
        <f t="shared" si="38"/>
        <v>255.09415835000001</v>
      </c>
      <c r="R58" s="27">
        <f t="shared" si="38"/>
        <v>248.17343571000001</v>
      </c>
      <c r="S58" s="27">
        <f t="shared" si="38"/>
        <v>223.45887558998774</v>
      </c>
      <c r="T58" s="27">
        <f t="shared" si="38"/>
        <v>411.32124124443197</v>
      </c>
      <c r="U58" s="27">
        <f t="shared" si="38"/>
        <v>357.37374689709003</v>
      </c>
      <c r="V58" s="27">
        <f t="shared" si="38"/>
        <v>380.83947310557494</v>
      </c>
      <c r="W58" s="27">
        <f t="shared" si="38"/>
        <v>347.905483714463</v>
      </c>
      <c r="X58" s="27">
        <f t="shared" si="38"/>
        <v>275.60555957087303</v>
      </c>
      <c r="Y58" s="27">
        <f t="shared" si="38"/>
        <v>229.52415369316219</v>
      </c>
      <c r="Z58" s="28">
        <f>+Z59</f>
        <v>3283.8301667355827</v>
      </c>
      <c r="AA58" s="28">
        <f t="shared" si="2"/>
        <v>458.46983326441705</v>
      </c>
      <c r="AB58" s="28">
        <f t="shared" si="34"/>
        <v>113.96143557936118</v>
      </c>
      <c r="AC58" s="4"/>
      <c r="AD58" s="24"/>
      <c r="AF58" s="60"/>
      <c r="AG58" s="60"/>
    </row>
    <row r="59" spans="1:201" ht="18" customHeight="1">
      <c r="B59" s="55" t="s">
        <v>68</v>
      </c>
      <c r="C59" s="26">
        <f>+C60+C61</f>
        <v>336.5</v>
      </c>
      <c r="D59" s="26">
        <f t="shared" ref="D59:M59" si="39">+D60+D61</f>
        <v>218.1</v>
      </c>
      <c r="E59" s="26">
        <f t="shared" si="39"/>
        <v>255.1</v>
      </c>
      <c r="F59" s="26">
        <f t="shared" si="39"/>
        <v>248.2</v>
      </c>
      <c r="G59" s="26">
        <f t="shared" si="39"/>
        <v>223.5</v>
      </c>
      <c r="H59" s="26">
        <f t="shared" si="39"/>
        <v>411.3</v>
      </c>
      <c r="I59" s="26">
        <f t="shared" si="39"/>
        <v>357.4</v>
      </c>
      <c r="J59" s="26">
        <f t="shared" si="39"/>
        <v>380.90000000000003</v>
      </c>
      <c r="K59" s="26">
        <f t="shared" si="39"/>
        <v>397.3</v>
      </c>
      <c r="L59" s="26">
        <f t="shared" si="39"/>
        <v>388.7</v>
      </c>
      <c r="M59" s="26">
        <f t="shared" si="39"/>
        <v>525.29999999999995</v>
      </c>
      <c r="N59" s="30">
        <f>+N60+N61</f>
        <v>3742.2999999999997</v>
      </c>
      <c r="O59" s="27">
        <f t="shared" ref="O59:Y59" si="40">+O60+O61</f>
        <v>336.48547834999999</v>
      </c>
      <c r="P59" s="27">
        <f t="shared" si="40"/>
        <v>218.04856050999999</v>
      </c>
      <c r="Q59" s="27">
        <f t="shared" si="40"/>
        <v>255.09415835000001</v>
      </c>
      <c r="R59" s="27">
        <f t="shared" si="40"/>
        <v>248.17343571000001</v>
      </c>
      <c r="S59" s="27">
        <f t="shared" si="40"/>
        <v>223.45887558998774</v>
      </c>
      <c r="T59" s="27">
        <f t="shared" si="40"/>
        <v>411.32124124443197</v>
      </c>
      <c r="U59" s="27">
        <f t="shared" si="40"/>
        <v>357.37374689709003</v>
      </c>
      <c r="V59" s="27">
        <f t="shared" si="40"/>
        <v>380.83947310557494</v>
      </c>
      <c r="W59" s="27">
        <f t="shared" si="40"/>
        <v>347.905483714463</v>
      </c>
      <c r="X59" s="27">
        <f t="shared" si="40"/>
        <v>275.60555957087303</v>
      </c>
      <c r="Y59" s="27">
        <f t="shared" si="40"/>
        <v>229.52415369316219</v>
      </c>
      <c r="Z59" s="28">
        <f>+Z60+Z61</f>
        <v>3283.8301667355827</v>
      </c>
      <c r="AA59" s="28">
        <f t="shared" si="2"/>
        <v>458.46983326441705</v>
      </c>
      <c r="AB59" s="28">
        <f t="shared" si="34"/>
        <v>113.96143557936118</v>
      </c>
      <c r="AD59" s="24"/>
    </row>
    <row r="60" spans="1:201" s="61" customFormat="1" ht="18" customHeight="1">
      <c r="B60" s="48" t="s">
        <v>69</v>
      </c>
      <c r="C60" s="34">
        <f>+[1]DGII!O60</f>
        <v>336.5</v>
      </c>
      <c r="D60" s="34">
        <f>+[1]DGII!P60</f>
        <v>218.1</v>
      </c>
      <c r="E60" s="34">
        <f>+[1]DGII!Q60</f>
        <v>255.1</v>
      </c>
      <c r="F60" s="34">
        <f>+[1]DGII!R60</f>
        <v>248.2</v>
      </c>
      <c r="G60" s="34">
        <f>+[1]DGII!S60</f>
        <v>223.5</v>
      </c>
      <c r="H60" s="34">
        <f>+[1]DGII!T60</f>
        <v>411.3</v>
      </c>
      <c r="I60" s="34">
        <f>+[1]DGII!U60</f>
        <v>357.4</v>
      </c>
      <c r="J60" s="34">
        <f>+[1]DGII!V60</f>
        <v>380.8</v>
      </c>
      <c r="K60" s="34">
        <f>+[1]DGII!W60</f>
        <v>397.3</v>
      </c>
      <c r="L60" s="34">
        <f>+[1]DGII!X60</f>
        <v>388.7</v>
      </c>
      <c r="M60" s="34">
        <f>+[1]DGII!Y60</f>
        <v>525.29999999999995</v>
      </c>
      <c r="N60" s="35">
        <f>SUM(C60:M60)</f>
        <v>3742.2</v>
      </c>
      <c r="O60" s="34">
        <v>336.46879576999999</v>
      </c>
      <c r="P60" s="34">
        <v>218.02949131</v>
      </c>
      <c r="Q60" s="34">
        <v>255.07799368000002</v>
      </c>
      <c r="R60" s="34">
        <v>248.17263955999999</v>
      </c>
      <c r="S60" s="34">
        <v>223.45623198998774</v>
      </c>
      <c r="T60" s="34">
        <v>411.31103810443199</v>
      </c>
      <c r="U60" s="35">
        <v>357.35320054709001</v>
      </c>
      <c r="V60" s="35">
        <v>380.83651585522404</v>
      </c>
      <c r="W60" s="35">
        <v>347.87924554301094</v>
      </c>
      <c r="X60" s="35">
        <v>275.57932139942096</v>
      </c>
      <c r="Y60" s="35">
        <v>229.52218568666399</v>
      </c>
      <c r="Z60" s="38">
        <f t="shared" ref="Z60:Z65" si="41">SUM(O60:Y60)</f>
        <v>3283.6866594458297</v>
      </c>
      <c r="AA60" s="38">
        <f t="shared" si="2"/>
        <v>458.5133405541701</v>
      </c>
      <c r="AB60" s="62">
        <v>0</v>
      </c>
      <c r="AC60" s="4"/>
      <c r="AD60" s="24"/>
      <c r="AE60" s="63"/>
      <c r="AF60" s="64"/>
      <c r="AG60" s="64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 t="s">
        <v>70</v>
      </c>
      <c r="BQ60" s="63" t="s">
        <v>70</v>
      </c>
      <c r="BR60" s="63" t="s">
        <v>70</v>
      </c>
      <c r="BS60" s="63" t="s">
        <v>70</v>
      </c>
      <c r="BT60" s="63" t="s">
        <v>70</v>
      </c>
      <c r="BU60" s="63" t="s">
        <v>70</v>
      </c>
      <c r="BV60" s="63" t="s">
        <v>70</v>
      </c>
      <c r="BW60" s="63" t="s">
        <v>70</v>
      </c>
      <c r="BX60" s="63" t="s">
        <v>70</v>
      </c>
      <c r="BY60" s="63" t="s">
        <v>70</v>
      </c>
      <c r="BZ60" s="63" t="s">
        <v>70</v>
      </c>
      <c r="CA60" s="63" t="s">
        <v>70</v>
      </c>
      <c r="CB60" s="63" t="s">
        <v>70</v>
      </c>
      <c r="CC60" s="63" t="s">
        <v>70</v>
      </c>
      <c r="CD60" s="63" t="s">
        <v>70</v>
      </c>
      <c r="CE60" s="63" t="s">
        <v>70</v>
      </c>
      <c r="CF60" s="63" t="s">
        <v>70</v>
      </c>
      <c r="CG60" s="63" t="s">
        <v>70</v>
      </c>
      <c r="CH60" s="63" t="s">
        <v>70</v>
      </c>
      <c r="CI60" s="63" t="s">
        <v>70</v>
      </c>
      <c r="CJ60" s="63" t="s">
        <v>70</v>
      </c>
      <c r="CK60" s="63" t="s">
        <v>70</v>
      </c>
      <c r="CL60" s="63" t="s">
        <v>70</v>
      </c>
      <c r="CM60" s="63" t="s">
        <v>70</v>
      </c>
      <c r="CN60" s="63" t="s">
        <v>70</v>
      </c>
      <c r="CO60" s="63" t="s">
        <v>70</v>
      </c>
      <c r="CP60" s="63" t="s">
        <v>70</v>
      </c>
      <c r="CQ60" s="63" t="s">
        <v>70</v>
      </c>
      <c r="CR60" s="63" t="s">
        <v>70</v>
      </c>
      <c r="CS60" s="63" t="s">
        <v>70</v>
      </c>
      <c r="CT60" s="63" t="s">
        <v>70</v>
      </c>
      <c r="CU60" s="63" t="s">
        <v>70</v>
      </c>
      <c r="CV60" s="63" t="s">
        <v>70</v>
      </c>
      <c r="CW60" s="63" t="s">
        <v>70</v>
      </c>
      <c r="CX60" s="63" t="s">
        <v>70</v>
      </c>
      <c r="CY60" s="63" t="s">
        <v>70</v>
      </c>
      <c r="CZ60" s="63" t="s">
        <v>70</v>
      </c>
      <c r="DA60" s="63" t="s">
        <v>70</v>
      </c>
      <c r="DB60" s="63" t="s">
        <v>70</v>
      </c>
      <c r="DC60" s="63" t="s">
        <v>70</v>
      </c>
      <c r="DD60" s="63" t="s">
        <v>70</v>
      </c>
      <c r="DE60" s="63" t="s">
        <v>70</v>
      </c>
      <c r="DF60" s="63" t="s">
        <v>70</v>
      </c>
      <c r="DG60" s="63" t="s">
        <v>70</v>
      </c>
      <c r="DH60" s="63" t="s">
        <v>70</v>
      </c>
      <c r="DI60" s="63" t="s">
        <v>70</v>
      </c>
      <c r="DJ60" s="63" t="s">
        <v>70</v>
      </c>
      <c r="DK60" s="63" t="s">
        <v>70</v>
      </c>
      <c r="DL60" s="63" t="s">
        <v>70</v>
      </c>
      <c r="DM60" s="63" t="s">
        <v>70</v>
      </c>
      <c r="DN60" s="63" t="s">
        <v>70</v>
      </c>
      <c r="DO60" s="63" t="s">
        <v>70</v>
      </c>
      <c r="DP60" s="63" t="s">
        <v>70</v>
      </c>
      <c r="DQ60" s="63" t="s">
        <v>70</v>
      </c>
      <c r="DR60" s="63" t="s">
        <v>70</v>
      </c>
      <c r="DS60" s="63" t="s">
        <v>70</v>
      </c>
      <c r="DT60" s="63" t="s">
        <v>70</v>
      </c>
      <c r="DU60" s="63" t="s">
        <v>70</v>
      </c>
      <c r="DV60" s="63" t="s">
        <v>70</v>
      </c>
      <c r="DW60" s="63" t="s">
        <v>70</v>
      </c>
      <c r="DX60" s="63" t="s">
        <v>70</v>
      </c>
      <c r="DY60" s="63" t="s">
        <v>70</v>
      </c>
      <c r="DZ60" s="63" t="s">
        <v>70</v>
      </c>
      <c r="EA60" s="63" t="s">
        <v>70</v>
      </c>
      <c r="EB60" s="63" t="s">
        <v>70</v>
      </c>
      <c r="EC60" s="63" t="s">
        <v>70</v>
      </c>
      <c r="ED60" s="63" t="s">
        <v>70</v>
      </c>
      <c r="EE60" s="63" t="s">
        <v>70</v>
      </c>
      <c r="EF60" s="63" t="s">
        <v>70</v>
      </c>
      <c r="EG60" s="63" t="s">
        <v>70</v>
      </c>
      <c r="EH60" s="63" t="s">
        <v>70</v>
      </c>
      <c r="EI60" s="63" t="s">
        <v>70</v>
      </c>
      <c r="EJ60" s="63" t="s">
        <v>70</v>
      </c>
      <c r="EK60" s="63" t="s">
        <v>70</v>
      </c>
      <c r="EL60" s="63" t="s">
        <v>70</v>
      </c>
      <c r="EM60" s="63" t="s">
        <v>70</v>
      </c>
      <c r="EN60" s="63" t="s">
        <v>70</v>
      </c>
      <c r="EO60" s="63" t="s">
        <v>70</v>
      </c>
      <c r="EP60" s="63" t="s">
        <v>70</v>
      </c>
      <c r="EQ60" s="63" t="s">
        <v>70</v>
      </c>
      <c r="ER60" s="63" t="s">
        <v>70</v>
      </c>
      <c r="ES60" s="63" t="s">
        <v>70</v>
      </c>
      <c r="ET60" s="63" t="s">
        <v>70</v>
      </c>
      <c r="EU60" s="63" t="s">
        <v>70</v>
      </c>
      <c r="EV60" s="63" t="s">
        <v>70</v>
      </c>
      <c r="EW60" s="63" t="s">
        <v>70</v>
      </c>
      <c r="EX60" s="63" t="s">
        <v>70</v>
      </c>
      <c r="EY60" s="63" t="s">
        <v>70</v>
      </c>
      <c r="EZ60" s="63" t="s">
        <v>70</v>
      </c>
      <c r="FA60" s="63" t="s">
        <v>70</v>
      </c>
      <c r="FB60" s="63" t="s">
        <v>70</v>
      </c>
      <c r="FC60" s="63" t="s">
        <v>70</v>
      </c>
      <c r="FD60" s="63" t="s">
        <v>70</v>
      </c>
      <c r="FE60" s="63" t="s">
        <v>70</v>
      </c>
      <c r="FF60" s="63" t="s">
        <v>70</v>
      </c>
      <c r="FG60" s="63" t="s">
        <v>70</v>
      </c>
      <c r="FH60" s="63" t="s">
        <v>70</v>
      </c>
      <c r="FI60" s="63" t="s">
        <v>70</v>
      </c>
      <c r="FJ60" s="63" t="s">
        <v>70</v>
      </c>
      <c r="FK60" s="63" t="s">
        <v>70</v>
      </c>
      <c r="FL60" s="63" t="s">
        <v>70</v>
      </c>
      <c r="FM60" s="63" t="s">
        <v>70</v>
      </c>
      <c r="FN60" s="63" t="s">
        <v>70</v>
      </c>
      <c r="FO60" s="63" t="s">
        <v>70</v>
      </c>
      <c r="FP60" s="63" t="s">
        <v>70</v>
      </c>
      <c r="FQ60" s="63" t="s">
        <v>70</v>
      </c>
      <c r="FR60" s="63" t="s">
        <v>70</v>
      </c>
      <c r="FS60" s="63" t="s">
        <v>70</v>
      </c>
      <c r="FT60" s="63" t="s">
        <v>70</v>
      </c>
      <c r="FU60" s="63" t="s">
        <v>70</v>
      </c>
      <c r="FV60" s="63" t="s">
        <v>70</v>
      </c>
      <c r="FW60" s="63" t="s">
        <v>70</v>
      </c>
      <c r="FX60" s="63" t="s">
        <v>70</v>
      </c>
      <c r="FY60" s="63" t="s">
        <v>70</v>
      </c>
      <c r="FZ60" s="63" t="s">
        <v>70</v>
      </c>
      <c r="GA60" s="63" t="s">
        <v>70</v>
      </c>
      <c r="GB60" s="63" t="s">
        <v>70</v>
      </c>
      <c r="GC60" s="63" t="s">
        <v>70</v>
      </c>
      <c r="GD60" s="63" t="s">
        <v>70</v>
      </c>
      <c r="GE60" s="63" t="s">
        <v>70</v>
      </c>
      <c r="GF60" s="63" t="s">
        <v>70</v>
      </c>
      <c r="GG60" s="63" t="s">
        <v>70</v>
      </c>
      <c r="GH60" s="63" t="s">
        <v>70</v>
      </c>
      <c r="GI60" s="63" t="s">
        <v>70</v>
      </c>
      <c r="GJ60" s="63" t="s">
        <v>70</v>
      </c>
      <c r="GK60" s="63" t="s">
        <v>70</v>
      </c>
      <c r="GL60" s="63" t="s">
        <v>70</v>
      </c>
      <c r="GM60" s="63" t="s">
        <v>70</v>
      </c>
      <c r="GN60" s="63" t="s">
        <v>70</v>
      </c>
      <c r="GO60" s="63" t="s">
        <v>70</v>
      </c>
      <c r="GP60" s="63" t="s">
        <v>70</v>
      </c>
      <c r="GQ60" s="63" t="s">
        <v>70</v>
      </c>
      <c r="GR60" s="63" t="s">
        <v>70</v>
      </c>
      <c r="GS60" s="63" t="s">
        <v>70</v>
      </c>
    </row>
    <row r="61" spans="1:201" ht="18" customHeight="1">
      <c r="B61" s="48" t="s">
        <v>35</v>
      </c>
      <c r="C61" s="34">
        <f>+[1]DGII!O61</f>
        <v>0</v>
      </c>
      <c r="D61" s="34">
        <f>+[1]DGII!P61</f>
        <v>0</v>
      </c>
      <c r="E61" s="34">
        <f>+[1]DGII!Q61</f>
        <v>0</v>
      </c>
      <c r="F61" s="34">
        <f>+[1]DGII!R61</f>
        <v>0</v>
      </c>
      <c r="G61" s="34">
        <f>+[1]DGII!S61</f>
        <v>0</v>
      </c>
      <c r="H61" s="34">
        <f>+[1]DGII!T61</f>
        <v>0</v>
      </c>
      <c r="I61" s="34">
        <f>+[1]DGII!U61</f>
        <v>0</v>
      </c>
      <c r="J61" s="34">
        <f>+[1]DGII!V61</f>
        <v>0.1</v>
      </c>
      <c r="K61" s="34">
        <f>+[1]DGII!W61</f>
        <v>0</v>
      </c>
      <c r="L61" s="34">
        <f>+[1]DGII!X61</f>
        <v>0</v>
      </c>
      <c r="M61" s="34">
        <f>+[1]DGII!Y61</f>
        <v>0</v>
      </c>
      <c r="N61" s="35">
        <f t="shared" ref="N61:N64" si="42">SUM(C61:M61)</f>
        <v>0.1</v>
      </c>
      <c r="O61" s="34">
        <v>1.6682579999999999E-2</v>
      </c>
      <c r="P61" s="34">
        <v>1.9069200000000001E-2</v>
      </c>
      <c r="Q61" s="34">
        <v>1.6164669999999999E-2</v>
      </c>
      <c r="R61" s="34">
        <v>7.9615000000000003E-4</v>
      </c>
      <c r="S61" s="34">
        <v>2.6435999999999999E-3</v>
      </c>
      <c r="T61" s="34">
        <v>1.0203139999999999E-2</v>
      </c>
      <c r="U61" s="35">
        <v>2.0546350000000001E-2</v>
      </c>
      <c r="V61" s="35">
        <v>2.9572503508890229E-3</v>
      </c>
      <c r="W61" s="35">
        <v>2.623817145204909E-2</v>
      </c>
      <c r="X61" s="35">
        <v>2.623817145204909E-2</v>
      </c>
      <c r="Y61" s="35">
        <v>1.9680064981953348E-3</v>
      </c>
      <c r="Z61" s="38">
        <f t="shared" si="41"/>
        <v>0.14350728975318255</v>
      </c>
      <c r="AA61" s="38">
        <f t="shared" si="2"/>
        <v>-4.3507289753182549E-2</v>
      </c>
      <c r="AB61" s="39">
        <f>+N61/Z61*100</f>
        <v>69.68287128269894</v>
      </c>
      <c r="AD61" s="24"/>
    </row>
    <row r="62" spans="1:201" ht="18" customHeight="1">
      <c r="B62" s="55" t="s">
        <v>71</v>
      </c>
      <c r="C62" s="26">
        <f>+[1]DGII!O62</f>
        <v>10.7</v>
      </c>
      <c r="D62" s="26">
        <f>+[1]DGII!P62</f>
        <v>9.9</v>
      </c>
      <c r="E62" s="26">
        <f>+[1]DGII!Q62</f>
        <v>13.9</v>
      </c>
      <c r="F62" s="26">
        <f>+[1]DGII!R62</f>
        <v>14.8</v>
      </c>
      <c r="G62" s="26">
        <f>+[1]DGII!S62</f>
        <v>14.1</v>
      </c>
      <c r="H62" s="26">
        <f>+[1]DGII!T62</f>
        <v>19.2</v>
      </c>
      <c r="I62" s="26">
        <f>+[1]DGII!U62</f>
        <v>25.1</v>
      </c>
      <c r="J62" s="26">
        <f>+[1]DGII!V62</f>
        <v>19.899999999999999</v>
      </c>
      <c r="K62" s="26">
        <f>+[1]DGII!W62</f>
        <v>13.4</v>
      </c>
      <c r="L62" s="26">
        <f>+[1]DGII!X62</f>
        <v>18.5</v>
      </c>
      <c r="M62" s="26">
        <f>+[1]DGII!Y62</f>
        <v>15.9</v>
      </c>
      <c r="N62" s="30">
        <f t="shared" si="42"/>
        <v>175.4</v>
      </c>
      <c r="O62" s="26">
        <v>10.636436099999999</v>
      </c>
      <c r="P62" s="26">
        <v>9.8918274900000007</v>
      </c>
      <c r="Q62" s="26">
        <v>13.92980144</v>
      </c>
      <c r="R62" s="26">
        <v>14.81932623</v>
      </c>
      <c r="S62" s="26">
        <v>14.11433502</v>
      </c>
      <c r="T62" s="26">
        <v>19.17633927</v>
      </c>
      <c r="U62" s="30">
        <v>25.0872931</v>
      </c>
      <c r="V62" s="30">
        <v>15.393718978328764</v>
      </c>
      <c r="W62" s="30">
        <v>16.959334929084488</v>
      </c>
      <c r="X62" s="30">
        <v>19.371219028988151</v>
      </c>
      <c r="Y62" s="30">
        <v>15.470179362784439</v>
      </c>
      <c r="Z62" s="28">
        <f t="shared" si="41"/>
        <v>174.84981094918584</v>
      </c>
      <c r="AA62" s="28">
        <f t="shared" si="2"/>
        <v>0.55018905081416847</v>
      </c>
      <c r="AB62" s="29">
        <f>+N62/Z62*100</f>
        <v>100.31466379507499</v>
      </c>
      <c r="AD62" s="24"/>
    </row>
    <row r="63" spans="1:201" ht="18" customHeight="1">
      <c r="B63" s="55" t="s">
        <v>72</v>
      </c>
      <c r="C63" s="26">
        <f>+[1]DGII!O63</f>
        <v>1018.7</v>
      </c>
      <c r="D63" s="26">
        <f>+[1]DGII!P63</f>
        <v>891.3</v>
      </c>
      <c r="E63" s="26">
        <f>+[1]DGII!Q63</f>
        <v>816.1</v>
      </c>
      <c r="F63" s="26">
        <f>+[1]DGII!R63</f>
        <v>811</v>
      </c>
      <c r="G63" s="26">
        <f>+[1]DGII!S63</f>
        <v>990.3</v>
      </c>
      <c r="H63" s="26">
        <f>+[1]DGII!T63</f>
        <v>743.1</v>
      </c>
      <c r="I63" s="26">
        <f>+[1]DGII!U63</f>
        <v>1016.4</v>
      </c>
      <c r="J63" s="26">
        <f>+[1]DGII!V63</f>
        <v>814.9</v>
      </c>
      <c r="K63" s="26">
        <f>+[1]DGII!W63</f>
        <v>811.9</v>
      </c>
      <c r="L63" s="26">
        <f>+[1]DGII!X63</f>
        <v>987.2</v>
      </c>
      <c r="M63" s="26">
        <f>+[1]DGII!Y63</f>
        <v>814.6</v>
      </c>
      <c r="N63" s="30">
        <f t="shared" si="42"/>
        <v>9715.5</v>
      </c>
      <c r="O63" s="27">
        <v>1018.72832779</v>
      </c>
      <c r="P63" s="27">
        <v>891.32434488000001</v>
      </c>
      <c r="Q63" s="27">
        <v>816.08380611000007</v>
      </c>
      <c r="R63" s="27">
        <v>811.03921943</v>
      </c>
      <c r="S63" s="27">
        <v>990.25598624999998</v>
      </c>
      <c r="T63" s="27">
        <v>743.03604416999997</v>
      </c>
      <c r="U63" s="52">
        <v>1016.3765028</v>
      </c>
      <c r="V63" s="52">
        <v>885.18992492697862</v>
      </c>
      <c r="W63" s="52">
        <v>833.31187857262398</v>
      </c>
      <c r="X63" s="52">
        <v>1006.7166481394453</v>
      </c>
      <c r="Y63" s="52">
        <v>881.78086899837785</v>
      </c>
      <c r="Z63" s="28">
        <f t="shared" si="41"/>
        <v>9893.8435520674266</v>
      </c>
      <c r="AA63" s="28">
        <f t="shared" si="2"/>
        <v>-178.34355206742657</v>
      </c>
      <c r="AB63" s="29">
        <f>+N63/Z63*100</f>
        <v>98.197429026152733</v>
      </c>
      <c r="AD63" s="24"/>
    </row>
    <row r="64" spans="1:201" ht="18" customHeight="1">
      <c r="B64" s="50" t="s">
        <v>73</v>
      </c>
      <c r="C64" s="34">
        <f>+[1]DGII!O64</f>
        <v>1014.3</v>
      </c>
      <c r="D64" s="34">
        <f>+[1]DGII!P64</f>
        <v>883.2</v>
      </c>
      <c r="E64" s="34">
        <f>+[1]DGII!Q64</f>
        <v>810.1</v>
      </c>
      <c r="F64" s="34">
        <f>+[1]DGII!R64</f>
        <v>806.8</v>
      </c>
      <c r="G64" s="34">
        <f>+[1]DGII!S64</f>
        <v>984.6</v>
      </c>
      <c r="H64" s="34">
        <f>+[1]DGII!T64</f>
        <v>735.5</v>
      </c>
      <c r="I64" s="34">
        <f>+[1]DGII!U64</f>
        <v>1010.1</v>
      </c>
      <c r="J64" s="34">
        <f>+[1]DGII!V64</f>
        <v>810.7</v>
      </c>
      <c r="K64" s="34">
        <f>+[1]DGII!W64</f>
        <v>805</v>
      </c>
      <c r="L64" s="34">
        <f>+[1]DGII!X64</f>
        <v>983.2</v>
      </c>
      <c r="M64" s="34">
        <f>+[1]DGII!Y64</f>
        <v>806.3</v>
      </c>
      <c r="N64" s="35">
        <f t="shared" si="42"/>
        <v>9649.7999999999993</v>
      </c>
      <c r="O64" s="42">
        <v>1014.2658550499999</v>
      </c>
      <c r="P64" s="42">
        <v>883.16467484999998</v>
      </c>
      <c r="Q64" s="42">
        <v>810.14151207000009</v>
      </c>
      <c r="R64" s="42">
        <v>806.77876300000003</v>
      </c>
      <c r="S64" s="42">
        <v>984.63083175999998</v>
      </c>
      <c r="T64" s="42">
        <v>735.52762316999997</v>
      </c>
      <c r="U64" s="43">
        <v>1010.0439297</v>
      </c>
      <c r="V64" s="43">
        <v>879.23135205157269</v>
      </c>
      <c r="W64" s="43">
        <v>829.2693213275503</v>
      </c>
      <c r="X64" s="43">
        <v>1002.9325118576019</v>
      </c>
      <c r="Y64" s="43">
        <v>877.70456840308532</v>
      </c>
      <c r="Z64" s="38">
        <f t="shared" si="41"/>
        <v>9833.6909432398115</v>
      </c>
      <c r="AA64" s="38">
        <f t="shared" si="2"/>
        <v>-183.89094323981226</v>
      </c>
      <c r="AB64" s="39">
        <f>+N64/Z64*100</f>
        <v>98.129990617955826</v>
      </c>
      <c r="AD64" s="24"/>
    </row>
    <row r="65" spans="2:30" ht="21.75" customHeight="1" thickBot="1">
      <c r="B65" s="65" t="s">
        <v>74</v>
      </c>
      <c r="C65" s="66">
        <f>++C9</f>
        <v>85307.199999999997</v>
      </c>
      <c r="D65" s="66">
        <f t="shared" ref="D65:M65" si="43">++D9</f>
        <v>65990</v>
      </c>
      <c r="E65" s="66">
        <f t="shared" si="43"/>
        <v>67036.700000000012</v>
      </c>
      <c r="F65" s="66">
        <f t="shared" si="43"/>
        <v>102897.40000000001</v>
      </c>
      <c r="G65" s="66">
        <f t="shared" si="43"/>
        <v>80316</v>
      </c>
      <c r="H65" s="66">
        <f t="shared" si="43"/>
        <v>70596.800000000003</v>
      </c>
      <c r="I65" s="66">
        <f t="shared" si="43"/>
        <v>76462.699999999983</v>
      </c>
      <c r="J65" s="66">
        <f t="shared" si="43"/>
        <v>70340.600000000006</v>
      </c>
      <c r="K65" s="66">
        <f t="shared" si="43"/>
        <v>67700.200000000012</v>
      </c>
      <c r="L65" s="66">
        <f t="shared" si="43"/>
        <v>79510.89999999998</v>
      </c>
      <c r="M65" s="66">
        <f t="shared" si="43"/>
        <v>66597</v>
      </c>
      <c r="N65" s="66">
        <f>+N9</f>
        <v>832755.49999999988</v>
      </c>
      <c r="O65" s="66">
        <v>85307.198391529993</v>
      </c>
      <c r="P65" s="66">
        <v>65990.020402949987</v>
      </c>
      <c r="Q65" s="66">
        <v>67036.678663669998</v>
      </c>
      <c r="R65" s="66">
        <v>102896.81680732001</v>
      </c>
      <c r="S65" s="66">
        <v>80315.965132929967</v>
      </c>
      <c r="T65" s="66">
        <f t="shared" ref="T65" si="44">++T9</f>
        <v>70596.510493954454</v>
      </c>
      <c r="U65" s="66">
        <f>++U9</f>
        <v>76462.62857934057</v>
      </c>
      <c r="V65" s="66">
        <f>++V9</f>
        <v>69937.864256434521</v>
      </c>
      <c r="W65" s="66">
        <f>++W9</f>
        <v>67180.470755319897</v>
      </c>
      <c r="X65" s="66">
        <f>++X9</f>
        <v>78969.990441493093</v>
      </c>
      <c r="Y65" s="66">
        <f>++Y9</f>
        <v>66890.585131122964</v>
      </c>
      <c r="Z65" s="66">
        <f t="shared" si="41"/>
        <v>831584.72905606544</v>
      </c>
      <c r="AA65" s="66">
        <f t="shared" si="2"/>
        <v>1170.7709439344471</v>
      </c>
      <c r="AB65" s="67">
        <f>+N65/Z65*100</f>
        <v>100.1407879321285</v>
      </c>
      <c r="AD65" s="24"/>
    </row>
    <row r="66" spans="2:30" ht="18" customHeight="1" thickTop="1">
      <c r="B66" s="68" t="s">
        <v>75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1"/>
      <c r="AD66" s="24"/>
    </row>
    <row r="67" spans="2:30">
      <c r="B67" s="72" t="s">
        <v>76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  <c r="AB67" s="75"/>
      <c r="AD67" s="24"/>
    </row>
    <row r="68" spans="2:30" ht="12.75" customHeight="1">
      <c r="B68" s="76" t="s">
        <v>77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7"/>
      <c r="AD68" s="24"/>
    </row>
    <row r="69" spans="2:30" ht="12" customHeight="1">
      <c r="B69" s="76" t="s">
        <v>78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D69" s="24"/>
    </row>
    <row r="70" spans="2:30">
      <c r="B70" s="79" t="s">
        <v>79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</row>
    <row r="71" spans="2:30">
      <c r="B71" s="81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</row>
    <row r="72" spans="2:30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</row>
    <row r="73" spans="2:30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</row>
    <row r="74" spans="2:30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</row>
    <row r="75" spans="2:30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</row>
    <row r="76" spans="2:30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</row>
    <row r="77" spans="2:30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</row>
    <row r="78" spans="2:30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</row>
    <row r="79" spans="2:30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</row>
    <row r="80" spans="2:30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</row>
    <row r="81" spans="2:28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spans="2:28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</row>
    <row r="83" spans="2:28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2:28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2:28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</row>
    <row r="86" spans="2:28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</row>
    <row r="87" spans="2:28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</row>
    <row r="88" spans="2:28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</row>
    <row r="89" spans="2:28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</row>
    <row r="90" spans="2:28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</row>
    <row r="91" spans="2:28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</row>
    <row r="92" spans="2:28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</row>
    <row r="93" spans="2:28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</row>
    <row r="94" spans="2:28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2:28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2:28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2:28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</row>
    <row r="98" spans="2:28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</row>
    <row r="99" spans="2:28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</row>
    <row r="100" spans="2:28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</row>
    <row r="101" spans="2:28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</row>
    <row r="102" spans="2:28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</row>
    <row r="103" spans="2:28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</row>
    <row r="104" spans="2:28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</row>
    <row r="105" spans="2:28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</row>
    <row r="106" spans="2:28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</row>
    <row r="107" spans="2:28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</row>
    <row r="108" spans="2:28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2:28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</row>
    <row r="110" spans="2:28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</row>
    <row r="111" spans="2:28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</row>
    <row r="112" spans="2:28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</row>
    <row r="113" spans="2:28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</row>
    <row r="114" spans="2:28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</row>
    <row r="115" spans="2:28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</row>
    <row r="116" spans="2:28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</row>
    <row r="117" spans="2:28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</row>
    <row r="118" spans="2:28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</row>
    <row r="119" spans="2:28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</row>
    <row r="120" spans="2:28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</row>
    <row r="121" spans="2:28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</row>
    <row r="122" spans="2:28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</row>
    <row r="123" spans="2:28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</row>
    <row r="124" spans="2:28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</row>
    <row r="125" spans="2:28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</row>
    <row r="126" spans="2:28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</row>
    <row r="127" spans="2:28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</row>
    <row r="128" spans="2:28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</row>
    <row r="129" spans="2:28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</row>
    <row r="130" spans="2:28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</row>
    <row r="131" spans="2:28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</row>
    <row r="132" spans="2:28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</row>
    <row r="133" spans="2:28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</row>
    <row r="134" spans="2:28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</row>
    <row r="135" spans="2:28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</row>
    <row r="136" spans="2:28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</row>
    <row r="137" spans="2:28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</row>
    <row r="138" spans="2:28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</row>
    <row r="139" spans="2:28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</row>
    <row r="140" spans="2:28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</row>
    <row r="141" spans="2:28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</row>
    <row r="142" spans="2:28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</row>
    <row r="143" spans="2:28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</row>
    <row r="144" spans="2:28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</row>
    <row r="145" spans="2:28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</row>
    <row r="146" spans="2:28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</row>
    <row r="147" spans="2:28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</row>
    <row r="148" spans="2:28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</row>
    <row r="149" spans="2:28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</row>
    <row r="150" spans="2:28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</row>
    <row r="151" spans="2:28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</row>
    <row r="152" spans="2:28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</row>
    <row r="153" spans="2:28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</row>
    <row r="154" spans="2:28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</row>
    <row r="155" spans="2:28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</row>
    <row r="156" spans="2:28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</row>
    <row r="157" spans="2:28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</row>
    <row r="158" spans="2:28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</row>
    <row r="159" spans="2:28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</row>
    <row r="160" spans="2:28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</row>
    <row r="161" spans="2:28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</row>
    <row r="162" spans="2:28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</row>
    <row r="163" spans="2:28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</row>
    <row r="164" spans="2:28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</row>
    <row r="165" spans="2:28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</row>
    <row r="166" spans="2:28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</row>
    <row r="167" spans="2:28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</row>
    <row r="168" spans="2:28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</row>
    <row r="169" spans="2:28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</row>
    <row r="170" spans="2:28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</row>
    <row r="171" spans="2:28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</row>
    <row r="172" spans="2:28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</row>
    <row r="173" spans="2:28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</row>
    <row r="174" spans="2:28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</row>
    <row r="175" spans="2:28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</row>
    <row r="176" spans="2:28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</row>
    <row r="177" spans="2:28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</row>
    <row r="178" spans="2:28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</row>
    <row r="179" spans="2:28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</row>
    <row r="180" spans="2:28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</row>
    <row r="181" spans="2:28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</row>
    <row r="182" spans="2:28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</row>
    <row r="183" spans="2:28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</row>
    <row r="184" spans="2:28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</row>
    <row r="185" spans="2:28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</row>
    <row r="186" spans="2:28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</row>
    <row r="187" spans="2:28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</row>
    <row r="188" spans="2:28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</row>
    <row r="189" spans="2:28" ht="14.25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</row>
    <row r="190" spans="2:28" ht="14.25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</row>
    <row r="191" spans="2:28" ht="14.25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</row>
    <row r="192" spans="2:28" ht="14.25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</row>
    <row r="193" spans="2:28" ht="14.25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</row>
    <row r="194" spans="2:28" ht="14.25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</row>
    <row r="195" spans="2:28" ht="14.25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</row>
    <row r="196" spans="2:28" ht="14.25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</row>
    <row r="197" spans="2:28" ht="14.25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</row>
    <row r="198" spans="2:28" ht="14.25"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</row>
    <row r="199" spans="2:28" ht="14.25"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</row>
    <row r="200" spans="2:28" ht="14.25"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</row>
    <row r="201" spans="2:28" ht="14.25"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</row>
    <row r="202" spans="2:28" ht="14.25"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</row>
    <row r="203" spans="2:28" ht="14.25"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</row>
    <row r="204" spans="2:28" ht="14.25"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</row>
    <row r="205" spans="2:28" ht="14.25"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</row>
    <row r="206" spans="2:28" ht="14.25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</row>
    <row r="207" spans="2:28" ht="14.25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</row>
    <row r="208" spans="2:28" ht="14.25"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</row>
    <row r="209" spans="2:28" ht="14.25"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</row>
    <row r="210" spans="2:28" ht="14.25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</row>
    <row r="211" spans="2:28" ht="14.25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</row>
    <row r="212" spans="2:28" ht="14.25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</row>
    <row r="213" spans="2:28" ht="14.25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</row>
    <row r="214" spans="2:28" ht="14.25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</row>
    <row r="215" spans="2:28" ht="14.25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</row>
    <row r="216" spans="2:28" ht="14.25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</row>
    <row r="217" spans="2:28" ht="14.25"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</row>
    <row r="218" spans="2:28" ht="14.25"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</row>
    <row r="219" spans="2:28" ht="14.25"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</row>
    <row r="220" spans="2:28" ht="14.25"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</row>
    <row r="221" spans="2:28" ht="14.25"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</row>
    <row r="222" spans="2:28" ht="14.25"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</row>
    <row r="223" spans="2:28" ht="14.25"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</row>
    <row r="224" spans="2:28" ht="14.25"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</row>
    <row r="225" spans="2:28" ht="14.25"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</row>
    <row r="226" spans="2:28" ht="14.25"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</row>
    <row r="227" spans="2:28" ht="14.25"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</row>
    <row r="228" spans="2:28" ht="14.25"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</row>
    <row r="229" spans="2:28" ht="14.25"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</row>
    <row r="230" spans="2:28" ht="14.25"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</row>
    <row r="231" spans="2:28" ht="14.25"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</row>
    <row r="232" spans="2:28" ht="14.25"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</row>
    <row r="233" spans="2:28" ht="14.25"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</row>
    <row r="234" spans="2:28" ht="14.25"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</row>
    <row r="235" spans="2:28" ht="14.25"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</row>
    <row r="236" spans="2:28" ht="14.25"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</row>
    <row r="237" spans="2:28" ht="14.25"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</row>
    <row r="238" spans="2:28" ht="14.25"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</row>
    <row r="239" spans="2:28" ht="14.25"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</row>
    <row r="240" spans="2:28" ht="14.25"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</row>
    <row r="241" spans="2:28" ht="14.25"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</row>
    <row r="242" spans="2:28" ht="14.25"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</row>
    <row r="243" spans="2:28"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5:28"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5:28"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5:28"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5:28"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5:28"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5:28"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5:28"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5:28"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5:28"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5:28"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5:28"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5:28"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5:28"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5:28"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5:28"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5:28"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5:28"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5:28"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5:28"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5:28"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5:28"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5:28"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5:28"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5:28"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5:28"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5:28"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5:28"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5:28"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5:28"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5:28"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5:28"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5:28"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5:28"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5:28"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5:28"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5:28"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5:28"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5:28"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5:28"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5:28"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5:28"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5:28"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5:28"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5:28"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5:28"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5:28"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5:28"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5:28"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>
      <c r="B313" s="84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2:28">
      <c r="B314" s="84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2:28">
      <c r="B315" s="84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2:28">
      <c r="B316" s="84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2:28">
      <c r="B317" s="84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2:28">
      <c r="B318" s="84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2:28">
      <c r="B319" s="84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2:28">
      <c r="B320" s="84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2:28">
      <c r="B321" s="84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2:28">
      <c r="B322" s="84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  <row r="323" spans="2:28">
      <c r="B323" s="84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</row>
    <row r="324" spans="2:28">
      <c r="B324" s="84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</row>
    <row r="325" spans="2:28">
      <c r="B325" s="84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</row>
    <row r="326" spans="2:28">
      <c r="B326" s="84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</row>
    <row r="327" spans="2:28">
      <c r="B327" s="84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</row>
    <row r="328" spans="2:28">
      <c r="B328" s="84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</row>
    <row r="329" spans="2:28">
      <c r="B329" s="84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</row>
    <row r="330" spans="2:28">
      <c r="B330" s="84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</row>
    <row r="331" spans="2:28">
      <c r="B331" s="84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</row>
    <row r="332" spans="2:28">
      <c r="B332" s="84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</row>
    <row r="333" spans="2:28">
      <c r="B333" s="84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</row>
    <row r="334" spans="2:28">
      <c r="B334" s="84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</row>
    <row r="335" spans="2:28">
      <c r="B335" s="84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</row>
    <row r="336" spans="2:28">
      <c r="B336" s="84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</row>
    <row r="337" spans="2:28">
      <c r="B337" s="84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</row>
    <row r="338" spans="2:28">
      <c r="B338" s="84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</row>
    <row r="339" spans="2:28">
      <c r="B339" s="84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</row>
    <row r="340" spans="2:28">
      <c r="B340" s="84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</row>
    <row r="341" spans="2:28">
      <c r="B341" s="84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</row>
    <row r="342" spans="2:28">
      <c r="B342" s="84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</row>
    <row r="343" spans="2:28">
      <c r="B343" s="84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</row>
    <row r="344" spans="2:28">
      <c r="B344" s="84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</row>
    <row r="345" spans="2:28">
      <c r="B345" s="84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</row>
    <row r="346" spans="2:28">
      <c r="B346" s="84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</row>
    <row r="347" spans="2:28">
      <c r="B347" s="84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</row>
    <row r="348" spans="2:28">
      <c r="B348" s="84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</row>
    <row r="349" spans="2:28">
      <c r="B349" s="84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</row>
    <row r="350" spans="2:28">
      <c r="B350" s="84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</row>
    <row r="351" spans="2:28">
      <c r="B351" s="84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</row>
    <row r="352" spans="2:28">
      <c r="B352" s="84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</row>
    <row r="353" spans="2:28">
      <c r="B353" s="84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</row>
    <row r="354" spans="2:28">
      <c r="B354" s="84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</row>
    <row r="355" spans="2:28">
      <c r="B355" s="84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</row>
    <row r="356" spans="2:28">
      <c r="B356" s="84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</row>
    <row r="357" spans="2:28">
      <c r="B357" s="84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</row>
    <row r="358" spans="2:28">
      <c r="B358" s="84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</row>
    <row r="359" spans="2:28">
      <c r="B359" s="84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</row>
    <row r="360" spans="2:28">
      <c r="B360" s="84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</row>
    <row r="361" spans="2:28">
      <c r="B361" s="84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</row>
    <row r="362" spans="2:28">
      <c r="B362" s="84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</row>
    <row r="363" spans="2:28">
      <c r="B363" s="84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</row>
    <row r="364" spans="2:28">
      <c r="B364" s="84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</row>
    <row r="365" spans="2:28">
      <c r="B365" s="84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</row>
    <row r="366" spans="2:28">
      <c r="B366" s="84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</row>
    <row r="367" spans="2:28">
      <c r="B367" s="84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</row>
    <row r="368" spans="2:28">
      <c r="B368" s="84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</row>
    <row r="369" spans="2:28">
      <c r="B369" s="84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</row>
    <row r="370" spans="2:28">
      <c r="B370" s="84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</row>
    <row r="371" spans="2:28">
      <c r="B371" s="84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</row>
    <row r="372" spans="2:28">
      <c r="B372" s="84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</row>
    <row r="373" spans="2:28">
      <c r="B373" s="84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</row>
    <row r="374" spans="2:28">
      <c r="B374" s="84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</row>
    <row r="375" spans="2:28">
      <c r="B375" s="84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</row>
    <row r="376" spans="2:28">
      <c r="B376" s="84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</row>
    <row r="377" spans="2:28">
      <c r="B377" s="84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</row>
    <row r="378" spans="2:28">
      <c r="B378" s="84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</row>
    <row r="379" spans="2:28">
      <c r="B379" s="84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</row>
    <row r="380" spans="2:28">
      <c r="B380" s="84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</row>
    <row r="381" spans="2:28">
      <c r="B381" s="84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</row>
    <row r="382" spans="2:28">
      <c r="B382" s="84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</row>
    <row r="383" spans="2:28">
      <c r="B383" s="84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</row>
    <row r="384" spans="2:28">
      <c r="B384" s="84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</row>
    <row r="385" spans="2:28">
      <c r="B385" s="84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</row>
    <row r="386" spans="2:28">
      <c r="B386" s="84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</row>
    <row r="387" spans="2:28">
      <c r="B387" s="84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</row>
    <row r="388" spans="2:28">
      <c r="B388" s="84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</row>
    <row r="389" spans="2:28">
      <c r="B389" s="84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</row>
    <row r="390" spans="2:28">
      <c r="B390" s="84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</row>
    <row r="391" spans="2:28">
      <c r="B391" s="84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</row>
    <row r="392" spans="2:28">
      <c r="B392" s="84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</row>
    <row r="393" spans="2:28">
      <c r="B393" s="84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</row>
    <row r="394" spans="2:28">
      <c r="B394" s="84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</row>
    <row r="395" spans="2:28">
      <c r="B395" s="84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</row>
    <row r="396" spans="2:28">
      <c r="B396" s="84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</row>
    <row r="397" spans="2:28">
      <c r="B397" s="84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</row>
    <row r="398" spans="2:28">
      <c r="B398" s="84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</row>
    <row r="399" spans="2:28">
      <c r="B399" s="84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</row>
    <row r="400" spans="2:28">
      <c r="B400" s="84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</row>
    <row r="401" spans="2:28">
      <c r="B401" s="84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</row>
    <row r="402" spans="2:28"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</row>
    <row r="403" spans="2:28"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</row>
    <row r="404" spans="2:28"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</row>
    <row r="405" spans="2:28"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</row>
    <row r="406" spans="2:28"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</row>
    <row r="407" spans="2:28"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</row>
    <row r="408" spans="2:28"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</row>
    <row r="409" spans="2:28"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</row>
    <row r="410" spans="2:28"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</row>
    <row r="411" spans="2:28"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</row>
    <row r="412" spans="2:28"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</row>
    <row r="413" spans="2:28"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</row>
    <row r="414" spans="2:28"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</row>
    <row r="415" spans="2:28"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</row>
    <row r="416" spans="2:28"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</row>
    <row r="417" spans="15:28"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</row>
    <row r="418" spans="15:28"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</row>
    <row r="419" spans="15:28"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</row>
    <row r="420" spans="15:28"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</row>
    <row r="421" spans="15:28"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</row>
    <row r="422" spans="15:28"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</row>
    <row r="423" spans="15:28"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</row>
    <row r="424" spans="15:28"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</row>
    <row r="425" spans="15:28"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</row>
    <row r="426" spans="15:28"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</row>
    <row r="427" spans="15:28"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</row>
    <row r="428" spans="15:28"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</row>
    <row r="429" spans="15:28"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</row>
    <row r="430" spans="15:28"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</row>
    <row r="431" spans="15:28"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</row>
    <row r="432" spans="15:28"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</row>
    <row r="433" spans="15:28"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</row>
    <row r="434" spans="15:28"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</row>
    <row r="435" spans="15:28"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</row>
    <row r="436" spans="15:28"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</row>
    <row r="437" spans="15:28"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</row>
    <row r="438" spans="15:28"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</row>
    <row r="439" spans="15:28"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</row>
    <row r="440" spans="15:28"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</row>
    <row r="441" spans="15:28"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</row>
    <row r="442" spans="15:28"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</row>
    <row r="443" spans="15:28"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</row>
    <row r="444" spans="15:28"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</row>
    <row r="445" spans="15:28"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</row>
    <row r="446" spans="15:28"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</row>
    <row r="447" spans="15:28"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</row>
    <row r="448" spans="15:28"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</row>
    <row r="449" spans="15:28"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</row>
    <row r="450" spans="15:28"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</row>
    <row r="451" spans="15:28"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</row>
    <row r="452" spans="15:28"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</row>
    <row r="453" spans="15:28"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</row>
    <row r="454" spans="15:28"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</row>
    <row r="455" spans="15:28"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</row>
    <row r="456" spans="15:28"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</row>
    <row r="457" spans="15:28"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</row>
    <row r="458" spans="15:28"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</row>
    <row r="459" spans="15:28"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</row>
    <row r="460" spans="15:28"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</row>
    <row r="461" spans="15:28"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</row>
    <row r="462" spans="15:28"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</row>
    <row r="463" spans="15:28"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</row>
    <row r="464" spans="15:28"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</row>
    <row r="465" spans="15:28"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</row>
    <row r="466" spans="15:28"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</row>
    <row r="467" spans="15:28"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</row>
    <row r="468" spans="15:28"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</row>
    <row r="469" spans="15:28"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</row>
    <row r="470" spans="15:28"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</row>
    <row r="471" spans="15:28"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</row>
    <row r="472" spans="15:28"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</row>
    <row r="473" spans="15:28"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</row>
    <row r="474" spans="15:28"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</row>
    <row r="475" spans="15:28"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</row>
    <row r="476" spans="15:28"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</row>
    <row r="477" spans="15:28"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</row>
    <row r="478" spans="15:28"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</row>
    <row r="479" spans="15:28"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</row>
    <row r="480" spans="15:28"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</row>
    <row r="481" spans="15:28"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</row>
    <row r="482" spans="15:28"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</row>
    <row r="483" spans="15:28"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</row>
    <row r="484" spans="15:28"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</row>
    <row r="485" spans="15:28"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</row>
    <row r="486" spans="15:28"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</row>
    <row r="487" spans="15:28"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</row>
    <row r="488" spans="15:28"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</row>
    <row r="489" spans="15:28"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</row>
    <row r="490" spans="15:28"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</row>
    <row r="491" spans="15:28"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</row>
    <row r="492" spans="15:28"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</row>
    <row r="493" spans="15:28"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</row>
    <row r="494" spans="15:28"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</row>
    <row r="495" spans="15:28"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</row>
    <row r="496" spans="15:28"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</row>
    <row r="497" spans="15:28"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</row>
    <row r="498" spans="15:28"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</row>
    <row r="499" spans="15:28"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</row>
    <row r="500" spans="15:28"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</row>
    <row r="501" spans="15:28"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</row>
    <row r="502" spans="15:28"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</row>
    <row r="503" spans="15:28"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</row>
    <row r="504" spans="15:28"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</row>
    <row r="505" spans="15:28"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</row>
    <row r="506" spans="15:28"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</row>
    <row r="507" spans="15:28"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</row>
    <row r="508" spans="15:28"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</row>
    <row r="509" spans="15:28"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</row>
    <row r="510" spans="15:28"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</row>
    <row r="511" spans="15:28"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</row>
    <row r="512" spans="15:28"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</row>
    <row r="513" spans="15:28"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</row>
    <row r="514" spans="15:28"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</row>
    <row r="515" spans="15:28"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</row>
    <row r="516" spans="15:28"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</row>
    <row r="517" spans="15:28"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</row>
    <row r="518" spans="15:28"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</row>
    <row r="519" spans="15:28"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</row>
    <row r="520" spans="15:28"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</row>
    <row r="521" spans="15:28"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</row>
    <row r="522" spans="15:28"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</row>
    <row r="523" spans="15:28"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</row>
    <row r="524" spans="15:28"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</row>
    <row r="525" spans="15:28"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</row>
    <row r="526" spans="15:28"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</row>
    <row r="527" spans="15:28"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</row>
    <row r="528" spans="15:28"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</row>
    <row r="529" spans="15:28"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</row>
    <row r="530" spans="15:28"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</row>
    <row r="531" spans="15:28"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</row>
    <row r="532" spans="15:28"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</row>
    <row r="533" spans="15:28"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</row>
    <row r="534" spans="15:28"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</row>
    <row r="535" spans="15:28"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</row>
    <row r="536" spans="15:28"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</row>
    <row r="537" spans="15:28"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</row>
    <row r="538" spans="15:28"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</row>
    <row r="539" spans="15:28"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</row>
    <row r="540" spans="15:28"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  <c r="AB540" s="85"/>
    </row>
    <row r="541" spans="15:28"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</row>
    <row r="542" spans="15:28"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  <c r="AB542" s="85"/>
    </row>
    <row r="543" spans="15:28"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  <c r="AB543" s="85"/>
    </row>
    <row r="544" spans="15:28"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  <c r="AB544" s="85"/>
    </row>
    <row r="545" spans="15:28"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  <c r="AB545" s="85"/>
    </row>
    <row r="546" spans="15:28"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  <c r="AB546" s="85"/>
    </row>
    <row r="547" spans="15:28"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  <c r="AB547" s="85"/>
    </row>
    <row r="548" spans="15:28"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  <c r="AB548" s="85"/>
    </row>
    <row r="549" spans="15:28"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  <c r="AB549" s="85"/>
    </row>
    <row r="550" spans="15:28"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  <c r="AB550" s="85"/>
    </row>
    <row r="551" spans="15:28"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  <c r="AB551" s="85"/>
    </row>
    <row r="552" spans="15:28"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  <c r="AB552" s="85"/>
    </row>
    <row r="553" spans="15:28"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  <c r="AB553" s="85"/>
    </row>
    <row r="554" spans="15:28"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  <c r="AB554" s="85"/>
    </row>
    <row r="555" spans="15:28"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  <c r="AB555" s="85"/>
    </row>
    <row r="556" spans="15:28"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  <c r="AB556" s="85"/>
    </row>
    <row r="557" spans="15:28"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  <c r="AB557" s="85"/>
    </row>
    <row r="558" spans="15:28"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</row>
    <row r="559" spans="15:28"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  <c r="AB559" s="85"/>
    </row>
    <row r="560" spans="15:28"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</row>
    <row r="561" spans="15:28"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  <c r="AB561" s="85"/>
    </row>
    <row r="562" spans="15:28"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  <c r="AB562" s="85"/>
    </row>
    <row r="563" spans="15:28"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</row>
    <row r="564" spans="15:28"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</row>
    <row r="565" spans="15:28"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</row>
    <row r="566" spans="15:28"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</row>
    <row r="567" spans="15:28"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</row>
    <row r="568" spans="15:28"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</row>
    <row r="569" spans="15:28"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</row>
    <row r="570" spans="15:28"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</row>
    <row r="571" spans="15:28"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</row>
    <row r="572" spans="15:28"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</row>
    <row r="573" spans="15:28"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</row>
    <row r="574" spans="15:28"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</row>
    <row r="575" spans="15:28"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</row>
    <row r="576" spans="15:28"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</row>
    <row r="577" spans="15:28"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</row>
    <row r="578" spans="15:28"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</row>
    <row r="579" spans="15:28"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</row>
    <row r="580" spans="15:28"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</row>
    <row r="581" spans="15:28"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</row>
    <row r="582" spans="15:28"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  <c r="AB582" s="85"/>
    </row>
    <row r="583" spans="15:28"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</row>
    <row r="584" spans="15:28"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</row>
    <row r="585" spans="15:28"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  <c r="AB585" s="85"/>
    </row>
    <row r="586" spans="15:28"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  <c r="AB586" s="85"/>
    </row>
    <row r="587" spans="15:28"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  <c r="AB587" s="85"/>
    </row>
    <row r="588" spans="15:28"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  <c r="AB588" s="85"/>
    </row>
    <row r="589" spans="15:28"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  <c r="AB589" s="85"/>
    </row>
    <row r="590" spans="15:28"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  <c r="AB590" s="85"/>
    </row>
    <row r="591" spans="15:28"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  <c r="AB591" s="85"/>
    </row>
    <row r="592" spans="15:28"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  <c r="AB592" s="85"/>
    </row>
    <row r="593" spans="15:28"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</row>
    <row r="594" spans="15:28"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  <c r="AB594" s="85"/>
    </row>
    <row r="595" spans="15:28"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  <c r="AB595" s="85"/>
    </row>
    <row r="596" spans="15:28"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  <c r="AB596" s="85"/>
    </row>
    <row r="597" spans="15:28"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  <c r="AB597" s="85"/>
    </row>
    <row r="598" spans="15:28"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</row>
    <row r="599" spans="15:28"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  <c r="AB599" s="85"/>
    </row>
    <row r="600" spans="15:28"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  <c r="AB600" s="85"/>
    </row>
    <row r="601" spans="15:28"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</row>
    <row r="602" spans="15:28"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  <c r="AB602" s="85"/>
    </row>
    <row r="603" spans="15:28"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  <c r="AB603" s="85"/>
    </row>
    <row r="604" spans="15:28"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  <c r="AB604" s="85"/>
    </row>
    <row r="605" spans="15:28"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  <c r="AB605" s="85"/>
    </row>
    <row r="606" spans="15:28"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</row>
    <row r="607" spans="15:28"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  <c r="AB607" s="85"/>
    </row>
    <row r="608" spans="15:28"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  <c r="AB608" s="85"/>
    </row>
    <row r="609" spans="15:28"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  <c r="AB609" s="85"/>
    </row>
    <row r="610" spans="15:28"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  <c r="AB610" s="85"/>
    </row>
    <row r="611" spans="15:28"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</row>
    <row r="612" spans="15:28"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  <c r="AB612" s="85"/>
    </row>
    <row r="613" spans="15:28"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</row>
    <row r="614" spans="15:28"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</row>
    <row r="615" spans="15:28"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</row>
    <row r="616" spans="15:28"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</row>
    <row r="617" spans="15:28"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  <c r="AB617" s="85"/>
    </row>
    <row r="618" spans="15:28"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  <c r="AB618" s="85"/>
    </row>
    <row r="619" spans="15:28"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</row>
    <row r="620" spans="15:28"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</row>
    <row r="621" spans="15:28"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</row>
    <row r="622" spans="15:28"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</row>
    <row r="623" spans="15:28"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  <c r="AB623" s="85"/>
    </row>
    <row r="624" spans="15:28"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  <c r="AB624" s="85"/>
    </row>
    <row r="625" spans="15:28"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</row>
    <row r="626" spans="15:28"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</row>
    <row r="627" spans="15:28"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  <c r="AB627" s="85"/>
    </row>
    <row r="628" spans="15:28"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  <c r="AB628" s="85"/>
    </row>
    <row r="629" spans="15:28"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</row>
    <row r="630" spans="15:28"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</row>
    <row r="631" spans="15:28"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</row>
    <row r="632" spans="15:28"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  <c r="AB632" s="85"/>
    </row>
    <row r="633" spans="15:28"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</row>
    <row r="634" spans="15:28"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  <c r="AB634" s="85"/>
    </row>
    <row r="635" spans="15:28"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  <c r="AB635" s="85"/>
    </row>
    <row r="636" spans="15:28"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  <c r="AB636" s="85"/>
    </row>
    <row r="637" spans="15:28"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  <c r="AB637" s="85"/>
    </row>
    <row r="638" spans="15:28"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</row>
    <row r="639" spans="15:28"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  <c r="AB639" s="85"/>
    </row>
    <row r="640" spans="15:28"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85"/>
    </row>
    <row r="641" spans="15:28"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  <c r="AB641" s="85"/>
    </row>
    <row r="642" spans="15:28"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  <c r="AB642" s="85"/>
    </row>
    <row r="643" spans="15:28"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</row>
    <row r="644" spans="15:28"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</row>
    <row r="645" spans="15:28"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</row>
    <row r="646" spans="15:28"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</row>
    <row r="647" spans="15:28"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  <c r="AB647" s="85"/>
    </row>
    <row r="648" spans="15:28"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</row>
    <row r="649" spans="15:28"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</row>
    <row r="650" spans="15:28"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  <c r="AB650" s="85"/>
    </row>
    <row r="651" spans="15:28"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  <c r="AB651" s="85"/>
    </row>
    <row r="652" spans="15:28"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85"/>
    </row>
    <row r="653" spans="15:28"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</row>
    <row r="654" spans="15:28"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  <c r="AB654" s="85"/>
    </row>
    <row r="655" spans="15:28"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85"/>
    </row>
    <row r="656" spans="15:28"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</row>
    <row r="657" spans="15:28"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</row>
    <row r="658" spans="15:28"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</row>
    <row r="659" spans="15:28"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</row>
    <row r="660" spans="15:28"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</row>
    <row r="661" spans="15:28"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</row>
    <row r="662" spans="15:28"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</row>
    <row r="663" spans="15:28"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</row>
    <row r="664" spans="15:28"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</row>
    <row r="665" spans="15:28"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</row>
    <row r="666" spans="15:28"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</row>
    <row r="667" spans="15:28"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</row>
    <row r="668" spans="15:28"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</row>
    <row r="669" spans="15:28"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</row>
    <row r="670" spans="15:28"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</row>
    <row r="671" spans="15:28"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</row>
    <row r="672" spans="15:28"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</row>
    <row r="673" spans="15:28"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</row>
    <row r="674" spans="15:28"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</row>
    <row r="675" spans="15:28"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</row>
    <row r="676" spans="15:28"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</row>
    <row r="677" spans="15:28"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</row>
    <row r="678" spans="15:28"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</row>
    <row r="679" spans="15:28"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</row>
    <row r="680" spans="15:28"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</row>
    <row r="681" spans="15:28"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</row>
    <row r="682" spans="15:28"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</row>
    <row r="683" spans="15:28"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</row>
    <row r="684" spans="15:28"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</row>
    <row r="685" spans="15:28"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</row>
    <row r="686" spans="15:28"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</row>
    <row r="687" spans="15:28"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</row>
    <row r="688" spans="15:28"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</row>
    <row r="689" spans="15:28"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</row>
    <row r="690" spans="15:28"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</row>
    <row r="691" spans="15:28"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</row>
    <row r="692" spans="15:28"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</row>
    <row r="693" spans="15:28"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</row>
    <row r="694" spans="15:28"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</row>
    <row r="695" spans="15:28"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</row>
    <row r="696" spans="15:28"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</row>
    <row r="697" spans="15:28"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</row>
    <row r="698" spans="15:28"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</row>
    <row r="699" spans="15:28"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  <c r="AB699" s="85"/>
    </row>
    <row r="700" spans="15:28"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</row>
    <row r="701" spans="15:28"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</row>
    <row r="702" spans="15:28"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</row>
    <row r="703" spans="15:28"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</row>
    <row r="704" spans="15:28"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</row>
    <row r="705" spans="15:28"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</row>
    <row r="706" spans="15:28"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</row>
    <row r="707" spans="15:28"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</row>
    <row r="708" spans="15:28"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</row>
    <row r="709" spans="15:28"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</row>
    <row r="710" spans="15:28"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</row>
    <row r="711" spans="15:28"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</row>
    <row r="712" spans="15:28"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</row>
    <row r="713" spans="15:28"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</row>
    <row r="714" spans="15:28"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</row>
    <row r="715" spans="15:28"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</row>
    <row r="716" spans="15:28"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</row>
    <row r="717" spans="15:28"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</row>
    <row r="718" spans="15:28"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</row>
    <row r="719" spans="15:28"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</row>
    <row r="720" spans="15:28"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</row>
    <row r="721" spans="15:28"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</row>
    <row r="722" spans="15:28"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</row>
    <row r="723" spans="15:28"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</row>
    <row r="724" spans="15:28"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</row>
    <row r="725" spans="15:28"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</row>
    <row r="726" spans="15:28"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</row>
    <row r="727" spans="15:28"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  <c r="AB727" s="85"/>
    </row>
    <row r="728" spans="15:28"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</row>
    <row r="729" spans="15:28"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</row>
    <row r="730" spans="15:28"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</row>
    <row r="731" spans="15:28"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</row>
    <row r="732" spans="15:28"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</row>
    <row r="733" spans="15:28"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</row>
    <row r="734" spans="15:28"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</row>
    <row r="735" spans="15:28"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</row>
    <row r="736" spans="15:28"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</row>
    <row r="737" spans="15:28"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</row>
    <row r="738" spans="15:28"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</row>
    <row r="739" spans="15:28"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</row>
    <row r="740" spans="15:28"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</row>
    <row r="741" spans="15:28"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</row>
    <row r="742" spans="15:28"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</row>
    <row r="743" spans="15:28"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</row>
    <row r="744" spans="15:28"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</row>
    <row r="745" spans="15:28"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</row>
    <row r="746" spans="15:28"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</row>
    <row r="747" spans="15:28"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</row>
    <row r="748" spans="15:28"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</row>
    <row r="749" spans="15:28"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</row>
    <row r="750" spans="15:28"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</row>
    <row r="751" spans="15:28"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</row>
    <row r="752" spans="15:28"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</row>
    <row r="753" spans="15:28"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</row>
    <row r="754" spans="15:28"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</row>
    <row r="755" spans="15:28"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</row>
    <row r="756" spans="15:28"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</row>
    <row r="757" spans="15:28"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</row>
    <row r="758" spans="15:28"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</row>
    <row r="759" spans="15:28"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</row>
    <row r="760" spans="15:28"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</row>
    <row r="761" spans="15:28"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</row>
    <row r="762" spans="15:28"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</row>
    <row r="763" spans="15:28"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</row>
    <row r="764" spans="15:28"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</row>
    <row r="765" spans="15:28"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</row>
    <row r="766" spans="15:28"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</row>
    <row r="767" spans="15:28"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</row>
    <row r="768" spans="15:28"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</row>
    <row r="769" spans="15:28"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</row>
    <row r="770" spans="15:28"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</row>
    <row r="771" spans="15:28"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</row>
    <row r="772" spans="15:28"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</row>
    <row r="773" spans="15:28"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</row>
    <row r="774" spans="15:28"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</row>
    <row r="775" spans="15:28"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</row>
    <row r="776" spans="15:28"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</row>
    <row r="777" spans="15:28"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</row>
    <row r="778" spans="15:28"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</row>
    <row r="779" spans="15:28"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</row>
    <row r="780" spans="15:28"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</row>
    <row r="781" spans="15:28"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</row>
    <row r="782" spans="15:28"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</row>
    <row r="783" spans="15:28"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</row>
    <row r="784" spans="15:28"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</row>
    <row r="785" spans="15:28"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</row>
    <row r="786" spans="15:28"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</row>
    <row r="787" spans="15:28"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</row>
    <row r="788" spans="15:28"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</row>
    <row r="789" spans="15:28"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</row>
    <row r="790" spans="15:28"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</row>
    <row r="791" spans="15:28"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</row>
    <row r="792" spans="15:28"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</row>
    <row r="793" spans="15:28"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</row>
    <row r="794" spans="15:28"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</row>
    <row r="795" spans="15:28"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</row>
    <row r="796" spans="15:28"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</row>
    <row r="797" spans="15:28"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</row>
    <row r="798" spans="15:28"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</row>
    <row r="799" spans="15:28"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</row>
    <row r="800" spans="15:28"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</row>
    <row r="801" spans="15:28"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</row>
    <row r="802" spans="15:28"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</row>
    <row r="803" spans="15:28"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</row>
    <row r="804" spans="15:28"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</row>
    <row r="805" spans="15:28"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</row>
    <row r="806" spans="15:28"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</row>
    <row r="807" spans="15:28"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</row>
    <row r="808" spans="15:28"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</row>
    <row r="809" spans="15:28"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</row>
    <row r="810" spans="15:28"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</row>
    <row r="811" spans="15:28"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</row>
    <row r="812" spans="15:28"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</row>
    <row r="813" spans="15:28"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</row>
    <row r="814" spans="15:28"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</row>
    <row r="815" spans="15:28"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</row>
    <row r="816" spans="15:28"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</row>
    <row r="817" spans="15:28"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</row>
    <row r="818" spans="15:28"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</row>
    <row r="819" spans="15:28"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</row>
    <row r="820" spans="15:28"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</row>
    <row r="821" spans="15:28"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</row>
    <row r="822" spans="15:28"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</row>
    <row r="823" spans="15:28"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</row>
    <row r="824" spans="15:28"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</row>
    <row r="825" spans="15:28"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</row>
    <row r="826" spans="15:28"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</row>
    <row r="827" spans="15:28"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</row>
    <row r="828" spans="15:28"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</row>
    <row r="829" spans="15:28"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</row>
    <row r="830" spans="15:28"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</row>
    <row r="831" spans="15:28"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</row>
    <row r="832" spans="15:28"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</row>
    <row r="833" spans="15:28"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</row>
    <row r="834" spans="15:28"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</row>
    <row r="835" spans="15:28"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</row>
    <row r="836" spans="15:28"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</row>
    <row r="837" spans="15:28"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</row>
    <row r="838" spans="15:28"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</row>
    <row r="839" spans="15:28"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</row>
    <row r="840" spans="15:28"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</row>
    <row r="841" spans="15:28"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</row>
    <row r="842" spans="15:28"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</row>
    <row r="843" spans="15:28"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</row>
    <row r="844" spans="15:28"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</row>
    <row r="845" spans="15:28"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</row>
    <row r="846" spans="15:28"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</row>
    <row r="847" spans="15:28"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</row>
    <row r="848" spans="15:28"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</row>
    <row r="849" spans="15:28"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</row>
    <row r="850" spans="15:28"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</row>
    <row r="851" spans="15:28"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</row>
    <row r="852" spans="15:28"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</row>
    <row r="853" spans="15:28"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</row>
    <row r="854" spans="15:28"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</row>
    <row r="855" spans="15:28"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</row>
    <row r="856" spans="15:28"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</row>
    <row r="857" spans="15:28"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</row>
    <row r="858" spans="15:28"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</row>
    <row r="859" spans="15:28"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</row>
    <row r="860" spans="15:28"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</row>
    <row r="861" spans="15:28"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</row>
    <row r="862" spans="15:28"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</row>
    <row r="863" spans="15:28"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</row>
    <row r="864" spans="15:28"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</row>
    <row r="865" spans="15:28"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</row>
    <row r="866" spans="15:28"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</row>
    <row r="867" spans="15:28"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</row>
    <row r="868" spans="15:28"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</row>
    <row r="869" spans="15:28"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</row>
    <row r="870" spans="15:28"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</row>
    <row r="871" spans="15:28"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</row>
    <row r="872" spans="15:28"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</row>
    <row r="873" spans="15:28"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</row>
    <row r="874" spans="15:28"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</row>
    <row r="875" spans="15:28"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</row>
    <row r="876" spans="15:28"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</row>
    <row r="877" spans="15:28"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</row>
    <row r="878" spans="15:28"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</row>
    <row r="879" spans="15:28"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</row>
    <row r="880" spans="15:28"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</row>
    <row r="881" spans="15:28"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</row>
    <row r="882" spans="15:28"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</row>
    <row r="883" spans="15:28"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</row>
    <row r="884" spans="15:28"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</row>
    <row r="885" spans="15:28"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</row>
    <row r="886" spans="15:28"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</row>
    <row r="887" spans="15:28"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</row>
    <row r="888" spans="15:28"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</row>
    <row r="889" spans="15:28"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</row>
    <row r="890" spans="15:28"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</row>
    <row r="891" spans="15:28"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</row>
    <row r="892" spans="15:28"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</row>
    <row r="893" spans="15:28"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</row>
  </sheetData>
  <mergeCells count="11">
    <mergeCell ref="AB7:AB8"/>
    <mergeCell ref="B2:AB2"/>
    <mergeCell ref="B4:AB4"/>
    <mergeCell ref="B5:AB5"/>
    <mergeCell ref="B6:AB6"/>
    <mergeCell ref="B7:B8"/>
    <mergeCell ref="C7:H7"/>
    <mergeCell ref="N7:N8"/>
    <mergeCell ref="O7:T7"/>
    <mergeCell ref="Z7:Z8"/>
    <mergeCell ref="AA7:AA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E5C4-873A-40CE-A577-C056A6C2DB88}">
  <sheetPr>
    <pageSetUpPr fitToPage="1"/>
  </sheetPr>
  <dimension ref="A1:AE181"/>
  <sheetViews>
    <sheetView showGridLines="0" zoomScaleNormal="100"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J28" sqref="J28"/>
    </sheetView>
  </sheetViews>
  <sheetFormatPr baseColWidth="10" defaultColWidth="11.42578125" defaultRowHeight="12.75"/>
  <cols>
    <col min="1" max="1" width="1.28515625" style="1" customWidth="1"/>
    <col min="2" max="2" width="76.28515625" style="1" customWidth="1"/>
    <col min="3" max="10" width="10.7109375" style="1" customWidth="1"/>
    <col min="11" max="11" width="13.42578125" style="1" bestFit="1" customWidth="1"/>
    <col min="12" max="12" width="10.7109375" style="1" customWidth="1"/>
    <col min="13" max="13" width="13" style="1" bestFit="1" customWidth="1"/>
    <col min="14" max="14" width="14.5703125" style="1" customWidth="1"/>
    <col min="15" max="22" width="10.7109375" style="1" customWidth="1"/>
    <col min="23" max="24" width="14.85546875" style="1" customWidth="1"/>
    <col min="25" max="25" width="13.28515625" style="1" bestFit="1" customWidth="1"/>
    <col min="26" max="26" width="17.42578125" style="1" customWidth="1"/>
    <col min="27" max="27" width="14.5703125" style="1" customWidth="1"/>
    <col min="28" max="28" width="15" style="1" customWidth="1"/>
    <col min="29" max="29" width="14.28515625" style="1" customWidth="1"/>
    <col min="30" max="16384" width="11.42578125" style="1"/>
  </cols>
  <sheetData>
    <row r="1" spans="1:30" ht="15.75">
      <c r="A1" s="1" t="s">
        <v>0</v>
      </c>
      <c r="B1" s="6" t="s">
        <v>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ht="15.7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7"/>
    </row>
    <row r="3" spans="1:30" ht="18.75" customHeight="1">
      <c r="B3" s="10" t="s">
        <v>81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88"/>
    </row>
    <row r="4" spans="1:30" ht="18.75" customHeight="1">
      <c r="B4" s="11" t="s">
        <v>82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87"/>
    </row>
    <row r="5" spans="1:30" ht="14.25" customHeight="1"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8"/>
    </row>
    <row r="6" spans="1:30" ht="18" customHeight="1">
      <c r="B6" s="12" t="s">
        <v>5</v>
      </c>
      <c r="C6" s="13">
        <v>2025</v>
      </c>
      <c r="D6" s="14"/>
      <c r="E6" s="14"/>
      <c r="F6" s="14"/>
      <c r="G6" s="14"/>
      <c r="H6" s="14"/>
      <c r="I6" s="15"/>
      <c r="J6" s="15"/>
      <c r="K6" s="15"/>
      <c r="L6" s="15"/>
      <c r="M6" s="15"/>
      <c r="N6" s="16" t="s">
        <v>6</v>
      </c>
      <c r="O6" s="13">
        <v>2025</v>
      </c>
      <c r="P6" s="14"/>
      <c r="Q6" s="14"/>
      <c r="R6" s="14"/>
      <c r="S6" s="14"/>
      <c r="T6" s="14"/>
      <c r="U6" s="15"/>
      <c r="V6" s="15"/>
      <c r="W6" s="15"/>
      <c r="X6" s="15"/>
      <c r="Y6" s="15"/>
      <c r="Z6" s="16" t="s">
        <v>83</v>
      </c>
      <c r="AA6" s="89" t="s">
        <v>7</v>
      </c>
      <c r="AB6" s="16" t="s">
        <v>8</v>
      </c>
      <c r="AC6" s="90"/>
    </row>
    <row r="7" spans="1:30" ht="31.5" customHeight="1" thickBot="1">
      <c r="B7" s="17"/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9"/>
      <c r="O7" s="18" t="s">
        <v>9</v>
      </c>
      <c r="P7" s="18" t="s">
        <v>10</v>
      </c>
      <c r="Q7" s="18" t="s">
        <v>11</v>
      </c>
      <c r="R7" s="18" t="s">
        <v>12</v>
      </c>
      <c r="S7" s="18" t="s">
        <v>13</v>
      </c>
      <c r="T7" s="18" t="s">
        <v>14</v>
      </c>
      <c r="U7" s="18" t="s">
        <v>15</v>
      </c>
      <c r="V7" s="18" t="s">
        <v>16</v>
      </c>
      <c r="W7" s="18" t="s">
        <v>17</v>
      </c>
      <c r="X7" s="18" t="s">
        <v>18</v>
      </c>
      <c r="Y7" s="18" t="s">
        <v>19</v>
      </c>
      <c r="Z7" s="19"/>
      <c r="AA7" s="91"/>
      <c r="AB7" s="19"/>
      <c r="AC7" s="90"/>
    </row>
    <row r="8" spans="1:30" ht="18" customHeight="1" thickTop="1">
      <c r="B8" s="92" t="s">
        <v>21</v>
      </c>
      <c r="C8" s="93">
        <f t="shared" ref="C8:Y8" si="0">+C9+C19</f>
        <v>19532</v>
      </c>
      <c r="D8" s="93">
        <f t="shared" si="0"/>
        <v>19543.099999999999</v>
      </c>
      <c r="E8" s="93">
        <f t="shared" si="0"/>
        <v>21792.5</v>
      </c>
      <c r="F8" s="93">
        <f t="shared" si="0"/>
        <v>21271</v>
      </c>
      <c r="G8" s="93">
        <f t="shared" si="0"/>
        <v>21201.4</v>
      </c>
      <c r="H8" s="93">
        <f t="shared" si="0"/>
        <v>20382.400000000001</v>
      </c>
      <c r="I8" s="93">
        <f t="shared" si="0"/>
        <v>22950.2</v>
      </c>
      <c r="J8" s="93">
        <f t="shared" si="0"/>
        <v>22088.000000000004</v>
      </c>
      <c r="K8" s="93">
        <f t="shared" si="0"/>
        <v>23270.799999999999</v>
      </c>
      <c r="L8" s="93">
        <f t="shared" si="0"/>
        <v>23838.800000000003</v>
      </c>
      <c r="M8" s="93">
        <f t="shared" si="0"/>
        <v>21197.599999999999</v>
      </c>
      <c r="N8" s="93">
        <f t="shared" si="0"/>
        <v>237067.80000000002</v>
      </c>
      <c r="O8" s="93">
        <f t="shared" si="0"/>
        <v>19531.964268939999</v>
      </c>
      <c r="P8" s="93">
        <f t="shared" si="0"/>
        <v>19543.060999050002</v>
      </c>
      <c r="Q8" s="93">
        <f t="shared" si="0"/>
        <v>21792.502138719996</v>
      </c>
      <c r="R8" s="93">
        <f t="shared" si="0"/>
        <v>21270.963263149999</v>
      </c>
      <c r="S8" s="93">
        <f t="shared" si="0"/>
        <v>21201.529639009997</v>
      </c>
      <c r="T8" s="93">
        <f t="shared" si="0"/>
        <v>20382.43750376</v>
      </c>
      <c r="U8" s="93">
        <f t="shared" si="0"/>
        <v>22950.150396000001</v>
      </c>
      <c r="V8" s="93">
        <f t="shared" si="0"/>
        <v>25404.709862439573</v>
      </c>
      <c r="W8" s="93">
        <f t="shared" si="0"/>
        <v>25359.736127042015</v>
      </c>
      <c r="X8" s="93">
        <f t="shared" si="0"/>
        <v>27242.045159992493</v>
      </c>
      <c r="Y8" s="93">
        <f t="shared" si="0"/>
        <v>26265.733876108545</v>
      </c>
      <c r="Z8" s="94">
        <f>+Z9+Z19</f>
        <v>250944.83323421259</v>
      </c>
      <c r="AA8" s="94">
        <f t="shared" ref="AA8:AA30" si="1">+N8-Z8</f>
        <v>-13877.033234212577</v>
      </c>
      <c r="AB8" s="95">
        <f t="shared" ref="AB8:AB16" si="2">+N8/Z8*100</f>
        <v>94.470086092085097</v>
      </c>
      <c r="AC8" s="96"/>
      <c r="AD8" s="24"/>
    </row>
    <row r="9" spans="1:30" ht="18" customHeight="1">
      <c r="B9" s="97" t="s">
        <v>84</v>
      </c>
      <c r="C9" s="26">
        <f t="shared" ref="C9:M9" si="3">+C11+C12+C18</f>
        <v>15012.4</v>
      </c>
      <c r="D9" s="26">
        <f t="shared" si="3"/>
        <v>15008.5</v>
      </c>
      <c r="E9" s="26">
        <f t="shared" si="3"/>
        <v>16813.599999999999</v>
      </c>
      <c r="F9" s="26">
        <f t="shared" si="3"/>
        <v>16291.4</v>
      </c>
      <c r="G9" s="26">
        <f t="shared" si="3"/>
        <v>16340.7</v>
      </c>
      <c r="H9" s="26">
        <f t="shared" si="3"/>
        <v>15670</v>
      </c>
      <c r="I9" s="26">
        <f t="shared" si="3"/>
        <v>17349.7</v>
      </c>
      <c r="J9" s="26">
        <f t="shared" si="3"/>
        <v>16743.100000000002</v>
      </c>
      <c r="K9" s="26">
        <f t="shared" si="3"/>
        <v>17455.5</v>
      </c>
      <c r="L9" s="26">
        <f t="shared" si="3"/>
        <v>18132.7</v>
      </c>
      <c r="M9" s="26">
        <f t="shared" si="3"/>
        <v>16103.1</v>
      </c>
      <c r="N9" s="26">
        <f>+N10+N12+N18</f>
        <v>180920.7</v>
      </c>
      <c r="O9" s="26">
        <f>+O11+O12+O18</f>
        <v>15012.387547779999</v>
      </c>
      <c r="P9" s="26">
        <f t="shared" ref="P9:Y9" si="4">+P11+P12+P18</f>
        <v>15008.511766390002</v>
      </c>
      <c r="Q9" s="26">
        <f t="shared" si="4"/>
        <v>16813.667503179997</v>
      </c>
      <c r="R9" s="26">
        <f t="shared" si="4"/>
        <v>16291.419353009998</v>
      </c>
      <c r="S9" s="26">
        <f t="shared" si="4"/>
        <v>16340.778701309999</v>
      </c>
      <c r="T9" s="26">
        <f t="shared" si="4"/>
        <v>15669.996068380002</v>
      </c>
      <c r="U9" s="26">
        <f t="shared" si="4"/>
        <v>17349.694329490001</v>
      </c>
      <c r="V9" s="26">
        <f t="shared" si="4"/>
        <v>19407.5473020889</v>
      </c>
      <c r="W9" s="26">
        <f t="shared" si="4"/>
        <v>19274.258754655537</v>
      </c>
      <c r="X9" s="26">
        <f t="shared" si="4"/>
        <v>20852.264588530568</v>
      </c>
      <c r="Y9" s="26">
        <f t="shared" si="4"/>
        <v>20210.319242360943</v>
      </c>
      <c r="Z9" s="98">
        <f>+Z11+Z12+Z18</f>
        <v>192230.84515717594</v>
      </c>
      <c r="AA9" s="98">
        <f t="shared" si="1"/>
        <v>-11310.145157175924</v>
      </c>
      <c r="AB9" s="95">
        <f t="shared" si="2"/>
        <v>94.11637339058241</v>
      </c>
      <c r="AC9" s="96"/>
      <c r="AD9" s="24"/>
    </row>
    <row r="10" spans="1:30" ht="18" customHeight="1">
      <c r="B10" s="99" t="s">
        <v>38</v>
      </c>
      <c r="C10" s="26">
        <f t="shared" ref="C10:Y10" si="5">+C11</f>
        <v>13284.3</v>
      </c>
      <c r="D10" s="26">
        <f t="shared" si="5"/>
        <v>13018.4</v>
      </c>
      <c r="E10" s="26">
        <f t="shared" si="5"/>
        <v>14741.7</v>
      </c>
      <c r="F10" s="26">
        <f t="shared" si="5"/>
        <v>14306.8</v>
      </c>
      <c r="G10" s="26">
        <f t="shared" si="5"/>
        <v>14275.6</v>
      </c>
      <c r="H10" s="26">
        <f t="shared" si="5"/>
        <v>13740.1</v>
      </c>
      <c r="I10" s="26">
        <f t="shared" si="5"/>
        <v>15173.7</v>
      </c>
      <c r="J10" s="26">
        <f t="shared" si="5"/>
        <v>14719.2</v>
      </c>
      <c r="K10" s="26">
        <f t="shared" si="5"/>
        <v>15082.4</v>
      </c>
      <c r="L10" s="26">
        <f t="shared" si="5"/>
        <v>15516.5</v>
      </c>
      <c r="M10" s="26">
        <f t="shared" si="5"/>
        <v>13866</v>
      </c>
      <c r="N10" s="30">
        <f>+N11</f>
        <v>157724.70000000001</v>
      </c>
      <c r="O10" s="26">
        <f t="shared" si="5"/>
        <v>13284.286157799999</v>
      </c>
      <c r="P10" s="26">
        <f t="shared" si="5"/>
        <v>13018.36831591</v>
      </c>
      <c r="Q10" s="26">
        <f t="shared" si="5"/>
        <v>14741.721045209999</v>
      </c>
      <c r="R10" s="26">
        <f t="shared" si="5"/>
        <v>14306.799679469999</v>
      </c>
      <c r="S10" s="26">
        <f t="shared" si="5"/>
        <v>14275.623245409999</v>
      </c>
      <c r="T10" s="26">
        <f t="shared" si="5"/>
        <v>13740.110588790001</v>
      </c>
      <c r="U10" s="26">
        <f t="shared" si="5"/>
        <v>15173.703119</v>
      </c>
      <c r="V10" s="26">
        <f t="shared" si="5"/>
        <v>16813.764762957271</v>
      </c>
      <c r="W10" s="26">
        <f t="shared" si="5"/>
        <v>16767.951072325399</v>
      </c>
      <c r="X10" s="26">
        <f t="shared" si="5"/>
        <v>17974.126449567299</v>
      </c>
      <c r="Y10" s="26">
        <f t="shared" si="5"/>
        <v>17534.796534508558</v>
      </c>
      <c r="Z10" s="95">
        <f>+Z11</f>
        <v>167631.25097094852</v>
      </c>
      <c r="AA10" s="95">
        <f t="shared" si="1"/>
        <v>-9906.550970948505</v>
      </c>
      <c r="AB10" s="95">
        <f t="shared" si="2"/>
        <v>94.090272002643843</v>
      </c>
      <c r="AC10" s="96"/>
      <c r="AD10" s="24"/>
    </row>
    <row r="11" spans="1:30" ht="18" customHeight="1">
      <c r="B11" s="100" t="s">
        <v>39</v>
      </c>
      <c r="C11" s="101">
        <f>+[1]DGA!O11</f>
        <v>13284.3</v>
      </c>
      <c r="D11" s="101">
        <f>+[1]DGA!P11</f>
        <v>13018.4</v>
      </c>
      <c r="E11" s="101">
        <f>+[1]DGA!Q11</f>
        <v>14741.7</v>
      </c>
      <c r="F11" s="101">
        <f>+[1]DGA!R11</f>
        <v>14306.8</v>
      </c>
      <c r="G11" s="101">
        <f>+[1]DGA!S11</f>
        <v>14275.6</v>
      </c>
      <c r="H11" s="101">
        <f>+[1]DGA!T11</f>
        <v>13740.1</v>
      </c>
      <c r="I11" s="101">
        <f>+[1]DGA!U11</f>
        <v>15173.7</v>
      </c>
      <c r="J11" s="101">
        <f>+[1]DGA!V11</f>
        <v>14719.2</v>
      </c>
      <c r="K11" s="101">
        <f>+[1]DGA!W11</f>
        <v>15082.4</v>
      </c>
      <c r="L11" s="101">
        <f>+[1]DGA!X11</f>
        <v>15516.5</v>
      </c>
      <c r="M11" s="101">
        <f>+[1]DGA!Y11</f>
        <v>13866</v>
      </c>
      <c r="N11" s="102">
        <f>SUM(C11:M11)</f>
        <v>157724.70000000001</v>
      </c>
      <c r="O11" s="101">
        <v>13284.286157799999</v>
      </c>
      <c r="P11" s="101">
        <v>13018.36831591</v>
      </c>
      <c r="Q11" s="101">
        <v>14741.721045209999</v>
      </c>
      <c r="R11" s="101">
        <v>14306.799679469999</v>
      </c>
      <c r="S11" s="101">
        <v>14275.623245409999</v>
      </c>
      <c r="T11" s="101">
        <v>13740.110588790001</v>
      </c>
      <c r="U11" s="102">
        <v>15173.703119</v>
      </c>
      <c r="V11" s="102">
        <v>16813.764762957271</v>
      </c>
      <c r="W11" s="102">
        <v>16767.951072325399</v>
      </c>
      <c r="X11" s="102">
        <v>17974.126449567299</v>
      </c>
      <c r="Y11" s="102">
        <v>17534.796534508558</v>
      </c>
      <c r="Z11" s="103">
        <f>SUM(O11:Y11)</f>
        <v>167631.25097094852</v>
      </c>
      <c r="AA11" s="103">
        <f t="shared" si="1"/>
        <v>-9906.550970948505</v>
      </c>
      <c r="AB11" s="103">
        <f t="shared" si="2"/>
        <v>94.090272002643843</v>
      </c>
      <c r="AC11" s="96"/>
      <c r="AD11" s="24"/>
    </row>
    <row r="12" spans="1:30" ht="18" customHeight="1">
      <c r="B12" s="40" t="s">
        <v>40</v>
      </c>
      <c r="C12" s="104">
        <f t="shared" ref="C12:M12" si="6">SUM(C13:C17)</f>
        <v>1667.1999999999998</v>
      </c>
      <c r="D12" s="104">
        <f t="shared" si="6"/>
        <v>1936.8000000000002</v>
      </c>
      <c r="E12" s="104">
        <f t="shared" si="6"/>
        <v>2033.1</v>
      </c>
      <c r="F12" s="104">
        <f t="shared" si="6"/>
        <v>1942.1</v>
      </c>
      <c r="G12" s="104">
        <f t="shared" si="6"/>
        <v>2012.6</v>
      </c>
      <c r="H12" s="104">
        <f t="shared" si="6"/>
        <v>1885.5</v>
      </c>
      <c r="I12" s="104">
        <f t="shared" si="6"/>
        <v>2128.7999999999997</v>
      </c>
      <c r="J12" s="104">
        <f t="shared" si="6"/>
        <v>1974.7</v>
      </c>
      <c r="K12" s="104">
        <f t="shared" si="6"/>
        <v>2311.4</v>
      </c>
      <c r="L12" s="104">
        <f t="shared" si="6"/>
        <v>2566.1999999999998</v>
      </c>
      <c r="M12" s="104">
        <f t="shared" si="6"/>
        <v>2189.1000000000004</v>
      </c>
      <c r="N12" s="104">
        <f>SUM(N13:N17)</f>
        <v>22647.5</v>
      </c>
      <c r="O12" s="104">
        <f t="shared" ref="O12:Y12" si="7">SUM(O13:O17)</f>
        <v>1667.2010480399999</v>
      </c>
      <c r="P12" s="104">
        <f t="shared" si="7"/>
        <v>1936.8658647000002</v>
      </c>
      <c r="Q12" s="104">
        <f t="shared" si="7"/>
        <v>2033.1179984000003</v>
      </c>
      <c r="R12" s="104">
        <f t="shared" si="7"/>
        <v>1942.12244328</v>
      </c>
      <c r="S12" s="104">
        <f t="shared" si="7"/>
        <v>2012.6523400399999</v>
      </c>
      <c r="T12" s="104">
        <f t="shared" si="7"/>
        <v>1885.45092245</v>
      </c>
      <c r="U12" s="104">
        <f t="shared" si="7"/>
        <v>2128.8298890400001</v>
      </c>
      <c r="V12" s="104">
        <f t="shared" si="7"/>
        <v>2548.7688479708227</v>
      </c>
      <c r="W12" s="104">
        <f t="shared" si="7"/>
        <v>2446.5849974040029</v>
      </c>
      <c r="X12" s="104">
        <f t="shared" si="7"/>
        <v>2812.0883960660271</v>
      </c>
      <c r="Y12" s="104">
        <f t="shared" si="7"/>
        <v>2621.1771037308527</v>
      </c>
      <c r="Z12" s="105">
        <f>SUM(Z13:Z17)</f>
        <v>24034.859851121702</v>
      </c>
      <c r="AA12" s="105">
        <f t="shared" si="1"/>
        <v>-1387.3598511217024</v>
      </c>
      <c r="AB12" s="106">
        <f t="shared" si="2"/>
        <v>94.227718157229219</v>
      </c>
      <c r="AC12" s="96"/>
      <c r="AD12" s="24"/>
    </row>
    <row r="13" spans="1:30" ht="18" customHeight="1">
      <c r="B13" s="107" t="s">
        <v>43</v>
      </c>
      <c r="C13" s="101">
        <f>+[1]DGA!O13</f>
        <v>1092.8</v>
      </c>
      <c r="D13" s="101">
        <f>+[1]DGA!P13</f>
        <v>1335.7</v>
      </c>
      <c r="E13" s="101">
        <f>+[1]DGA!Q13</f>
        <v>1431.6</v>
      </c>
      <c r="F13" s="101">
        <f>+[1]DGA!R13</f>
        <v>1247.7</v>
      </c>
      <c r="G13" s="101">
        <f>+[1]DGA!S13</f>
        <v>1291.0999999999999</v>
      </c>
      <c r="H13" s="101">
        <f>+[1]DGA!T13</f>
        <v>1195.2</v>
      </c>
      <c r="I13" s="101">
        <f>+[1]DGA!U13</f>
        <v>1385.1</v>
      </c>
      <c r="J13" s="101">
        <f>+[1]DGA!V13</f>
        <v>1274.7</v>
      </c>
      <c r="K13" s="101">
        <f>+[1]DGA!W13</f>
        <v>1560.4</v>
      </c>
      <c r="L13" s="101">
        <f>+[1]DGA!X13</f>
        <v>1899.9</v>
      </c>
      <c r="M13" s="101">
        <f>+[1]DGA!Y13</f>
        <v>1558.9</v>
      </c>
      <c r="N13" s="102">
        <f>SUM(C13:M13)</f>
        <v>15273.099999999999</v>
      </c>
      <c r="O13" s="101">
        <v>1092.84580018</v>
      </c>
      <c r="P13" s="101">
        <v>1335.7219093800002</v>
      </c>
      <c r="Q13" s="101">
        <v>1431.5840053700001</v>
      </c>
      <c r="R13" s="101">
        <v>1247.72600932</v>
      </c>
      <c r="S13" s="101">
        <v>1291.1588792299999</v>
      </c>
      <c r="T13" s="101">
        <v>1195.2278060599999</v>
      </c>
      <c r="U13" s="102">
        <v>1385.1133281200002</v>
      </c>
      <c r="V13" s="102">
        <v>1659.8492800825047</v>
      </c>
      <c r="W13" s="102">
        <v>1521.8598143688764</v>
      </c>
      <c r="X13" s="102">
        <v>1792.9090762550788</v>
      </c>
      <c r="Y13" s="102">
        <v>1767.8043908057432</v>
      </c>
      <c r="Z13" s="103">
        <f>SUM(O13:Y13)</f>
        <v>15721.800299172202</v>
      </c>
      <c r="AA13" s="103">
        <f t="shared" si="1"/>
        <v>-448.70029917220381</v>
      </c>
      <c r="AB13" s="103">
        <f t="shared" si="2"/>
        <v>97.145999245418295</v>
      </c>
      <c r="AC13" s="96"/>
      <c r="AD13" s="24"/>
    </row>
    <row r="14" spans="1:30" ht="18" customHeight="1">
      <c r="B14" s="107" t="s">
        <v>45</v>
      </c>
      <c r="C14" s="101">
        <f>+[1]DGA!O14</f>
        <v>123.3</v>
      </c>
      <c r="D14" s="101">
        <f>+[1]DGA!P14</f>
        <v>224</v>
      </c>
      <c r="E14" s="101">
        <f>+[1]DGA!Q14</f>
        <v>163.19999999999999</v>
      </c>
      <c r="F14" s="101">
        <f>+[1]DGA!R14</f>
        <v>200.8</v>
      </c>
      <c r="G14" s="101">
        <f>+[1]DGA!S14</f>
        <v>207.4</v>
      </c>
      <c r="H14" s="101">
        <f>+[1]DGA!T14</f>
        <v>218.1</v>
      </c>
      <c r="I14" s="101">
        <f>+[1]DGA!U14</f>
        <v>205.1</v>
      </c>
      <c r="J14" s="101">
        <f>+[1]DGA!V14</f>
        <v>210.4</v>
      </c>
      <c r="K14" s="101">
        <f>+[1]DGA!W14</f>
        <v>210.2</v>
      </c>
      <c r="L14" s="101">
        <f>+[1]DGA!X14</f>
        <v>202.7</v>
      </c>
      <c r="M14" s="101">
        <f>+[1]DGA!Y14</f>
        <v>227</v>
      </c>
      <c r="N14" s="102">
        <f t="shared" ref="N14:N17" si="8">SUM(C14:M14)</f>
        <v>2192.1999999999998</v>
      </c>
      <c r="O14" s="101">
        <v>123.34400240000001</v>
      </c>
      <c r="P14" s="101">
        <v>224.03099412</v>
      </c>
      <c r="Q14" s="101">
        <v>163.20068860000003</v>
      </c>
      <c r="R14" s="101">
        <v>200.76880828</v>
      </c>
      <c r="S14" s="101">
        <v>207.40819483999999</v>
      </c>
      <c r="T14" s="101">
        <v>218.08701184</v>
      </c>
      <c r="U14" s="102">
        <v>205.08321352000002</v>
      </c>
      <c r="V14" s="102">
        <v>302.54322095381798</v>
      </c>
      <c r="W14" s="102">
        <v>278.4009497177093</v>
      </c>
      <c r="X14" s="102">
        <v>324.81304293924001</v>
      </c>
      <c r="Y14" s="102">
        <v>219.11732573624909</v>
      </c>
      <c r="Z14" s="103">
        <f t="shared" ref="Z14:Z16" si="9">SUM(O14:Y14)</f>
        <v>2466.7974529470166</v>
      </c>
      <c r="AA14" s="103">
        <f t="shared" si="1"/>
        <v>-274.59745294701679</v>
      </c>
      <c r="AB14" s="103">
        <f t="shared" si="2"/>
        <v>88.868261047579622</v>
      </c>
      <c r="AC14" s="96"/>
      <c r="AD14" s="24"/>
    </row>
    <row r="15" spans="1:30" ht="18" customHeight="1">
      <c r="B15" s="107" t="s">
        <v>85</v>
      </c>
      <c r="C15" s="101">
        <f>+[1]DGA!O15</f>
        <v>279.10000000000002</v>
      </c>
      <c r="D15" s="101">
        <f>+[1]DGA!P15</f>
        <v>237.2</v>
      </c>
      <c r="E15" s="101">
        <f>+[1]DGA!Q15</f>
        <v>259.39999999999998</v>
      </c>
      <c r="F15" s="101">
        <f>+[1]DGA!R15</f>
        <v>341</v>
      </c>
      <c r="G15" s="101">
        <f>+[1]DGA!S15</f>
        <v>323.3</v>
      </c>
      <c r="H15" s="101">
        <f>+[1]DGA!T15</f>
        <v>337</v>
      </c>
      <c r="I15" s="101">
        <f>+[1]DGA!U15</f>
        <v>356.6</v>
      </c>
      <c r="J15" s="101">
        <f>+[1]DGA!V15</f>
        <v>327.3</v>
      </c>
      <c r="K15" s="101">
        <f>+[1]DGA!W15</f>
        <v>322.3</v>
      </c>
      <c r="L15" s="101">
        <f>+[1]DGA!X15</f>
        <v>264.89999999999998</v>
      </c>
      <c r="M15" s="101">
        <f>+[1]DGA!Y15</f>
        <v>247.9</v>
      </c>
      <c r="N15" s="102">
        <f t="shared" si="8"/>
        <v>3296.0000000000005</v>
      </c>
      <c r="O15" s="101">
        <v>279.01249458000001</v>
      </c>
      <c r="P15" s="101">
        <v>237.20572971999999</v>
      </c>
      <c r="Q15" s="101">
        <v>259.38268830999999</v>
      </c>
      <c r="R15" s="101">
        <v>340.9920846</v>
      </c>
      <c r="S15" s="101">
        <v>323.31618893000001</v>
      </c>
      <c r="T15" s="101">
        <v>336.99172785000002</v>
      </c>
      <c r="U15" s="102">
        <v>356.62085407999996</v>
      </c>
      <c r="V15" s="102">
        <v>374.80169618044664</v>
      </c>
      <c r="W15" s="102">
        <v>442.94700489487417</v>
      </c>
      <c r="X15" s="102">
        <v>506.69033307633725</v>
      </c>
      <c r="Y15" s="102">
        <v>434.549997525283</v>
      </c>
      <c r="Z15" s="103">
        <f t="shared" si="9"/>
        <v>3892.5107997469404</v>
      </c>
      <c r="AA15" s="103">
        <f t="shared" si="1"/>
        <v>-596.51079974693994</v>
      </c>
      <c r="AB15" s="103">
        <f t="shared" si="2"/>
        <v>84.675423385190868</v>
      </c>
      <c r="AC15" s="96"/>
      <c r="AD15" s="24"/>
    </row>
    <row r="16" spans="1:30" ht="22.5" customHeight="1">
      <c r="B16" s="107" t="s">
        <v>86</v>
      </c>
      <c r="C16" s="101">
        <f>+[1]DGA!O16</f>
        <v>172</v>
      </c>
      <c r="D16" s="101">
        <f>+[1]DGA!P16</f>
        <v>139.9</v>
      </c>
      <c r="E16" s="101">
        <f>+[1]DGA!Q16</f>
        <v>178.9</v>
      </c>
      <c r="F16" s="101">
        <f>+[1]DGA!R16</f>
        <v>152.6</v>
      </c>
      <c r="G16" s="101">
        <f>+[1]DGA!S16</f>
        <v>190.8</v>
      </c>
      <c r="H16" s="101">
        <f>+[1]DGA!T16</f>
        <v>135.19999999999999</v>
      </c>
      <c r="I16" s="101">
        <f>+[1]DGA!U16</f>
        <v>182</v>
      </c>
      <c r="J16" s="101">
        <f>+[1]DGA!V16</f>
        <v>162.30000000000001</v>
      </c>
      <c r="K16" s="101">
        <f>+[1]DGA!W16</f>
        <v>218.5</v>
      </c>
      <c r="L16" s="101">
        <f>+[1]DGA!X16</f>
        <v>198.7</v>
      </c>
      <c r="M16" s="101">
        <f>+[1]DGA!Y16</f>
        <v>155.30000000000001</v>
      </c>
      <c r="N16" s="102">
        <f t="shared" si="8"/>
        <v>1886.2</v>
      </c>
      <c r="O16" s="101">
        <v>171.99875087999999</v>
      </c>
      <c r="P16" s="101">
        <v>139.90723147999998</v>
      </c>
      <c r="Q16" s="101">
        <v>178.95061612000001</v>
      </c>
      <c r="R16" s="101">
        <v>152.63554108000002</v>
      </c>
      <c r="S16" s="101">
        <v>190.76907703999998</v>
      </c>
      <c r="T16" s="101">
        <v>135.14437669999998</v>
      </c>
      <c r="U16" s="102">
        <v>182.01249332</v>
      </c>
      <c r="V16" s="102">
        <v>211.57465075405335</v>
      </c>
      <c r="W16" s="102">
        <v>203.377228422543</v>
      </c>
      <c r="X16" s="102">
        <v>187.67594379537098</v>
      </c>
      <c r="Y16" s="102">
        <v>199.70538966357751</v>
      </c>
      <c r="Z16" s="103">
        <f t="shared" si="9"/>
        <v>1953.7512992555448</v>
      </c>
      <c r="AA16" s="103">
        <f t="shared" si="1"/>
        <v>-67.551299255544791</v>
      </c>
      <c r="AB16" s="103">
        <f t="shared" si="2"/>
        <v>96.542482183823282</v>
      </c>
      <c r="AC16" s="96"/>
      <c r="AD16" s="24"/>
    </row>
    <row r="17" spans="1:31" ht="17.25" customHeight="1">
      <c r="B17" s="107" t="s">
        <v>35</v>
      </c>
      <c r="C17" s="101">
        <f>+[1]DGA!O17</f>
        <v>0</v>
      </c>
      <c r="D17" s="101">
        <f>+[1]DGA!P17</f>
        <v>0</v>
      </c>
      <c r="E17" s="101">
        <f>+[1]DGA!Q17</f>
        <v>0</v>
      </c>
      <c r="F17" s="101">
        <f>+[1]DGA!R17</f>
        <v>0</v>
      </c>
      <c r="G17" s="101">
        <f>+[1]DGA!S17</f>
        <v>0</v>
      </c>
      <c r="H17" s="101">
        <f>+[1]DGA!T17</f>
        <v>0</v>
      </c>
      <c r="I17" s="101">
        <f>+[1]DGA!U17</f>
        <v>0</v>
      </c>
      <c r="J17" s="101">
        <f>+[1]DGA!V17</f>
        <v>0</v>
      </c>
      <c r="K17" s="101">
        <f>+[1]DGA!W17</f>
        <v>0</v>
      </c>
      <c r="L17" s="101">
        <f>+[1]DGA!X17</f>
        <v>0</v>
      </c>
      <c r="M17" s="101">
        <f>+[1]DGA!Y17</f>
        <v>0</v>
      </c>
      <c r="N17" s="102">
        <f t="shared" si="8"/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3">
        <f>SUM(O17:Y17)</f>
        <v>0</v>
      </c>
      <c r="AA17" s="103">
        <f t="shared" si="1"/>
        <v>0</v>
      </c>
      <c r="AB17" s="108">
        <v>0</v>
      </c>
      <c r="AC17" s="96"/>
      <c r="AD17" s="24"/>
    </row>
    <row r="18" spans="1:31" ht="17.25" customHeight="1">
      <c r="B18" s="109" t="s">
        <v>53</v>
      </c>
      <c r="C18" s="104">
        <f>+[1]DGA!O18</f>
        <v>60.9</v>
      </c>
      <c r="D18" s="104">
        <f>+[1]DGA!P18</f>
        <v>53.3</v>
      </c>
      <c r="E18" s="104">
        <f>+[1]DGA!Q18</f>
        <v>38.799999999999997</v>
      </c>
      <c r="F18" s="104">
        <f>+[1]DGA!R18</f>
        <v>42.5</v>
      </c>
      <c r="G18" s="104">
        <f>+[1]DGA!S18</f>
        <v>52.5</v>
      </c>
      <c r="H18" s="104">
        <f>+[1]DGA!T18</f>
        <v>44.4</v>
      </c>
      <c r="I18" s="104">
        <f>+[1]DGA!U18</f>
        <v>47.2</v>
      </c>
      <c r="J18" s="104">
        <f>+[1]DGA!V18</f>
        <v>49.2</v>
      </c>
      <c r="K18" s="104">
        <f>+[1]DGA!W18</f>
        <v>61.7</v>
      </c>
      <c r="L18" s="104">
        <f>+[1]DGA!X18</f>
        <v>50</v>
      </c>
      <c r="M18" s="104">
        <f>+[1]DGA!Y18</f>
        <v>48</v>
      </c>
      <c r="N18" s="110">
        <f>SUM(C18:M18)</f>
        <v>548.5</v>
      </c>
      <c r="O18" s="104">
        <v>60.900341939999997</v>
      </c>
      <c r="P18" s="104">
        <v>53.277585780000003</v>
      </c>
      <c r="Q18" s="104">
        <v>38.82845957</v>
      </c>
      <c r="R18" s="104">
        <v>42.497230259999995</v>
      </c>
      <c r="S18" s="104">
        <v>52.503115860000001</v>
      </c>
      <c r="T18" s="104">
        <v>44.434557140000003</v>
      </c>
      <c r="U18" s="110">
        <v>47.161321450000003</v>
      </c>
      <c r="V18" s="110">
        <v>45.013691160805216</v>
      </c>
      <c r="W18" s="110">
        <v>59.722684926133404</v>
      </c>
      <c r="X18" s="110">
        <v>66.04974289724224</v>
      </c>
      <c r="Y18" s="110">
        <v>54.345604121531252</v>
      </c>
      <c r="Z18" s="106">
        <f>SUM(O18:Y18)</f>
        <v>564.73433510571215</v>
      </c>
      <c r="AA18" s="106">
        <f t="shared" si="1"/>
        <v>-16.234335105712148</v>
      </c>
      <c r="AB18" s="106">
        <f t="shared" ref="AB18:AB24" si="10">+N18/Z18*100</f>
        <v>97.12531466628937</v>
      </c>
      <c r="AC18" s="96"/>
      <c r="AD18" s="24"/>
    </row>
    <row r="19" spans="1:31" ht="18" customHeight="1">
      <c r="B19" s="51" t="s">
        <v>87</v>
      </c>
      <c r="C19" s="104">
        <f t="shared" ref="C19:M19" si="11">+C20+C22</f>
        <v>4519.6000000000004</v>
      </c>
      <c r="D19" s="104">
        <f t="shared" si="11"/>
        <v>4534.6000000000004</v>
      </c>
      <c r="E19" s="104">
        <f t="shared" si="11"/>
        <v>4978.9000000000005</v>
      </c>
      <c r="F19" s="104">
        <f t="shared" si="11"/>
        <v>4979.6000000000004</v>
      </c>
      <c r="G19" s="104">
        <f t="shared" si="11"/>
        <v>4860.7000000000007</v>
      </c>
      <c r="H19" s="104">
        <f t="shared" si="11"/>
        <v>4712.3999999999996</v>
      </c>
      <c r="I19" s="104">
        <f t="shared" si="11"/>
        <v>5600.5</v>
      </c>
      <c r="J19" s="104">
        <f t="shared" si="11"/>
        <v>5344.9000000000005</v>
      </c>
      <c r="K19" s="104">
        <f t="shared" si="11"/>
        <v>5815.3</v>
      </c>
      <c r="L19" s="104">
        <f t="shared" si="11"/>
        <v>5706.1</v>
      </c>
      <c r="M19" s="104">
        <f t="shared" si="11"/>
        <v>5094.5</v>
      </c>
      <c r="N19" s="104">
        <f>+N20+N22</f>
        <v>56147.100000000006</v>
      </c>
      <c r="O19" s="104">
        <f t="shared" ref="O19:Y19" si="12">+O20+O22</f>
        <v>4519.5767211599996</v>
      </c>
      <c r="P19" s="104">
        <f t="shared" si="12"/>
        <v>4534.5492326600006</v>
      </c>
      <c r="Q19" s="104">
        <f t="shared" si="12"/>
        <v>4978.8346355400008</v>
      </c>
      <c r="R19" s="104">
        <f t="shared" si="12"/>
        <v>4979.5439101399998</v>
      </c>
      <c r="S19" s="104">
        <f t="shared" si="12"/>
        <v>4860.7509377000006</v>
      </c>
      <c r="T19" s="104">
        <f t="shared" si="12"/>
        <v>4712.4414353799993</v>
      </c>
      <c r="U19" s="104">
        <f t="shared" si="12"/>
        <v>5600.4560665099998</v>
      </c>
      <c r="V19" s="104">
        <f t="shared" si="12"/>
        <v>5997.1625603506709</v>
      </c>
      <c r="W19" s="104">
        <f t="shared" si="12"/>
        <v>6085.4773723864791</v>
      </c>
      <c r="X19" s="104">
        <f t="shared" si="12"/>
        <v>6389.7805714619235</v>
      </c>
      <c r="Y19" s="104">
        <f t="shared" si="12"/>
        <v>6055.4146337476022</v>
      </c>
      <c r="Z19" s="105">
        <f>+Z20+Z22</f>
        <v>58713.988077036673</v>
      </c>
      <c r="AA19" s="105">
        <f t="shared" si="1"/>
        <v>-2566.8880770366668</v>
      </c>
      <c r="AB19" s="106">
        <f t="shared" si="10"/>
        <v>95.628148996336719</v>
      </c>
      <c r="AC19" s="96"/>
      <c r="AD19" s="24"/>
    </row>
    <row r="20" spans="1:31" ht="18" customHeight="1">
      <c r="B20" s="99" t="s">
        <v>88</v>
      </c>
      <c r="C20" s="104">
        <f t="shared" ref="C20:M20" si="13">+C21</f>
        <v>4516.1000000000004</v>
      </c>
      <c r="D20" s="104">
        <f t="shared" si="13"/>
        <v>4532.1000000000004</v>
      </c>
      <c r="E20" s="104">
        <f t="shared" si="13"/>
        <v>4975.8</v>
      </c>
      <c r="F20" s="104">
        <f t="shared" si="13"/>
        <v>4976.8</v>
      </c>
      <c r="G20" s="104">
        <f t="shared" si="13"/>
        <v>4858.1000000000004</v>
      </c>
      <c r="H20" s="104">
        <f t="shared" si="13"/>
        <v>4709.8999999999996</v>
      </c>
      <c r="I20" s="104">
        <f t="shared" si="13"/>
        <v>5598</v>
      </c>
      <c r="J20" s="104">
        <f t="shared" si="13"/>
        <v>5342.3</v>
      </c>
      <c r="K20" s="104">
        <f t="shared" si="13"/>
        <v>5812.2</v>
      </c>
      <c r="L20" s="104">
        <f t="shared" si="13"/>
        <v>5703</v>
      </c>
      <c r="M20" s="104">
        <f t="shared" si="13"/>
        <v>5091.5</v>
      </c>
      <c r="N20" s="104">
        <f>+N21</f>
        <v>56115.8</v>
      </c>
      <c r="O20" s="104">
        <f t="shared" ref="O20:Y20" si="14">+O21</f>
        <v>4516.0970102299998</v>
      </c>
      <c r="P20" s="104">
        <f t="shared" si="14"/>
        <v>4532.0640103300002</v>
      </c>
      <c r="Q20" s="104">
        <f t="shared" si="14"/>
        <v>4975.7789904600004</v>
      </c>
      <c r="R20" s="104">
        <f t="shared" si="14"/>
        <v>4976.7869044099998</v>
      </c>
      <c r="S20" s="104">
        <f t="shared" si="14"/>
        <v>4858.0872523400003</v>
      </c>
      <c r="T20" s="104">
        <f t="shared" si="14"/>
        <v>4709.8888395699996</v>
      </c>
      <c r="U20" s="104">
        <f t="shared" si="14"/>
        <v>5597.9458331300002</v>
      </c>
      <c r="V20" s="104">
        <f t="shared" si="14"/>
        <v>5993.6228492963292</v>
      </c>
      <c r="W20" s="104">
        <f t="shared" si="14"/>
        <v>6082.3701657996926</v>
      </c>
      <c r="X20" s="104">
        <f t="shared" si="14"/>
        <v>6385.8392352767496</v>
      </c>
      <c r="Y20" s="104">
        <f t="shared" si="14"/>
        <v>6051.8184256728919</v>
      </c>
      <c r="Z20" s="105">
        <f>+Z21</f>
        <v>58680.299516515661</v>
      </c>
      <c r="AA20" s="105">
        <f t="shared" si="1"/>
        <v>-2564.4995165156579</v>
      </c>
      <c r="AB20" s="106">
        <f t="shared" si="10"/>
        <v>95.629709565824768</v>
      </c>
      <c r="AC20" s="96"/>
      <c r="AD20" s="24"/>
    </row>
    <row r="21" spans="1:31" ht="18" customHeight="1">
      <c r="B21" s="48" t="s">
        <v>89</v>
      </c>
      <c r="C21" s="101">
        <f>+[1]DGA!O21</f>
        <v>4516.1000000000004</v>
      </c>
      <c r="D21" s="101">
        <f>+[1]DGA!P21</f>
        <v>4532.1000000000004</v>
      </c>
      <c r="E21" s="101">
        <f>+[1]DGA!Q21</f>
        <v>4975.8</v>
      </c>
      <c r="F21" s="101">
        <f>+[1]DGA!R21</f>
        <v>4976.8</v>
      </c>
      <c r="G21" s="101">
        <f>+[1]DGA!S21</f>
        <v>4858.1000000000004</v>
      </c>
      <c r="H21" s="101">
        <f>+[1]DGA!T21</f>
        <v>4709.8999999999996</v>
      </c>
      <c r="I21" s="101">
        <f>+[1]DGA!U21</f>
        <v>5598</v>
      </c>
      <c r="J21" s="101">
        <f>+[1]DGA!V21</f>
        <v>5342.3</v>
      </c>
      <c r="K21" s="101">
        <f>+[1]DGA!W21</f>
        <v>5812.2</v>
      </c>
      <c r="L21" s="101">
        <f>+[1]DGA!X21</f>
        <v>5703</v>
      </c>
      <c r="M21" s="101">
        <f>+[1]DGA!Y21</f>
        <v>5091.5</v>
      </c>
      <c r="N21" s="102">
        <f>SUM(C21:M21)</f>
        <v>56115.8</v>
      </c>
      <c r="O21" s="101">
        <v>4516.0970102299998</v>
      </c>
      <c r="P21" s="101">
        <v>4532.0640103300002</v>
      </c>
      <c r="Q21" s="101">
        <v>4975.7789904600004</v>
      </c>
      <c r="R21" s="101">
        <v>4976.7869044099998</v>
      </c>
      <c r="S21" s="101">
        <v>4858.0872523400003</v>
      </c>
      <c r="T21" s="101">
        <v>4709.8888395699996</v>
      </c>
      <c r="U21" s="102">
        <v>5597.9458331300002</v>
      </c>
      <c r="V21" s="102">
        <v>5993.6228492963292</v>
      </c>
      <c r="W21" s="102">
        <v>6082.3701657996926</v>
      </c>
      <c r="X21" s="102">
        <v>6385.8392352767496</v>
      </c>
      <c r="Y21" s="102">
        <v>6051.8184256728919</v>
      </c>
      <c r="Z21" s="103">
        <f>SUM(O21:Y21)</f>
        <v>58680.299516515661</v>
      </c>
      <c r="AA21" s="103">
        <f t="shared" si="1"/>
        <v>-2564.4995165156579</v>
      </c>
      <c r="AB21" s="103">
        <f t="shared" si="10"/>
        <v>95.629709565824768</v>
      </c>
      <c r="AC21" s="96"/>
      <c r="AD21" s="24"/>
    </row>
    <row r="22" spans="1:31" ht="18" customHeight="1">
      <c r="B22" s="99" t="s">
        <v>90</v>
      </c>
      <c r="C22" s="26">
        <f t="shared" ref="C22:M22" si="15">+C23+C24</f>
        <v>3.5</v>
      </c>
      <c r="D22" s="26">
        <f t="shared" si="15"/>
        <v>2.5</v>
      </c>
      <c r="E22" s="26">
        <f t="shared" si="15"/>
        <v>3.0999999999999996</v>
      </c>
      <c r="F22" s="26">
        <f t="shared" si="15"/>
        <v>2.8</v>
      </c>
      <c r="G22" s="26">
        <f t="shared" si="15"/>
        <v>2.6</v>
      </c>
      <c r="H22" s="26">
        <f t="shared" si="15"/>
        <v>2.5</v>
      </c>
      <c r="I22" s="26">
        <f t="shared" si="15"/>
        <v>2.5</v>
      </c>
      <c r="J22" s="26">
        <f t="shared" si="15"/>
        <v>2.5999999999999996</v>
      </c>
      <c r="K22" s="26">
        <f t="shared" si="15"/>
        <v>3.0999999999999996</v>
      </c>
      <c r="L22" s="26">
        <f t="shared" si="15"/>
        <v>3.0999999999999996</v>
      </c>
      <c r="M22" s="26">
        <f t="shared" si="15"/>
        <v>3</v>
      </c>
      <c r="N22" s="30">
        <f>+N23+N24</f>
        <v>31.300000000000004</v>
      </c>
      <c r="O22" s="26">
        <f t="shared" ref="O22:Y22" si="16">+O23+O24</f>
        <v>3.47971093</v>
      </c>
      <c r="P22" s="26">
        <f t="shared" si="16"/>
        <v>2.48522233</v>
      </c>
      <c r="Q22" s="26">
        <f t="shared" si="16"/>
        <v>3.0556450799999997</v>
      </c>
      <c r="R22" s="26">
        <f t="shared" si="16"/>
        <v>2.7570057299999999</v>
      </c>
      <c r="S22" s="26">
        <f t="shared" si="16"/>
        <v>2.6636853599999997</v>
      </c>
      <c r="T22" s="26">
        <f t="shared" si="16"/>
        <v>2.5525958100000001</v>
      </c>
      <c r="U22" s="26">
        <f t="shared" si="16"/>
        <v>2.5102333800000003</v>
      </c>
      <c r="V22" s="26">
        <f t="shared" si="16"/>
        <v>3.5397110543415016</v>
      </c>
      <c r="W22" s="26">
        <f t="shared" si="16"/>
        <v>3.1072065867861713</v>
      </c>
      <c r="X22" s="26">
        <f t="shared" si="16"/>
        <v>3.9413361851736779</v>
      </c>
      <c r="Y22" s="26">
        <f t="shared" si="16"/>
        <v>3.5962080747106726</v>
      </c>
      <c r="Z22" s="95">
        <f>+Z23+Z24</f>
        <v>33.688560521012022</v>
      </c>
      <c r="AA22" s="95">
        <f t="shared" si="1"/>
        <v>-2.3885605210120175</v>
      </c>
      <c r="AB22" s="106">
        <f t="shared" si="10"/>
        <v>92.909876575099617</v>
      </c>
      <c r="AC22" s="96"/>
      <c r="AD22" s="24"/>
    </row>
    <row r="23" spans="1:31" ht="18" customHeight="1">
      <c r="B23" s="48" t="s">
        <v>91</v>
      </c>
      <c r="C23" s="34">
        <f>+[1]DGA!O23</f>
        <v>2.7</v>
      </c>
      <c r="D23" s="34">
        <f>+[1]DGA!P23</f>
        <v>1.5</v>
      </c>
      <c r="E23" s="34">
        <f>+[1]DGA!Q23</f>
        <v>1.7</v>
      </c>
      <c r="F23" s="34">
        <f>+[1]DGA!R23</f>
        <v>1.7</v>
      </c>
      <c r="G23" s="34">
        <f>+[1]DGA!S23</f>
        <v>1.5</v>
      </c>
      <c r="H23" s="34">
        <f>+[1]DGA!T23</f>
        <v>1.6</v>
      </c>
      <c r="I23" s="34">
        <f>+[1]DGA!U23</f>
        <v>2.1</v>
      </c>
      <c r="J23" s="34">
        <f>+[1]DGA!V23</f>
        <v>1.9</v>
      </c>
      <c r="K23" s="34">
        <f>+[1]DGA!W23</f>
        <v>1.9</v>
      </c>
      <c r="L23" s="34">
        <f>+[1]DGA!X23</f>
        <v>1.7</v>
      </c>
      <c r="M23" s="34">
        <f>+[1]DGA!Y23</f>
        <v>1.7</v>
      </c>
      <c r="N23" s="102">
        <f>SUM(C23:M23)</f>
        <v>20</v>
      </c>
      <c r="O23" s="34">
        <v>2.69657182</v>
      </c>
      <c r="P23" s="34">
        <v>1.5000364099999999</v>
      </c>
      <c r="Q23" s="34">
        <v>1.70573745</v>
      </c>
      <c r="R23" s="34">
        <v>1.6667826000000001</v>
      </c>
      <c r="S23" s="34">
        <v>1.5383031999999999</v>
      </c>
      <c r="T23" s="34">
        <v>1.6068640300000001</v>
      </c>
      <c r="U23" s="35">
        <v>2.0964873000000002</v>
      </c>
      <c r="V23" s="35">
        <v>2.2911850793427937</v>
      </c>
      <c r="W23" s="35">
        <v>2.1964181366564088</v>
      </c>
      <c r="X23" s="35">
        <v>2.3329444781249387</v>
      </c>
      <c r="Y23" s="35">
        <v>2.5740728286478585</v>
      </c>
      <c r="Z23" s="103">
        <f>SUM(O23:Y23)</f>
        <v>22.205403332772001</v>
      </c>
      <c r="AA23" s="103">
        <f t="shared" si="1"/>
        <v>-2.2054033327720006</v>
      </c>
      <c r="AB23" s="103">
        <f t="shared" si="10"/>
        <v>90.068168095298049</v>
      </c>
      <c r="AC23" s="96"/>
      <c r="AD23" s="24"/>
    </row>
    <row r="24" spans="1:31" ht="18" customHeight="1">
      <c r="B24" s="111" t="s">
        <v>35</v>
      </c>
      <c r="C24" s="34">
        <f>+[1]DGA!O24</f>
        <v>0.8</v>
      </c>
      <c r="D24" s="34">
        <f>+[1]DGA!P24</f>
        <v>1</v>
      </c>
      <c r="E24" s="34">
        <f>+[1]DGA!Q24</f>
        <v>1.4</v>
      </c>
      <c r="F24" s="34">
        <f>+[1]DGA!R24</f>
        <v>1.1000000000000001</v>
      </c>
      <c r="G24" s="34">
        <f>+[1]DGA!S24</f>
        <v>1.1000000000000001</v>
      </c>
      <c r="H24" s="34">
        <f>+[1]DGA!T24</f>
        <v>0.9</v>
      </c>
      <c r="I24" s="34">
        <f>+[1]DGA!U24</f>
        <v>0.4</v>
      </c>
      <c r="J24" s="34">
        <f>+[1]DGA!V24</f>
        <v>0.7</v>
      </c>
      <c r="K24" s="34">
        <f>+[1]DGA!W24</f>
        <v>1.2</v>
      </c>
      <c r="L24" s="34">
        <f>+[1]DGA!X24</f>
        <v>1.4</v>
      </c>
      <c r="M24" s="34">
        <f>+[1]DGA!Y24</f>
        <v>1.3</v>
      </c>
      <c r="N24" s="102">
        <f>SUM(C24:M24)</f>
        <v>11.300000000000002</v>
      </c>
      <c r="O24" s="34">
        <v>0.78313911000000003</v>
      </c>
      <c r="P24" s="34">
        <v>0.98518592000000005</v>
      </c>
      <c r="Q24" s="34">
        <v>1.3499076299999999</v>
      </c>
      <c r="R24" s="34">
        <v>1.0902231299999998</v>
      </c>
      <c r="S24" s="34">
        <v>1.12538216</v>
      </c>
      <c r="T24" s="34">
        <v>0.94573178000000002</v>
      </c>
      <c r="U24" s="35">
        <v>0.41374608000000002</v>
      </c>
      <c r="V24" s="35">
        <v>1.2485259749987077</v>
      </c>
      <c r="W24" s="35">
        <v>0.91078845012976239</v>
      </c>
      <c r="X24" s="35">
        <v>1.608391707048739</v>
      </c>
      <c r="Y24" s="35">
        <v>1.0221352460628141</v>
      </c>
      <c r="Z24" s="103">
        <f>SUM(O24:Y24)</f>
        <v>11.483157188240025</v>
      </c>
      <c r="AA24" s="103">
        <f t="shared" si="1"/>
        <v>-0.18315718824002225</v>
      </c>
      <c r="AB24" s="103">
        <f t="shared" si="10"/>
        <v>98.404992762551444</v>
      </c>
      <c r="AC24" s="96"/>
      <c r="AD24" s="24"/>
    </row>
    <row r="25" spans="1:31" ht="18" customHeight="1">
      <c r="B25" s="92" t="s">
        <v>92</v>
      </c>
      <c r="C25" s="26">
        <f>+[1]DGA!O25</f>
        <v>0</v>
      </c>
      <c r="D25" s="26">
        <f>+[1]DGA!P25</f>
        <v>0</v>
      </c>
      <c r="E25" s="26">
        <f>+[1]DGA!Q25</f>
        <v>0</v>
      </c>
      <c r="F25" s="26">
        <f>+[1]DGA!R25</f>
        <v>0</v>
      </c>
      <c r="G25" s="26">
        <f>+[1]DGA!S25</f>
        <v>0</v>
      </c>
      <c r="H25" s="26">
        <f>+[1]DGA!T25</f>
        <v>0</v>
      </c>
      <c r="I25" s="26">
        <f>+[1]DGA!U25</f>
        <v>0</v>
      </c>
      <c r="J25" s="26">
        <f>+[1]DGA!V25</f>
        <v>0</v>
      </c>
      <c r="K25" s="26">
        <f>+[1]DGA!W25</f>
        <v>0</v>
      </c>
      <c r="L25" s="26">
        <f>+[1]DGA!X25</f>
        <v>0</v>
      </c>
      <c r="M25" s="26">
        <f>+[1]DGA!Y25</f>
        <v>0</v>
      </c>
      <c r="N25" s="110">
        <f>SUM(C25:M25)</f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106">
        <f>SUM(O25:Y25)</f>
        <v>0</v>
      </c>
      <c r="AA25" s="106">
        <f t="shared" si="1"/>
        <v>0</v>
      </c>
      <c r="AB25" s="106">
        <v>0</v>
      </c>
      <c r="AC25" s="96"/>
      <c r="AD25" s="24"/>
    </row>
    <row r="26" spans="1:31" ht="18" customHeight="1">
      <c r="B26" s="112" t="s">
        <v>93</v>
      </c>
      <c r="C26" s="26">
        <f t="shared" ref="C26:W27" si="17">+C27</f>
        <v>202.3</v>
      </c>
      <c r="D26" s="26">
        <f t="shared" si="17"/>
        <v>103.2</v>
      </c>
      <c r="E26" s="26">
        <f t="shared" si="17"/>
        <v>114.5</v>
      </c>
      <c r="F26" s="26">
        <f t="shared" si="17"/>
        <v>58.6</v>
      </c>
      <c r="G26" s="26">
        <f t="shared" si="17"/>
        <v>687.9</v>
      </c>
      <c r="H26" s="26">
        <f t="shared" si="17"/>
        <v>553.79999999999995</v>
      </c>
      <c r="I26" s="26">
        <f t="shared" si="17"/>
        <v>207.7</v>
      </c>
      <c r="J26" s="26">
        <f t="shared" si="17"/>
        <v>198.1</v>
      </c>
      <c r="K26" s="26">
        <f t="shared" si="17"/>
        <v>418</v>
      </c>
      <c r="L26" s="26">
        <f t="shared" si="17"/>
        <v>73.5</v>
      </c>
      <c r="M26" s="26">
        <f t="shared" si="17"/>
        <v>62.1</v>
      </c>
      <c r="N26" s="26">
        <f>+N27</f>
        <v>2679.7</v>
      </c>
      <c r="O26" s="26">
        <f t="shared" si="17"/>
        <v>202.33480237000001</v>
      </c>
      <c r="P26" s="26">
        <f t="shared" si="17"/>
        <v>103.25646403</v>
      </c>
      <c r="Q26" s="26">
        <f t="shared" si="17"/>
        <v>114.50788305</v>
      </c>
      <c r="R26" s="26">
        <f t="shared" si="17"/>
        <v>58.582033509999995</v>
      </c>
      <c r="S26" s="26">
        <f t="shared" si="17"/>
        <v>687.87265434000005</v>
      </c>
      <c r="T26" s="26">
        <f t="shared" si="17"/>
        <v>553.79040869000005</v>
      </c>
      <c r="U26" s="26">
        <f t="shared" si="17"/>
        <v>207.68605843</v>
      </c>
      <c r="V26" s="26">
        <f t="shared" si="17"/>
        <v>224.60613010885501</v>
      </c>
      <c r="W26" s="26">
        <f t="shared" si="17"/>
        <v>232.98152747682983</v>
      </c>
      <c r="X26" s="26">
        <v>394.14435550567163</v>
      </c>
      <c r="Y26" s="26">
        <f>+Y27</f>
        <v>159.29180635958281</v>
      </c>
      <c r="Z26" s="98">
        <f>+Z27</f>
        <v>2939.0541238709393</v>
      </c>
      <c r="AA26" s="98">
        <f t="shared" si="1"/>
        <v>-259.35412387093947</v>
      </c>
      <c r="AB26" s="106">
        <f>+N26/Z26*100</f>
        <v>91.175592114331266</v>
      </c>
      <c r="AC26" s="113"/>
      <c r="AD26" s="24"/>
    </row>
    <row r="27" spans="1:31" ht="18" customHeight="1">
      <c r="B27" s="114" t="s">
        <v>59</v>
      </c>
      <c r="C27" s="26">
        <f t="shared" si="17"/>
        <v>202.3</v>
      </c>
      <c r="D27" s="26">
        <f t="shared" si="17"/>
        <v>103.2</v>
      </c>
      <c r="E27" s="26">
        <f t="shared" si="17"/>
        <v>114.5</v>
      </c>
      <c r="F27" s="26">
        <f t="shared" si="17"/>
        <v>58.6</v>
      </c>
      <c r="G27" s="26">
        <f t="shared" si="17"/>
        <v>687.9</v>
      </c>
      <c r="H27" s="26">
        <f t="shared" si="17"/>
        <v>553.79999999999995</v>
      </c>
      <c r="I27" s="26">
        <f t="shared" si="17"/>
        <v>207.7</v>
      </c>
      <c r="J27" s="26">
        <f t="shared" si="17"/>
        <v>198.1</v>
      </c>
      <c r="K27" s="26">
        <f t="shared" si="17"/>
        <v>418</v>
      </c>
      <c r="L27" s="26">
        <f t="shared" si="17"/>
        <v>73.5</v>
      </c>
      <c r="M27" s="26">
        <f t="shared" si="17"/>
        <v>62.1</v>
      </c>
      <c r="N27" s="30">
        <f>+N28</f>
        <v>2679.7</v>
      </c>
      <c r="O27" s="26">
        <f t="shared" si="17"/>
        <v>202.33480237000001</v>
      </c>
      <c r="P27" s="26">
        <f t="shared" si="17"/>
        <v>103.25646403</v>
      </c>
      <c r="Q27" s="26">
        <f t="shared" si="17"/>
        <v>114.50788305</v>
      </c>
      <c r="R27" s="26">
        <f t="shared" si="17"/>
        <v>58.582033509999995</v>
      </c>
      <c r="S27" s="26">
        <f t="shared" si="17"/>
        <v>687.87265434000005</v>
      </c>
      <c r="T27" s="26">
        <f t="shared" si="17"/>
        <v>553.79040869000005</v>
      </c>
      <c r="U27" s="26">
        <f t="shared" si="17"/>
        <v>207.68605843</v>
      </c>
      <c r="V27" s="26">
        <f t="shared" si="17"/>
        <v>224.60613010885501</v>
      </c>
      <c r="W27" s="26">
        <f t="shared" si="17"/>
        <v>232.98152747682983</v>
      </c>
      <c r="X27" s="26">
        <f t="shared" ref="X27:AT27" si="18">+X28</f>
        <v>394.14435550567163</v>
      </c>
      <c r="Y27" s="26">
        <f t="shared" si="18"/>
        <v>159.29180635958281</v>
      </c>
      <c r="Z27" s="95">
        <f>+Z28</f>
        <v>2939.0541238709393</v>
      </c>
      <c r="AA27" s="95">
        <f t="shared" si="1"/>
        <v>-259.35412387093947</v>
      </c>
      <c r="AB27" s="106">
        <f>+N27/Z27*100</f>
        <v>91.175592114331266</v>
      </c>
      <c r="AC27" s="96"/>
      <c r="AD27" s="24"/>
    </row>
    <row r="28" spans="1:31" ht="18" customHeight="1">
      <c r="B28" s="115" t="s">
        <v>61</v>
      </c>
      <c r="C28" s="34">
        <f>+[1]DGA!O28</f>
        <v>202.3</v>
      </c>
      <c r="D28" s="34">
        <f>+[1]DGA!P28</f>
        <v>103.2</v>
      </c>
      <c r="E28" s="34">
        <f>+[1]DGA!Q28</f>
        <v>114.5</v>
      </c>
      <c r="F28" s="34">
        <f>+[1]DGA!R28</f>
        <v>58.6</v>
      </c>
      <c r="G28" s="34">
        <f>+[1]DGA!S28</f>
        <v>687.9</v>
      </c>
      <c r="H28" s="34">
        <f>+[1]DGA!T28</f>
        <v>553.79999999999995</v>
      </c>
      <c r="I28" s="34">
        <f>+[1]DGA!U28</f>
        <v>207.7</v>
      </c>
      <c r="J28" s="34">
        <f>+[1]DGA!V28</f>
        <v>198.1</v>
      </c>
      <c r="K28" s="34">
        <f>+[1]DGA!W28</f>
        <v>418</v>
      </c>
      <c r="L28" s="34">
        <f>+[1]DGA!X28</f>
        <v>73.5</v>
      </c>
      <c r="M28" s="34">
        <f>+[1]DGA!Y28</f>
        <v>62.1</v>
      </c>
      <c r="N28" s="102">
        <f>SUM(C28:M28)</f>
        <v>2679.7</v>
      </c>
      <c r="O28" s="34">
        <v>202.33480237000001</v>
      </c>
      <c r="P28" s="34">
        <v>103.25646403</v>
      </c>
      <c r="Q28" s="34">
        <v>114.50788305</v>
      </c>
      <c r="R28" s="34">
        <v>58.582033509999995</v>
      </c>
      <c r="S28" s="34">
        <v>687.87265434000005</v>
      </c>
      <c r="T28" s="34">
        <v>553.79040869000005</v>
      </c>
      <c r="U28" s="35">
        <v>207.68605843</v>
      </c>
      <c r="V28" s="35">
        <v>224.60613010885501</v>
      </c>
      <c r="W28" s="35">
        <v>232.98152747682983</v>
      </c>
      <c r="X28" s="35">
        <v>394.14435550567163</v>
      </c>
      <c r="Y28" s="35">
        <v>159.29180635958281</v>
      </c>
      <c r="Z28" s="103">
        <f>SUM(O28:Y28)</f>
        <v>2939.0541238709393</v>
      </c>
      <c r="AA28" s="103">
        <f t="shared" si="1"/>
        <v>-259.35412387093947</v>
      </c>
      <c r="AB28" s="103">
        <f>+N28/Z28*100</f>
        <v>91.175592114331266</v>
      </c>
      <c r="AC28" s="73"/>
      <c r="AD28" s="24"/>
    </row>
    <row r="29" spans="1:31" ht="18" customHeight="1">
      <c r="B29" s="51" t="s">
        <v>94</v>
      </c>
      <c r="C29" s="26">
        <f>+[1]DGA!O29</f>
        <v>259</v>
      </c>
      <c r="D29" s="26">
        <f>+[1]DGA!P29</f>
        <v>0</v>
      </c>
      <c r="E29" s="26">
        <f>+[1]DGA!Q29</f>
        <v>0</v>
      </c>
      <c r="F29" s="26">
        <f>+[1]DGA!R29</f>
        <v>109.3</v>
      </c>
      <c r="G29" s="26">
        <f>+[1]DGA!S29</f>
        <v>134.1</v>
      </c>
      <c r="H29" s="26">
        <f>+[1]DGA!T29</f>
        <v>0</v>
      </c>
      <c r="I29" s="26">
        <f>+[1]DGA!U29</f>
        <v>125.3</v>
      </c>
      <c r="J29" s="26">
        <f>+[1]DGA!V29</f>
        <v>0</v>
      </c>
      <c r="K29" s="26">
        <f>+[1]DGA!W29</f>
        <v>0</v>
      </c>
      <c r="L29" s="26">
        <f>+[1]DGA!X29</f>
        <v>104.3</v>
      </c>
      <c r="M29" s="26">
        <f>+[1]DGA!Y29</f>
        <v>0</v>
      </c>
      <c r="N29" s="110">
        <f>SUM(C29:M29)</f>
        <v>731.99999999999989</v>
      </c>
      <c r="O29" s="26">
        <v>258.95298026</v>
      </c>
      <c r="P29" s="26">
        <v>0</v>
      </c>
      <c r="Q29" s="26">
        <v>0</v>
      </c>
      <c r="R29" s="26">
        <v>109.29614298999999</v>
      </c>
      <c r="S29" s="26">
        <v>134.05504182999999</v>
      </c>
      <c r="T29" s="26">
        <v>0</v>
      </c>
      <c r="U29" s="30">
        <v>125.3171358</v>
      </c>
      <c r="V29" s="30">
        <v>0</v>
      </c>
      <c r="W29" s="30">
        <v>133.190972599952</v>
      </c>
      <c r="X29" s="30">
        <v>135.87599204</v>
      </c>
      <c r="Y29" s="30">
        <v>0</v>
      </c>
      <c r="Z29" s="106">
        <f>SUM(O29:Y29)</f>
        <v>896.6882655199521</v>
      </c>
      <c r="AA29" s="106">
        <f t="shared" si="1"/>
        <v>-164.68826551995221</v>
      </c>
      <c r="AB29" s="106">
        <f>+N29/Z29*100</f>
        <v>81.633721344122151</v>
      </c>
      <c r="AC29" s="73"/>
      <c r="AD29" s="24"/>
    </row>
    <row r="30" spans="1:31" ht="20.25" customHeight="1" thickBot="1">
      <c r="B30" s="65" t="s">
        <v>95</v>
      </c>
      <c r="C30" s="66">
        <f t="shared" ref="C30:Y30" si="19">+C8+C25+C26+C29</f>
        <v>19993.3</v>
      </c>
      <c r="D30" s="66">
        <f t="shared" si="19"/>
        <v>19646.3</v>
      </c>
      <c r="E30" s="66">
        <f t="shared" si="19"/>
        <v>21907</v>
      </c>
      <c r="F30" s="66">
        <f t="shared" si="19"/>
        <v>21438.899999999998</v>
      </c>
      <c r="G30" s="66">
        <f t="shared" si="19"/>
        <v>22023.4</v>
      </c>
      <c r="H30" s="66">
        <f t="shared" si="19"/>
        <v>20936.2</v>
      </c>
      <c r="I30" s="66">
        <f t="shared" si="19"/>
        <v>23283.200000000001</v>
      </c>
      <c r="J30" s="66">
        <f t="shared" si="19"/>
        <v>22286.100000000002</v>
      </c>
      <c r="K30" s="66">
        <f t="shared" si="19"/>
        <v>23688.799999999999</v>
      </c>
      <c r="L30" s="66">
        <f t="shared" si="19"/>
        <v>24016.600000000002</v>
      </c>
      <c r="M30" s="66">
        <f t="shared" si="19"/>
        <v>21259.699999999997</v>
      </c>
      <c r="N30" s="66">
        <f t="shared" si="19"/>
        <v>240479.50000000003</v>
      </c>
      <c r="O30" s="66">
        <f t="shared" si="19"/>
        <v>19993.252051569998</v>
      </c>
      <c r="P30" s="66">
        <f t="shared" si="19"/>
        <v>19646.317463080002</v>
      </c>
      <c r="Q30" s="66">
        <f t="shared" si="19"/>
        <v>21907.010021769995</v>
      </c>
      <c r="R30" s="66">
        <f t="shared" si="19"/>
        <v>21438.841439649997</v>
      </c>
      <c r="S30" s="66">
        <f t="shared" si="19"/>
        <v>22023.457335179999</v>
      </c>
      <c r="T30" s="66">
        <f t="shared" si="19"/>
        <v>20936.227912450002</v>
      </c>
      <c r="U30" s="66">
        <f t="shared" si="19"/>
        <v>23283.153590230002</v>
      </c>
      <c r="V30" s="66">
        <f t="shared" si="19"/>
        <v>25629.315992548429</v>
      </c>
      <c r="W30" s="66">
        <f t="shared" si="19"/>
        <v>25725.908627118795</v>
      </c>
      <c r="X30" s="66">
        <f t="shared" si="19"/>
        <v>27772.065507538166</v>
      </c>
      <c r="Y30" s="66">
        <f t="shared" si="19"/>
        <v>26425.025682468127</v>
      </c>
      <c r="Z30" s="116">
        <f>+Z8+Z25+Z26+Z29</f>
        <v>254780.57562360348</v>
      </c>
      <c r="AA30" s="116">
        <f t="shared" si="1"/>
        <v>-14301.07562360345</v>
      </c>
      <c r="AB30" s="117">
        <f>+N30/Z30*100</f>
        <v>94.386905050120092</v>
      </c>
      <c r="AC30" s="118"/>
      <c r="AD30" s="119"/>
      <c r="AE30" s="24"/>
    </row>
    <row r="31" spans="1:31" ht="18" customHeight="1" thickTop="1">
      <c r="A31" s="120"/>
      <c r="B31" s="68" t="s">
        <v>75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121"/>
      <c r="AA31" s="69"/>
      <c r="AB31" s="69"/>
      <c r="AC31" s="80"/>
    </row>
    <row r="32" spans="1:31">
      <c r="B32" s="72" t="s">
        <v>76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80"/>
    </row>
    <row r="33" spans="2:29" ht="18" customHeight="1">
      <c r="B33" s="76" t="s">
        <v>96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122"/>
      <c r="AB33" s="73"/>
      <c r="AC33" s="80"/>
    </row>
    <row r="34" spans="2:29" ht="12" customHeight="1">
      <c r="B34" s="76" t="s">
        <v>97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80"/>
      <c r="AA34" s="80"/>
      <c r="AB34" s="80"/>
      <c r="AC34" s="80"/>
    </row>
    <row r="35" spans="2:29" ht="15.75" customHeight="1">
      <c r="B35" s="79" t="s">
        <v>79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3"/>
      <c r="AA35" s="73"/>
      <c r="AB35" s="80"/>
      <c r="AC35" s="80"/>
    </row>
    <row r="36" spans="2:29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80"/>
      <c r="AA36" s="80"/>
      <c r="AB36" s="80"/>
      <c r="AC36" s="80"/>
    </row>
    <row r="37" spans="2:29">
      <c r="B37" s="80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</row>
    <row r="38" spans="2:29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 spans="2:29">
      <c r="B39" s="9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2:29">
      <c r="B40" s="9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</row>
    <row r="41" spans="2:29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</row>
    <row r="42" spans="2:29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 spans="2:29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</row>
    <row r="44" spans="2:29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5" spans="2:29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</row>
    <row r="46" spans="2:29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 spans="2:29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 spans="2:29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</row>
    <row r="49" spans="2:29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</row>
    <row r="50" spans="2:29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 spans="2:29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 spans="2:29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 spans="2:29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 spans="2:29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 spans="2:29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 spans="2:29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</row>
    <row r="57" spans="2:29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  <row r="58" spans="2:29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2:29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</row>
    <row r="60" spans="2:29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 spans="2:29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</row>
    <row r="62" spans="2:29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 spans="2:29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</row>
    <row r="64" spans="2:29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</row>
    <row r="65" spans="2:29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</row>
    <row r="66" spans="2:29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 spans="2:29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</row>
    <row r="68" spans="2:29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</row>
    <row r="69" spans="2:29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</row>
    <row r="70" spans="2:29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</row>
    <row r="71" spans="2:29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</row>
    <row r="72" spans="2:29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</row>
    <row r="73" spans="2:29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</row>
    <row r="74" spans="2:29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</row>
    <row r="75" spans="2:29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</row>
    <row r="76" spans="2:29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</row>
    <row r="77" spans="2:29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</row>
    <row r="78" spans="2:29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</row>
    <row r="79" spans="2:29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</row>
    <row r="80" spans="2:29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</row>
    <row r="81" spans="2:29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</row>
    <row r="82" spans="2:29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</row>
    <row r="83" spans="2:29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 spans="2:29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 spans="2:29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 spans="2:29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 spans="2:29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</row>
    <row r="88" spans="2:29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</row>
    <row r="89" spans="2:29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</row>
    <row r="90" spans="2:29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</row>
    <row r="91" spans="2:29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</row>
    <row r="92" spans="2:29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</row>
    <row r="93" spans="2:29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</row>
    <row r="94" spans="2:29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</row>
    <row r="95" spans="2:29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</row>
    <row r="96" spans="2:29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</row>
    <row r="97" spans="2:29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</row>
    <row r="98" spans="2:29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</row>
    <row r="99" spans="2:29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</row>
    <row r="100" spans="2:29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</row>
    <row r="101" spans="2:29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</row>
    <row r="102" spans="2:29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</row>
    <row r="103" spans="2:29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</row>
    <row r="104" spans="2:29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</row>
    <row r="105" spans="2:29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</row>
    <row r="106" spans="2:29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</row>
    <row r="107" spans="2:29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</row>
    <row r="108" spans="2:29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</row>
    <row r="109" spans="2:29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</row>
    <row r="110" spans="2:29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</row>
    <row r="111" spans="2:29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</row>
    <row r="112" spans="2:29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</row>
    <row r="113" spans="2:29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</row>
    <row r="114" spans="2:29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</row>
    <row r="115" spans="2:29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</row>
    <row r="116" spans="2:29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</row>
    <row r="117" spans="2:29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</row>
    <row r="118" spans="2:29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</row>
    <row r="119" spans="2:29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</row>
    <row r="120" spans="2:29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</row>
    <row r="121" spans="2:29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</row>
    <row r="122" spans="2:29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</row>
    <row r="123" spans="2:29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</row>
    <row r="124" spans="2:29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</row>
    <row r="125" spans="2:29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</row>
    <row r="126" spans="2:29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 spans="2:29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 spans="2:29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 spans="2:29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 spans="2:29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</row>
    <row r="131" spans="2:29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</row>
    <row r="132" spans="2:29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</row>
    <row r="133" spans="2:29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</row>
    <row r="134" spans="2:29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</row>
    <row r="135" spans="2:29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</row>
    <row r="136" spans="2:29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</row>
    <row r="137" spans="2:29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</row>
    <row r="138" spans="2:29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</row>
    <row r="139" spans="2:29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</row>
    <row r="140" spans="2:29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</row>
    <row r="141" spans="2:29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</row>
    <row r="142" spans="2:29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</row>
    <row r="143" spans="2:29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</row>
    <row r="144" spans="2:29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</row>
    <row r="145" spans="2:29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</row>
    <row r="146" spans="2:29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</row>
    <row r="147" spans="2:29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</row>
    <row r="148" spans="2:29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</row>
    <row r="149" spans="2:29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</row>
    <row r="150" spans="2:29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</row>
    <row r="151" spans="2:29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</row>
    <row r="152" spans="2:29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</row>
    <row r="153" spans="2:29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</row>
    <row r="154" spans="2:29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</row>
    <row r="155" spans="2:29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</row>
    <row r="156" spans="2:29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</row>
    <row r="157" spans="2:29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</row>
    <row r="158" spans="2:29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</row>
    <row r="159" spans="2:29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</row>
    <row r="160" spans="2:29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</row>
    <row r="161" spans="2:29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</row>
    <row r="162" spans="2:29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</row>
    <row r="163" spans="2:29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</row>
    <row r="164" spans="2:29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</row>
    <row r="165" spans="2:29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 spans="2:29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</row>
    <row r="167" spans="2:29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</row>
    <row r="168" spans="2:29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</row>
    <row r="169" spans="2:29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 spans="2:29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 spans="2:29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 spans="2:29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  <row r="173" spans="2:29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</row>
    <row r="174" spans="2:29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</row>
    <row r="175" spans="2:29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</row>
    <row r="176" spans="2:29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</row>
    <row r="177" spans="2:29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</row>
    <row r="178" spans="2:29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</row>
    <row r="179" spans="2:29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</row>
    <row r="180" spans="2:29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</row>
    <row r="181" spans="2:29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</row>
  </sheetData>
  <mergeCells count="11">
    <mergeCell ref="AB6:AB7"/>
    <mergeCell ref="B1:AC1"/>
    <mergeCell ref="B3:AB3"/>
    <mergeCell ref="B4:AB4"/>
    <mergeCell ref="B5:AB5"/>
    <mergeCell ref="B6:B7"/>
    <mergeCell ref="C6:H6"/>
    <mergeCell ref="N6:N7"/>
    <mergeCell ref="O6:T6"/>
    <mergeCell ref="Z6:Z7"/>
    <mergeCell ref="AA6:AA7"/>
  </mergeCells>
  <printOptions horizontalCentered="1"/>
  <pageMargins left="0" right="0" top="0.19685039370078741" bottom="0.19685039370078741" header="0" footer="0.19685039370078741"/>
  <pageSetup scale="2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FF1C-C7FD-4DF0-8DD2-57B3782258B3}">
  <dimension ref="B1:BC265"/>
  <sheetViews>
    <sheetView showGridLines="0" topLeftCell="B1" zoomScaleNormal="100" workbookViewId="0">
      <pane xSplit="1" ySplit="8" topLeftCell="O38" activePane="bottomRight" state="frozen"/>
      <selection activeCell="B1" sqref="B1"/>
      <selection pane="topRight" activeCell="C1" sqref="C1"/>
      <selection pane="bottomLeft" activeCell="B8" sqref="B8"/>
      <selection pane="bottomRight" activeCell="A29" sqref="A29"/>
    </sheetView>
  </sheetViews>
  <sheetFormatPr baseColWidth="10" defaultColWidth="11.42578125" defaultRowHeight="12.75"/>
  <cols>
    <col min="1" max="1" width="3.42578125" style="1" customWidth="1"/>
    <col min="2" max="2" width="68.5703125" style="1" customWidth="1"/>
    <col min="3" max="10" width="10.140625" style="1" customWidth="1"/>
    <col min="11" max="12" width="14" style="1" customWidth="1"/>
    <col min="13" max="13" width="13.42578125" style="1" bestFit="1" customWidth="1"/>
    <col min="14" max="14" width="14" style="124" customWidth="1"/>
    <col min="15" max="25" width="11.7109375" style="1" customWidth="1"/>
    <col min="26" max="26" width="16.7109375" style="1" customWidth="1"/>
    <col min="27" max="27" width="13.28515625" style="1" customWidth="1"/>
    <col min="28" max="28" width="10.140625" style="1" customWidth="1"/>
    <col min="29" max="29" width="11.140625" style="124" customWidth="1"/>
    <col min="30" max="55" width="11.42578125" style="124"/>
    <col min="56" max="16384" width="11.42578125" style="1"/>
  </cols>
  <sheetData>
    <row r="1" spans="2:55">
      <c r="B1" s="1" t="s">
        <v>0</v>
      </c>
    </row>
    <row r="2" spans="2:55" ht="14.25">
      <c r="B2" s="125" t="s">
        <v>98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2:55" ht="14.2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</row>
    <row r="4" spans="2:55" s="120" customFormat="1" ht="15">
      <c r="B4" s="128" t="s">
        <v>99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</row>
    <row r="5" spans="2:55" s="120" customFormat="1" ht="15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</row>
    <row r="6" spans="2:55" s="120" customFormat="1" ht="18" customHeight="1">
      <c r="B6" s="11" t="s">
        <v>100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</row>
    <row r="7" spans="2:55" s="120" customFormat="1" ht="18" customHeight="1">
      <c r="B7" s="12" t="s">
        <v>5</v>
      </c>
      <c r="C7" s="13">
        <v>2025</v>
      </c>
      <c r="D7" s="14"/>
      <c r="E7" s="14"/>
      <c r="F7" s="14"/>
      <c r="G7" s="14"/>
      <c r="H7" s="14"/>
      <c r="I7" s="15"/>
      <c r="J7" s="15"/>
      <c r="K7" s="15"/>
      <c r="L7" s="15"/>
      <c r="M7" s="15"/>
      <c r="N7" s="16" t="s">
        <v>6</v>
      </c>
      <c r="O7" s="13">
        <v>2025</v>
      </c>
      <c r="P7" s="14"/>
      <c r="Q7" s="14"/>
      <c r="R7" s="14"/>
      <c r="S7" s="14"/>
      <c r="T7" s="14"/>
      <c r="U7" s="15"/>
      <c r="V7" s="15"/>
      <c r="W7" s="15"/>
      <c r="X7" s="15"/>
      <c r="Y7" s="130"/>
      <c r="Z7" s="16" t="s">
        <v>101</v>
      </c>
      <c r="AA7" s="89" t="s">
        <v>7</v>
      </c>
      <c r="AB7" s="12" t="s">
        <v>102</v>
      </c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</row>
    <row r="8" spans="2:55" ht="44.25" customHeight="1" thickBot="1">
      <c r="B8" s="131"/>
      <c r="C8" s="132" t="s">
        <v>9</v>
      </c>
      <c r="D8" s="132" t="s">
        <v>10</v>
      </c>
      <c r="E8" s="132" t="s">
        <v>11</v>
      </c>
      <c r="F8" s="132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8" t="s">
        <v>17</v>
      </c>
      <c r="L8" s="18" t="s">
        <v>18</v>
      </c>
      <c r="M8" s="18" t="s">
        <v>103</v>
      </c>
      <c r="N8" s="19"/>
      <c r="O8" s="132" t="s">
        <v>9</v>
      </c>
      <c r="P8" s="132" t="s">
        <v>10</v>
      </c>
      <c r="Q8" s="132" t="s">
        <v>11</v>
      </c>
      <c r="R8" s="132" t="s">
        <v>12</v>
      </c>
      <c r="S8" s="18" t="s">
        <v>13</v>
      </c>
      <c r="T8" s="18" t="s">
        <v>14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19</v>
      </c>
      <c r="Z8" s="133"/>
      <c r="AA8" s="134"/>
      <c r="AB8" s="131"/>
    </row>
    <row r="9" spans="2:55" ht="18" customHeight="1" thickTop="1">
      <c r="B9" s="135" t="s">
        <v>20</v>
      </c>
      <c r="C9" s="26">
        <f t="shared" ref="C9:Y9" si="0">+C10+C21+C27+C22+C39</f>
        <v>741</v>
      </c>
      <c r="D9" s="26">
        <f t="shared" si="0"/>
        <v>584.30000000000007</v>
      </c>
      <c r="E9" s="26">
        <f t="shared" si="0"/>
        <v>1597.1</v>
      </c>
      <c r="F9" s="26">
        <f t="shared" si="0"/>
        <v>654.9</v>
      </c>
      <c r="G9" s="26">
        <f t="shared" si="0"/>
        <v>589.5</v>
      </c>
      <c r="H9" s="26">
        <f t="shared" si="0"/>
        <v>1484.8</v>
      </c>
      <c r="I9" s="26">
        <f>+I10+I21+I27+I22+I39</f>
        <v>10575.5</v>
      </c>
      <c r="J9" s="26">
        <f t="shared" ref="J9:M9" si="1">+J10+J21+J27+J22+J39</f>
        <v>635.09999999999991</v>
      </c>
      <c r="K9" s="26">
        <f t="shared" si="1"/>
        <v>1133</v>
      </c>
      <c r="L9" s="26">
        <f t="shared" si="1"/>
        <v>1337.5</v>
      </c>
      <c r="M9" s="26">
        <f t="shared" si="1"/>
        <v>2169.5</v>
      </c>
      <c r="N9" s="26">
        <f>+N10+N21+N27+N22+N39</f>
        <v>21502.199999999997</v>
      </c>
      <c r="O9" s="26">
        <f t="shared" si="0"/>
        <v>890.88730696457924</v>
      </c>
      <c r="P9" s="26">
        <f t="shared" si="0"/>
        <v>709.93117158462644</v>
      </c>
      <c r="Q9" s="26">
        <f t="shared" si="0"/>
        <v>1725.0447068176231</v>
      </c>
      <c r="R9" s="26">
        <f t="shared" si="0"/>
        <v>1433.5010842314246</v>
      </c>
      <c r="S9" s="26">
        <f t="shared" si="0"/>
        <v>718.0628111701717</v>
      </c>
      <c r="T9" s="26">
        <f t="shared" si="0"/>
        <v>1607.7950203142977</v>
      </c>
      <c r="U9" s="26">
        <f t="shared" si="0"/>
        <v>10698.093626443504</v>
      </c>
      <c r="V9" s="26">
        <f t="shared" si="0"/>
        <v>938.08428015818299</v>
      </c>
      <c r="W9" s="26">
        <f t="shared" si="0"/>
        <v>985.30396351591185</v>
      </c>
      <c r="X9" s="26">
        <f t="shared" si="0"/>
        <v>2046.4361894355613</v>
      </c>
      <c r="Y9" s="26">
        <f t="shared" si="0"/>
        <v>16082.739924285455</v>
      </c>
      <c r="Z9" s="26">
        <f>+Z10+Z21+Z27+Z22+Z39</f>
        <v>37835.880084921344</v>
      </c>
      <c r="AA9" s="26">
        <f t="shared" ref="AA9:AA53" si="2">+N9-Z9</f>
        <v>-16333.680084921347</v>
      </c>
      <c r="AB9" s="26">
        <f t="shared" ref="AB9:AB17" si="3">+N9/Z9*100</f>
        <v>56.830183285651195</v>
      </c>
      <c r="AC9" s="136"/>
      <c r="AD9" s="137"/>
      <c r="AE9" s="137"/>
    </row>
    <row r="10" spans="2:55" ht="18" customHeight="1">
      <c r="B10" s="138" t="s">
        <v>21</v>
      </c>
      <c r="C10" s="26">
        <f t="shared" ref="C10:M10" si="4">+C11+C19</f>
        <v>28</v>
      </c>
      <c r="D10" s="26">
        <f t="shared" si="4"/>
        <v>24.1</v>
      </c>
      <c r="E10" s="26">
        <f t="shared" si="4"/>
        <v>99.500000000000014</v>
      </c>
      <c r="F10" s="26">
        <f t="shared" si="4"/>
        <v>93.399999999999991</v>
      </c>
      <c r="G10" s="26">
        <f t="shared" si="4"/>
        <v>28</v>
      </c>
      <c r="H10" s="26">
        <f t="shared" si="4"/>
        <v>92.6</v>
      </c>
      <c r="I10" s="26">
        <f t="shared" si="4"/>
        <v>65</v>
      </c>
      <c r="J10" s="26">
        <f t="shared" si="4"/>
        <v>83.3</v>
      </c>
      <c r="K10" s="26">
        <f t="shared" si="4"/>
        <v>56.5</v>
      </c>
      <c r="L10" s="26">
        <f t="shared" si="4"/>
        <v>62.8</v>
      </c>
      <c r="M10" s="26">
        <f t="shared" si="4"/>
        <v>62.400000000000006</v>
      </c>
      <c r="N10" s="139">
        <f>+N11+N19</f>
        <v>695.60000000000014</v>
      </c>
      <c r="O10" s="26">
        <f>+O11+O19</f>
        <v>152.92875084457924</v>
      </c>
      <c r="P10" s="26">
        <f t="shared" ref="P10:Y10" si="5">+P11+P19</f>
        <v>149.80256050462646</v>
      </c>
      <c r="Q10" s="26">
        <f t="shared" si="5"/>
        <v>227.44646254762313</v>
      </c>
      <c r="R10" s="26">
        <f t="shared" si="5"/>
        <v>216.54836784142455</v>
      </c>
      <c r="S10" s="26">
        <f t="shared" si="5"/>
        <v>151.46053066017174</v>
      </c>
      <c r="T10" s="26">
        <f t="shared" si="5"/>
        <v>215.56932823429798</v>
      </c>
      <c r="U10" s="26">
        <f t="shared" si="5"/>
        <v>187.57629102350325</v>
      </c>
      <c r="V10" s="26">
        <f t="shared" si="5"/>
        <v>215.4479809672689</v>
      </c>
      <c r="W10" s="26">
        <f t="shared" si="5"/>
        <v>210.27235196440728</v>
      </c>
      <c r="X10" s="26">
        <f t="shared" si="5"/>
        <v>207.14147699503897</v>
      </c>
      <c r="Y10" s="26">
        <f t="shared" si="5"/>
        <v>194.12913822755513</v>
      </c>
      <c r="Z10" s="30">
        <f>+Z11+Z19</f>
        <v>2128.3232398104965</v>
      </c>
      <c r="AA10" s="30">
        <f t="shared" si="2"/>
        <v>-1432.7232398104964</v>
      </c>
      <c r="AB10" s="30">
        <f t="shared" si="3"/>
        <v>32.683005428345346</v>
      </c>
      <c r="AC10" s="136"/>
      <c r="AD10" s="137"/>
      <c r="AE10" s="137"/>
    </row>
    <row r="11" spans="2:55" ht="18" customHeight="1">
      <c r="B11" s="138" t="s">
        <v>84</v>
      </c>
      <c r="C11" s="26">
        <f t="shared" ref="C11:M11" si="6">+C12+C15</f>
        <v>12.5</v>
      </c>
      <c r="D11" s="26">
        <f t="shared" si="6"/>
        <v>9.6</v>
      </c>
      <c r="E11" s="26">
        <f t="shared" si="6"/>
        <v>82.300000000000011</v>
      </c>
      <c r="F11" s="26">
        <f t="shared" si="6"/>
        <v>79.3</v>
      </c>
      <c r="G11" s="26">
        <f t="shared" si="6"/>
        <v>14.4</v>
      </c>
      <c r="H11" s="26">
        <f t="shared" si="6"/>
        <v>74.599999999999994</v>
      </c>
      <c r="I11" s="26">
        <f t="shared" si="6"/>
        <v>46.8</v>
      </c>
      <c r="J11" s="26">
        <f t="shared" si="6"/>
        <v>68.2</v>
      </c>
      <c r="K11" s="26">
        <f t="shared" si="6"/>
        <v>40</v>
      </c>
      <c r="L11" s="26">
        <f t="shared" si="6"/>
        <v>45.1</v>
      </c>
      <c r="M11" s="26">
        <f t="shared" si="6"/>
        <v>46.6</v>
      </c>
      <c r="N11" s="139">
        <f>+N12+N15</f>
        <v>519.40000000000009</v>
      </c>
      <c r="O11" s="26">
        <f>+O12+O15</f>
        <v>137.46159484457925</v>
      </c>
      <c r="P11" s="26">
        <f t="shared" ref="P11:Y11" si="7">+P12+P15</f>
        <v>135.27436810462646</v>
      </c>
      <c r="Q11" s="26">
        <f t="shared" si="7"/>
        <v>210.26824049762314</v>
      </c>
      <c r="R11" s="26">
        <f t="shared" si="7"/>
        <v>202.40645724142456</v>
      </c>
      <c r="S11" s="26">
        <f t="shared" si="7"/>
        <v>137.86030216017173</v>
      </c>
      <c r="T11" s="26">
        <f t="shared" si="7"/>
        <v>197.54249803429798</v>
      </c>
      <c r="U11" s="26">
        <f t="shared" si="7"/>
        <v>169.41219512350324</v>
      </c>
      <c r="V11" s="26">
        <f t="shared" si="7"/>
        <v>197.58133163758328</v>
      </c>
      <c r="W11" s="26">
        <f t="shared" si="7"/>
        <v>192.74258201837239</v>
      </c>
      <c r="X11" s="26">
        <f t="shared" si="7"/>
        <v>188.68062086220988</v>
      </c>
      <c r="Y11" s="26">
        <f t="shared" si="7"/>
        <v>177.30229339187562</v>
      </c>
      <c r="Z11" s="30">
        <f>+Z12+Z15</f>
        <v>1946.5324839162672</v>
      </c>
      <c r="AA11" s="30">
        <f t="shared" si="2"/>
        <v>-1427.1324839162671</v>
      </c>
      <c r="AB11" s="30">
        <f t="shared" si="3"/>
        <v>26.683346118889776</v>
      </c>
      <c r="AC11" s="136"/>
      <c r="AD11" s="137"/>
      <c r="AE11" s="137"/>
    </row>
    <row r="12" spans="2:55" ht="18" customHeight="1">
      <c r="B12" s="140" t="s">
        <v>40</v>
      </c>
      <c r="C12" s="26">
        <f t="shared" ref="C12:M12" si="8">+C13+C14</f>
        <v>0</v>
      </c>
      <c r="D12" s="26">
        <f t="shared" si="8"/>
        <v>0</v>
      </c>
      <c r="E12" s="26">
        <f t="shared" si="8"/>
        <v>66.400000000000006</v>
      </c>
      <c r="F12" s="26">
        <f t="shared" si="8"/>
        <v>65.7</v>
      </c>
      <c r="G12" s="26">
        <f t="shared" si="8"/>
        <v>0</v>
      </c>
      <c r="H12" s="26">
        <f t="shared" si="8"/>
        <v>61.5</v>
      </c>
      <c r="I12" s="26">
        <f t="shared" si="8"/>
        <v>29.8</v>
      </c>
      <c r="J12" s="26">
        <f t="shared" si="8"/>
        <v>56.5</v>
      </c>
      <c r="K12" s="26">
        <f t="shared" si="8"/>
        <v>28.6</v>
      </c>
      <c r="L12" s="26">
        <f t="shared" si="8"/>
        <v>29.6</v>
      </c>
      <c r="M12" s="26">
        <f t="shared" si="8"/>
        <v>27.6</v>
      </c>
      <c r="N12" s="141">
        <f>+N13+N14</f>
        <v>365.7000000000001</v>
      </c>
      <c r="O12" s="26">
        <f>+O13+O14</f>
        <v>124.91382427457924</v>
      </c>
      <c r="P12" s="26">
        <f t="shared" ref="P12:Y12" si="9">+P13+P14</f>
        <v>125.69474334462646</v>
      </c>
      <c r="Q12" s="26">
        <f t="shared" si="9"/>
        <v>194.40507505762315</v>
      </c>
      <c r="R12" s="26">
        <f t="shared" si="9"/>
        <v>188.87984587142455</v>
      </c>
      <c r="S12" s="26">
        <f t="shared" si="9"/>
        <v>123.50513004017174</v>
      </c>
      <c r="T12" s="26">
        <f t="shared" si="9"/>
        <v>184.43207669429799</v>
      </c>
      <c r="U12" s="26">
        <f t="shared" si="9"/>
        <v>152.39157196350325</v>
      </c>
      <c r="V12" s="26">
        <f t="shared" si="9"/>
        <v>185.12165522501567</v>
      </c>
      <c r="W12" s="26">
        <f t="shared" si="9"/>
        <v>178.13995131595587</v>
      </c>
      <c r="X12" s="26">
        <f t="shared" si="9"/>
        <v>172.80611953579626</v>
      </c>
      <c r="Y12" s="26">
        <f t="shared" si="9"/>
        <v>160.98523055558258</v>
      </c>
      <c r="Z12" s="26">
        <f>+Z13+Z14</f>
        <v>1791.2752238785765</v>
      </c>
      <c r="AA12" s="26">
        <f t="shared" si="2"/>
        <v>-1425.5752238785765</v>
      </c>
      <c r="AB12" s="30">
        <f t="shared" si="3"/>
        <v>20.415623189839277</v>
      </c>
      <c r="AC12" s="136"/>
      <c r="AD12" s="137"/>
      <c r="AE12" s="137"/>
    </row>
    <row r="13" spans="2:55" ht="18" customHeight="1">
      <c r="B13" s="142" t="s">
        <v>104</v>
      </c>
      <c r="C13" s="34">
        <f>+'[1]TESORERIA '!O12</f>
        <v>0</v>
      </c>
      <c r="D13" s="34">
        <f>+'[1]TESORERIA '!P12</f>
        <v>0</v>
      </c>
      <c r="E13" s="34">
        <f>+'[1]TESORERIA '!Q12</f>
        <v>0</v>
      </c>
      <c r="F13" s="34">
        <f>+'[1]TESORERIA '!R12</f>
        <v>0</v>
      </c>
      <c r="G13" s="34">
        <f>+'[1]TESORERIA '!S12</f>
        <v>0</v>
      </c>
      <c r="H13" s="34">
        <f>+'[1]TESORERIA '!T12</f>
        <v>0</v>
      </c>
      <c r="I13" s="34">
        <f>+'[1]TESORERIA '!U12</f>
        <v>0</v>
      </c>
      <c r="J13" s="34">
        <f>+'[1]TESORERIA '!V12</f>
        <v>0</v>
      </c>
      <c r="K13" s="34">
        <f>+'[1]TESORERIA '!W12</f>
        <v>0</v>
      </c>
      <c r="L13" s="34">
        <f>+'[1]TESORERIA '!X12</f>
        <v>0</v>
      </c>
      <c r="M13" s="34">
        <f>+'[1]TESORERIA '!Y12</f>
        <v>0</v>
      </c>
      <c r="N13" s="143">
        <f>SUM(C13:M13)</f>
        <v>0</v>
      </c>
      <c r="O13" s="34">
        <v>124.91382427457924</v>
      </c>
      <c r="P13" s="34">
        <v>125.69474334462646</v>
      </c>
      <c r="Q13" s="34">
        <v>127.94543133762315</v>
      </c>
      <c r="R13" s="34">
        <v>123.11485614142455</v>
      </c>
      <c r="S13" s="34">
        <v>123.50513004017174</v>
      </c>
      <c r="T13" s="34">
        <v>122.943666884298</v>
      </c>
      <c r="U13" s="35">
        <v>122.58360105350326</v>
      </c>
      <c r="V13" s="35">
        <v>123.08523276884806</v>
      </c>
      <c r="W13" s="35">
        <v>127.0290169239</v>
      </c>
      <c r="X13" s="35">
        <v>125.15434361638845</v>
      </c>
      <c r="Y13" s="35">
        <v>121.41244716788385</v>
      </c>
      <c r="Z13" s="35">
        <f>SUM(O13:Y13)</f>
        <v>1367.3822935532464</v>
      </c>
      <c r="AA13" s="35">
        <f t="shared" si="2"/>
        <v>-1367.3822935532464</v>
      </c>
      <c r="AB13" s="35">
        <f t="shared" si="3"/>
        <v>0</v>
      </c>
      <c r="AC13" s="136"/>
      <c r="AD13" s="137"/>
      <c r="AE13" s="137"/>
    </row>
    <row r="14" spans="2:55" ht="18" customHeight="1">
      <c r="B14" s="144" t="s">
        <v>105</v>
      </c>
      <c r="C14" s="34">
        <f>+'[1]TESORERIA '!O14</f>
        <v>0</v>
      </c>
      <c r="D14" s="34">
        <f>+'[1]TESORERIA '!P14</f>
        <v>0</v>
      </c>
      <c r="E14" s="34">
        <f>+'[1]TESORERIA '!Q14</f>
        <v>66.400000000000006</v>
      </c>
      <c r="F14" s="34">
        <f>+'[1]TESORERIA '!R14</f>
        <v>65.7</v>
      </c>
      <c r="G14" s="34">
        <f>+'[1]TESORERIA '!S14</f>
        <v>0</v>
      </c>
      <c r="H14" s="34">
        <f>+'[1]TESORERIA '!T14</f>
        <v>61.5</v>
      </c>
      <c r="I14" s="34">
        <f>+'[1]TESORERIA '!U14</f>
        <v>29.8</v>
      </c>
      <c r="J14" s="34">
        <f>+'[1]TESORERIA '!V14</f>
        <v>56.5</v>
      </c>
      <c r="K14" s="34">
        <f>+'[1]TESORERIA '!W14</f>
        <v>28.6</v>
      </c>
      <c r="L14" s="34">
        <f>+'[1]TESORERIA '!X14</f>
        <v>29.6</v>
      </c>
      <c r="M14" s="34">
        <f>+'[1]TESORERIA '!Y14</f>
        <v>27.6</v>
      </c>
      <c r="N14" s="143">
        <f>SUM(C14:M14)</f>
        <v>365.7000000000001</v>
      </c>
      <c r="O14" s="34">
        <v>0</v>
      </c>
      <c r="P14" s="34">
        <v>0</v>
      </c>
      <c r="Q14" s="34">
        <v>66.459643720000003</v>
      </c>
      <c r="R14" s="34">
        <v>65.764989729999996</v>
      </c>
      <c r="S14" s="34">
        <v>0</v>
      </c>
      <c r="T14" s="34">
        <v>61.48840981</v>
      </c>
      <c r="U14" s="35">
        <v>29.807970910000002</v>
      </c>
      <c r="V14" s="35">
        <v>62.036422456167621</v>
      </c>
      <c r="W14" s="35">
        <v>51.110934392055867</v>
      </c>
      <c r="X14" s="35">
        <v>47.651775919407825</v>
      </c>
      <c r="Y14" s="35">
        <v>39.572783387698721</v>
      </c>
      <c r="Z14" s="35">
        <f>SUM(O14:Y14)</f>
        <v>423.89293032533004</v>
      </c>
      <c r="AA14" s="35">
        <f t="shared" si="2"/>
        <v>-58.192930325329939</v>
      </c>
      <c r="AB14" s="35">
        <f t="shared" si="3"/>
        <v>86.271785594379239</v>
      </c>
      <c r="AC14" s="136"/>
      <c r="AD14" s="137"/>
      <c r="AE14" s="137"/>
    </row>
    <row r="15" spans="2:55" ht="18" customHeight="1">
      <c r="B15" s="140" t="s">
        <v>106</v>
      </c>
      <c r="C15" s="26">
        <f t="shared" ref="C15:O16" si="10">+C16</f>
        <v>12.5</v>
      </c>
      <c r="D15" s="26">
        <f t="shared" si="10"/>
        <v>9.6</v>
      </c>
      <c r="E15" s="26">
        <f t="shared" si="10"/>
        <v>15.9</v>
      </c>
      <c r="F15" s="26">
        <f t="shared" si="10"/>
        <v>13.6</v>
      </c>
      <c r="G15" s="26">
        <f t="shared" si="10"/>
        <v>14.4</v>
      </c>
      <c r="H15" s="26">
        <f t="shared" si="10"/>
        <v>13.1</v>
      </c>
      <c r="I15" s="26">
        <f t="shared" si="10"/>
        <v>17</v>
      </c>
      <c r="J15" s="26">
        <f t="shared" si="10"/>
        <v>11.7</v>
      </c>
      <c r="K15" s="26">
        <f t="shared" si="10"/>
        <v>11.4</v>
      </c>
      <c r="L15" s="26">
        <f t="shared" si="10"/>
        <v>15.5</v>
      </c>
      <c r="M15" s="26">
        <f t="shared" si="10"/>
        <v>19</v>
      </c>
      <c r="N15" s="141">
        <f>+N16+N18</f>
        <v>153.69999999999999</v>
      </c>
      <c r="O15" s="26">
        <f t="shared" ref="O15:Y16" si="11">+O16</f>
        <v>12.547770570000001</v>
      </c>
      <c r="P15" s="26">
        <f t="shared" si="11"/>
        <v>9.5796247599999997</v>
      </c>
      <c r="Q15" s="26">
        <f t="shared" si="11"/>
        <v>15.86316544</v>
      </c>
      <c r="R15" s="26">
        <f t="shared" si="11"/>
        <v>13.526611369999999</v>
      </c>
      <c r="S15" s="26">
        <f t="shared" si="11"/>
        <v>14.355172119999999</v>
      </c>
      <c r="T15" s="26">
        <f t="shared" si="11"/>
        <v>13.11042134</v>
      </c>
      <c r="U15" s="26">
        <f t="shared" si="11"/>
        <v>17.02062316</v>
      </c>
      <c r="V15" s="26">
        <f t="shared" si="11"/>
        <v>12.459676412567605</v>
      </c>
      <c r="W15" s="26">
        <f t="shared" si="11"/>
        <v>14.602630702416516</v>
      </c>
      <c r="X15" s="26">
        <f t="shared" si="11"/>
        <v>15.874501326413625</v>
      </c>
      <c r="Y15" s="26">
        <f t="shared" si="11"/>
        <v>16.317062836293058</v>
      </c>
      <c r="Z15" s="26">
        <f>SUM(O15:Y15)</f>
        <v>155.2572600376908</v>
      </c>
      <c r="AA15" s="26">
        <f t="shared" si="2"/>
        <v>-1.5572600376908099</v>
      </c>
      <c r="AB15" s="30">
        <f t="shared" si="3"/>
        <v>98.996980857891757</v>
      </c>
      <c r="AC15" s="136"/>
      <c r="AD15" s="137"/>
      <c r="AE15" s="137"/>
    </row>
    <row r="16" spans="2:55" ht="18" customHeight="1">
      <c r="B16" s="145" t="s">
        <v>107</v>
      </c>
      <c r="C16" s="26">
        <f>+C17</f>
        <v>12.5</v>
      </c>
      <c r="D16" s="26">
        <f t="shared" si="10"/>
        <v>9.6</v>
      </c>
      <c r="E16" s="26">
        <f t="shared" si="10"/>
        <v>15.9</v>
      </c>
      <c r="F16" s="26">
        <f t="shared" si="10"/>
        <v>13.6</v>
      </c>
      <c r="G16" s="26">
        <f t="shared" si="10"/>
        <v>14.4</v>
      </c>
      <c r="H16" s="26">
        <f t="shared" si="10"/>
        <v>13.1</v>
      </c>
      <c r="I16" s="26">
        <f t="shared" si="10"/>
        <v>17</v>
      </c>
      <c r="J16" s="26">
        <f t="shared" si="10"/>
        <v>11.7</v>
      </c>
      <c r="K16" s="26">
        <f t="shared" si="10"/>
        <v>11.4</v>
      </c>
      <c r="L16" s="26">
        <f t="shared" si="10"/>
        <v>15.5</v>
      </c>
      <c r="M16" s="26">
        <f t="shared" si="10"/>
        <v>19</v>
      </c>
      <c r="N16" s="26">
        <f>+N17</f>
        <v>153.69999999999999</v>
      </c>
      <c r="O16" s="26">
        <f t="shared" si="10"/>
        <v>12.547770570000001</v>
      </c>
      <c r="P16" s="26">
        <f t="shared" si="11"/>
        <v>9.5796247599999997</v>
      </c>
      <c r="Q16" s="26">
        <f t="shared" si="11"/>
        <v>15.86316544</v>
      </c>
      <c r="R16" s="26">
        <f t="shared" si="11"/>
        <v>13.526611369999999</v>
      </c>
      <c r="S16" s="26">
        <f t="shared" si="11"/>
        <v>14.355172119999999</v>
      </c>
      <c r="T16" s="26">
        <f t="shared" si="11"/>
        <v>13.11042134</v>
      </c>
      <c r="U16" s="26">
        <f t="shared" si="11"/>
        <v>17.02062316</v>
      </c>
      <c r="V16" s="26">
        <f t="shared" si="11"/>
        <v>12.459676412567605</v>
      </c>
      <c r="W16" s="26">
        <f t="shared" si="11"/>
        <v>14.602630702416516</v>
      </c>
      <c r="X16" s="26">
        <f t="shared" si="11"/>
        <v>15.874501326413625</v>
      </c>
      <c r="Y16" s="26">
        <f t="shared" si="11"/>
        <v>16.317062836293058</v>
      </c>
      <c r="Z16" s="26">
        <f>+Z17</f>
        <v>155.2572600376908</v>
      </c>
      <c r="AA16" s="26">
        <f t="shared" si="2"/>
        <v>-1.5572600376908099</v>
      </c>
      <c r="AB16" s="30">
        <f t="shared" si="3"/>
        <v>98.996980857891757</v>
      </c>
      <c r="AC16" s="136"/>
      <c r="AD16" s="137"/>
      <c r="AE16" s="137"/>
    </row>
    <row r="17" spans="2:31" ht="18" customHeight="1">
      <c r="B17" s="146" t="s">
        <v>108</v>
      </c>
      <c r="C17" s="34">
        <f>+'[1]TESORERIA '!O17</f>
        <v>12.5</v>
      </c>
      <c r="D17" s="34">
        <f>+'[1]TESORERIA '!P17</f>
        <v>9.6</v>
      </c>
      <c r="E17" s="34">
        <f>+'[1]TESORERIA '!Q17</f>
        <v>15.9</v>
      </c>
      <c r="F17" s="34">
        <f>+'[1]TESORERIA '!R17</f>
        <v>13.6</v>
      </c>
      <c r="G17" s="34">
        <f>+'[1]TESORERIA '!S17</f>
        <v>14.4</v>
      </c>
      <c r="H17" s="34">
        <f>+'[1]TESORERIA '!T17</f>
        <v>13.1</v>
      </c>
      <c r="I17" s="34">
        <f>+'[1]TESORERIA '!U17</f>
        <v>17</v>
      </c>
      <c r="J17" s="34">
        <f>+'[1]TESORERIA '!V17</f>
        <v>11.7</v>
      </c>
      <c r="K17" s="34">
        <f>+'[1]TESORERIA '!W17</f>
        <v>11.4</v>
      </c>
      <c r="L17" s="34">
        <f>+'[1]TESORERIA '!X17</f>
        <v>15.5</v>
      </c>
      <c r="M17" s="34">
        <f>+'[1]TESORERIA '!Y17</f>
        <v>19</v>
      </c>
      <c r="N17" s="143">
        <f>SUM(C17:M17)</f>
        <v>153.69999999999999</v>
      </c>
      <c r="O17" s="34">
        <v>12.547770570000001</v>
      </c>
      <c r="P17" s="34">
        <v>9.5796247599999997</v>
      </c>
      <c r="Q17" s="34">
        <v>15.86316544</v>
      </c>
      <c r="R17" s="34">
        <v>13.526611369999999</v>
      </c>
      <c r="S17" s="34">
        <v>14.355172119999999</v>
      </c>
      <c r="T17" s="34">
        <v>13.11042134</v>
      </c>
      <c r="U17" s="35">
        <v>17.02062316</v>
      </c>
      <c r="V17" s="35">
        <v>12.459676412567605</v>
      </c>
      <c r="W17" s="35">
        <v>14.602630702416516</v>
      </c>
      <c r="X17" s="35">
        <v>15.874501326413625</v>
      </c>
      <c r="Y17" s="35">
        <v>16.317062836293058</v>
      </c>
      <c r="Z17" s="35">
        <f>SUM(O17:Y17)</f>
        <v>155.2572600376908</v>
      </c>
      <c r="AA17" s="35">
        <f t="shared" si="2"/>
        <v>-1.5572600376908099</v>
      </c>
      <c r="AB17" s="35">
        <f t="shared" si="3"/>
        <v>98.996980857891757</v>
      </c>
      <c r="AC17" s="136"/>
      <c r="AD17" s="137"/>
      <c r="AE17" s="137"/>
    </row>
    <row r="18" spans="2:31" ht="18" customHeight="1">
      <c r="B18" s="46" t="s">
        <v>35</v>
      </c>
      <c r="C18" s="34">
        <f>+'[1]TESORERIA '!O18</f>
        <v>0</v>
      </c>
      <c r="D18" s="34">
        <f>+'[1]TESORERIA '!O18</f>
        <v>0</v>
      </c>
      <c r="E18" s="34">
        <f>+'[1]TESORERIA '!Q18</f>
        <v>0</v>
      </c>
      <c r="F18" s="34">
        <f>+'[1]TESORERIA '!R18</f>
        <v>0</v>
      </c>
      <c r="G18" s="34">
        <f>+'[1]TESORERIA '!S18</f>
        <v>0</v>
      </c>
      <c r="H18" s="34">
        <f>+'[1]TESORERIA '!T18</f>
        <v>0</v>
      </c>
      <c r="I18" s="34">
        <f>+'[1]TESORERIA '!U18</f>
        <v>0</v>
      </c>
      <c r="J18" s="34">
        <f>+'[1]TESORERIA '!V18</f>
        <v>0</v>
      </c>
      <c r="K18" s="34">
        <f>+'[1]TESORERIA '!W18</f>
        <v>0</v>
      </c>
      <c r="L18" s="34">
        <f>+'[1]TESORERIA '!X18</f>
        <v>0</v>
      </c>
      <c r="M18" s="34">
        <f>+'[1]TESORERIA '!Y18</f>
        <v>0</v>
      </c>
      <c r="N18" s="143">
        <f>SUM(C18:M18)</f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f>SUM(O18:Y18)</f>
        <v>0</v>
      </c>
      <c r="AA18" s="35">
        <f t="shared" si="2"/>
        <v>0</v>
      </c>
      <c r="AB18" s="147">
        <v>0</v>
      </c>
      <c r="AC18" s="136"/>
      <c r="AD18" s="137"/>
      <c r="AE18" s="137"/>
    </row>
    <row r="19" spans="2:31" ht="18" customHeight="1">
      <c r="B19" s="140" t="s">
        <v>87</v>
      </c>
      <c r="C19" s="26">
        <f t="shared" ref="C19:M19" si="12">+C20</f>
        <v>15.5</v>
      </c>
      <c r="D19" s="26">
        <f t="shared" si="12"/>
        <v>14.5</v>
      </c>
      <c r="E19" s="26">
        <f t="shared" si="12"/>
        <v>17.2</v>
      </c>
      <c r="F19" s="26">
        <f t="shared" si="12"/>
        <v>14.1</v>
      </c>
      <c r="G19" s="26">
        <f t="shared" si="12"/>
        <v>13.6</v>
      </c>
      <c r="H19" s="26">
        <f t="shared" si="12"/>
        <v>18</v>
      </c>
      <c r="I19" s="26">
        <f t="shared" si="12"/>
        <v>18.2</v>
      </c>
      <c r="J19" s="26">
        <f t="shared" si="12"/>
        <v>15.1</v>
      </c>
      <c r="K19" s="26">
        <f t="shared" si="12"/>
        <v>16.5</v>
      </c>
      <c r="L19" s="26">
        <f t="shared" si="12"/>
        <v>17.7</v>
      </c>
      <c r="M19" s="26">
        <f t="shared" si="12"/>
        <v>15.8</v>
      </c>
      <c r="N19" s="139">
        <f>+N20</f>
        <v>176.2</v>
      </c>
      <c r="O19" s="26">
        <f t="shared" ref="O19:Y19" si="13">+O20</f>
        <v>15.467155999999999</v>
      </c>
      <c r="P19" s="26">
        <f t="shared" si="13"/>
        <v>14.5281924</v>
      </c>
      <c r="Q19" s="26">
        <f t="shared" si="13"/>
        <v>17.178222050000002</v>
      </c>
      <c r="R19" s="26">
        <f t="shared" si="13"/>
        <v>14.141910599999999</v>
      </c>
      <c r="S19" s="26">
        <f t="shared" si="13"/>
        <v>13.6002285</v>
      </c>
      <c r="T19" s="26">
        <f t="shared" si="13"/>
        <v>18.026830199999999</v>
      </c>
      <c r="U19" s="26">
        <f t="shared" si="13"/>
        <v>18.1640959</v>
      </c>
      <c r="V19" s="26">
        <f t="shared" si="13"/>
        <v>17.866649329685615</v>
      </c>
      <c r="W19" s="26">
        <f t="shared" si="13"/>
        <v>17.529769946034882</v>
      </c>
      <c r="X19" s="26">
        <f t="shared" si="13"/>
        <v>18.460856132829083</v>
      </c>
      <c r="Y19" s="26">
        <f t="shared" si="13"/>
        <v>16.826844835679516</v>
      </c>
      <c r="Z19" s="30">
        <f>+Z20</f>
        <v>181.79075589422911</v>
      </c>
      <c r="AA19" s="30">
        <f t="shared" si="2"/>
        <v>-5.5907558942291189</v>
      </c>
      <c r="AB19" s="30">
        <f t="shared" ref="AB19:AB31" si="14">+N19/Z19*100</f>
        <v>96.924620359969254</v>
      </c>
      <c r="AC19" s="136"/>
      <c r="AD19" s="137"/>
      <c r="AE19" s="137"/>
    </row>
    <row r="20" spans="2:31" ht="18" customHeight="1">
      <c r="B20" s="46" t="s">
        <v>109</v>
      </c>
      <c r="C20" s="34">
        <f>+'[1]TESORERIA '!O20</f>
        <v>15.5</v>
      </c>
      <c r="D20" s="34">
        <f>+'[1]TESORERIA '!P20</f>
        <v>14.5</v>
      </c>
      <c r="E20" s="34">
        <f>+'[1]TESORERIA '!Q20</f>
        <v>17.2</v>
      </c>
      <c r="F20" s="34">
        <f>+'[1]TESORERIA '!R20</f>
        <v>14.1</v>
      </c>
      <c r="G20" s="34">
        <f>+'[1]TESORERIA '!S20</f>
        <v>13.6</v>
      </c>
      <c r="H20" s="34">
        <f>+'[1]TESORERIA '!T20</f>
        <v>18</v>
      </c>
      <c r="I20" s="34">
        <f>+'[1]TESORERIA '!U20</f>
        <v>18.2</v>
      </c>
      <c r="J20" s="34">
        <f>+'[1]TESORERIA '!V20</f>
        <v>15.1</v>
      </c>
      <c r="K20" s="34">
        <f>+'[1]TESORERIA '!W20</f>
        <v>16.5</v>
      </c>
      <c r="L20" s="34">
        <f>+'[1]TESORERIA '!X20</f>
        <v>17.7</v>
      </c>
      <c r="M20" s="34">
        <f>+'[1]TESORERIA '!Y20</f>
        <v>15.8</v>
      </c>
      <c r="N20" s="143">
        <f>SUM(C20:M20)</f>
        <v>176.2</v>
      </c>
      <c r="O20" s="34">
        <v>15.467155999999999</v>
      </c>
      <c r="P20" s="34">
        <v>14.5281924</v>
      </c>
      <c r="Q20" s="34">
        <v>17.178222050000002</v>
      </c>
      <c r="R20" s="34">
        <v>14.141910599999999</v>
      </c>
      <c r="S20" s="34">
        <v>13.6002285</v>
      </c>
      <c r="T20" s="34">
        <v>18.026830199999999</v>
      </c>
      <c r="U20" s="35">
        <v>18.1640959</v>
      </c>
      <c r="V20" s="35">
        <v>17.866649329685615</v>
      </c>
      <c r="W20" s="35">
        <v>17.529769946034882</v>
      </c>
      <c r="X20" s="35">
        <v>18.460856132829083</v>
      </c>
      <c r="Y20" s="35">
        <v>16.826844835679516</v>
      </c>
      <c r="Z20" s="35">
        <f>SUM(O20:Y20)</f>
        <v>181.79075589422911</v>
      </c>
      <c r="AA20" s="35">
        <f t="shared" si="2"/>
        <v>-5.5907558942291189</v>
      </c>
      <c r="AB20" s="35">
        <f t="shared" si="14"/>
        <v>96.924620359969254</v>
      </c>
      <c r="AC20" s="136"/>
      <c r="AD20" s="137"/>
      <c r="AE20" s="137"/>
    </row>
    <row r="21" spans="2:31" ht="18" customHeight="1">
      <c r="B21" s="148" t="s">
        <v>110</v>
      </c>
      <c r="C21" s="26">
        <f>+'[1]TESORERIA '!O21</f>
        <v>313.60000000000002</v>
      </c>
      <c r="D21" s="26">
        <f>+'[1]TESORERIA '!P21</f>
        <v>352.4</v>
      </c>
      <c r="E21" s="26">
        <f>+'[1]TESORERIA '!Q21</f>
        <v>988.2</v>
      </c>
      <c r="F21" s="26">
        <f>+'[1]TESORERIA '!R21</f>
        <v>329.6</v>
      </c>
      <c r="G21" s="26">
        <f>+'[1]TESORERIA '!S21</f>
        <v>328.5</v>
      </c>
      <c r="H21" s="26">
        <f>+'[1]TESORERIA '!T21</f>
        <v>1196.0999999999999</v>
      </c>
      <c r="I21" s="26">
        <f>+'[1]TESORERIA '!U21</f>
        <v>381.9</v>
      </c>
      <c r="J21" s="26">
        <f>+'[1]TESORERIA '!V21</f>
        <v>331</v>
      </c>
      <c r="K21" s="26">
        <f>+'[1]TESORERIA '!W21</f>
        <v>663.2</v>
      </c>
      <c r="L21" s="26">
        <f>+'[1]TESORERIA '!X21</f>
        <v>817.4</v>
      </c>
      <c r="M21" s="26">
        <f>+'[1]TESORERIA '!Y21</f>
        <v>612.29999999999995</v>
      </c>
      <c r="N21" s="139">
        <f>SUM(C21:M21)</f>
        <v>6314.2</v>
      </c>
      <c r="O21" s="26">
        <v>313.61356018999999</v>
      </c>
      <c r="P21" s="26">
        <v>352.36492356000002</v>
      </c>
      <c r="Q21" s="26">
        <v>988.14199103999999</v>
      </c>
      <c r="R21" s="26">
        <v>329.57287581000003</v>
      </c>
      <c r="S21" s="26">
        <v>328.45816119</v>
      </c>
      <c r="T21" s="26">
        <v>1196.1089574599998</v>
      </c>
      <c r="U21" s="26">
        <v>381.95950416999995</v>
      </c>
      <c r="V21" s="26">
        <v>489.08686730661572</v>
      </c>
      <c r="W21" s="26">
        <v>541.05693868609558</v>
      </c>
      <c r="X21" s="26">
        <v>550.2723731116796</v>
      </c>
      <c r="Y21" s="26">
        <v>546.54091028649611</v>
      </c>
      <c r="Z21" s="30">
        <f>SUM(O21:Y21)</f>
        <v>6017.1770628108861</v>
      </c>
      <c r="AA21" s="30">
        <f t="shared" si="2"/>
        <v>297.02293718911369</v>
      </c>
      <c r="AB21" s="30">
        <f t="shared" si="14"/>
        <v>104.9362505721306</v>
      </c>
      <c r="AC21" s="136"/>
      <c r="AD21" s="137"/>
      <c r="AE21" s="137"/>
    </row>
    <row r="22" spans="2:31" ht="18" customHeight="1">
      <c r="B22" s="149" t="s">
        <v>111</v>
      </c>
      <c r="C22" s="26">
        <f>+C23</f>
        <v>0.9</v>
      </c>
      <c r="D22" s="26">
        <f t="shared" ref="D22:Y22" si="15">+D23</f>
        <v>0</v>
      </c>
      <c r="E22" s="26">
        <f t="shared" si="15"/>
        <v>0</v>
      </c>
      <c r="F22" s="26">
        <f t="shared" si="15"/>
        <v>1</v>
      </c>
      <c r="G22" s="26">
        <f t="shared" si="15"/>
        <v>0</v>
      </c>
      <c r="H22" s="26">
        <f t="shared" si="15"/>
        <v>1.7</v>
      </c>
      <c r="I22" s="26">
        <f t="shared" si="15"/>
        <v>6</v>
      </c>
      <c r="J22" s="26">
        <f t="shared" si="15"/>
        <v>0</v>
      </c>
      <c r="K22" s="26">
        <f t="shared" si="15"/>
        <v>0</v>
      </c>
      <c r="L22" s="26">
        <f t="shared" si="15"/>
        <v>0</v>
      </c>
      <c r="M22" s="26">
        <f t="shared" si="15"/>
        <v>1185</v>
      </c>
      <c r="N22" s="141">
        <f>+N23</f>
        <v>1194.5999999999999</v>
      </c>
      <c r="O22" s="26">
        <f t="shared" si="15"/>
        <v>0.90287700000000004</v>
      </c>
      <c r="P22" s="26">
        <f t="shared" si="15"/>
        <v>0</v>
      </c>
      <c r="Q22" s="26">
        <f t="shared" si="15"/>
        <v>0</v>
      </c>
      <c r="R22" s="26">
        <f t="shared" si="15"/>
        <v>1</v>
      </c>
      <c r="S22" s="26">
        <f t="shared" si="15"/>
        <v>0</v>
      </c>
      <c r="T22" s="26">
        <f t="shared" si="15"/>
        <v>1.66641051</v>
      </c>
      <c r="U22" s="26">
        <f t="shared" si="15"/>
        <v>6.0279999999999996</v>
      </c>
      <c r="V22" s="26">
        <f t="shared" si="15"/>
        <v>0</v>
      </c>
      <c r="W22" s="26">
        <f t="shared" si="15"/>
        <v>0</v>
      </c>
      <c r="X22" s="26">
        <f t="shared" si="15"/>
        <v>1066.2352510000001</v>
      </c>
      <c r="Y22" s="26">
        <f t="shared" si="15"/>
        <v>10600</v>
      </c>
      <c r="Z22" s="26">
        <f>SUM(O22:Y22)</f>
        <v>11675.83253851</v>
      </c>
      <c r="AA22" s="26">
        <f t="shared" si="2"/>
        <v>-10481.232538509999</v>
      </c>
      <c r="AB22" s="30">
        <v>0</v>
      </c>
      <c r="AC22" s="136"/>
      <c r="AD22" s="137"/>
      <c r="AE22" s="137"/>
    </row>
    <row r="23" spans="2:31" ht="18" customHeight="1">
      <c r="B23" s="150" t="s">
        <v>112</v>
      </c>
      <c r="C23" s="26">
        <f>+C24+C25+C26</f>
        <v>0.9</v>
      </c>
      <c r="D23" s="26">
        <f t="shared" ref="D23:N23" si="16">+D24+D25+D26</f>
        <v>0</v>
      </c>
      <c r="E23" s="26">
        <f t="shared" si="16"/>
        <v>0</v>
      </c>
      <c r="F23" s="26">
        <f t="shared" si="16"/>
        <v>1</v>
      </c>
      <c r="G23" s="26">
        <f t="shared" si="16"/>
        <v>0</v>
      </c>
      <c r="H23" s="26">
        <f t="shared" si="16"/>
        <v>1.7</v>
      </c>
      <c r="I23" s="26">
        <f t="shared" si="16"/>
        <v>6</v>
      </c>
      <c r="J23" s="26">
        <f t="shared" si="16"/>
        <v>0</v>
      </c>
      <c r="K23" s="26">
        <f t="shared" si="16"/>
        <v>0</v>
      </c>
      <c r="L23" s="26">
        <f t="shared" si="16"/>
        <v>0</v>
      </c>
      <c r="M23" s="26">
        <f t="shared" si="16"/>
        <v>1185</v>
      </c>
      <c r="N23" s="26">
        <f t="shared" si="16"/>
        <v>1194.5999999999999</v>
      </c>
      <c r="O23" s="26">
        <f>+O24+O25+O26</f>
        <v>0.90287700000000004</v>
      </c>
      <c r="P23" s="26">
        <f t="shared" ref="P23:R23" si="17">+P24+P25+P26</f>
        <v>0</v>
      </c>
      <c r="Q23" s="26">
        <f t="shared" si="17"/>
        <v>0</v>
      </c>
      <c r="R23" s="26">
        <f t="shared" si="17"/>
        <v>1</v>
      </c>
      <c r="S23" s="26">
        <f>+S24+S25+S26</f>
        <v>0</v>
      </c>
      <c r="T23" s="26">
        <f t="shared" ref="T23" si="18">+T24+T25+T26</f>
        <v>1.66641051</v>
      </c>
      <c r="U23" s="26">
        <f>+U24+U25+U26</f>
        <v>6.0279999999999996</v>
      </c>
      <c r="V23" s="26">
        <f t="shared" ref="V23:Y23" si="19">+V24+V25+V26</f>
        <v>0</v>
      </c>
      <c r="W23" s="26">
        <f t="shared" si="19"/>
        <v>0</v>
      </c>
      <c r="X23" s="26">
        <f t="shared" si="19"/>
        <v>1066.2352510000001</v>
      </c>
      <c r="Y23" s="26">
        <f t="shared" si="19"/>
        <v>10600</v>
      </c>
      <c r="Z23" s="26">
        <f t="shared" ref="Z23:Z26" si="20">SUM(O23:Y23)</f>
        <v>11675.83253851</v>
      </c>
      <c r="AA23" s="26">
        <f t="shared" si="2"/>
        <v>-10481.232538509999</v>
      </c>
      <c r="AB23" s="30">
        <v>0</v>
      </c>
      <c r="AC23" s="136"/>
      <c r="AD23" s="137"/>
      <c r="AE23" s="137"/>
    </row>
    <row r="24" spans="2:31" ht="18" customHeight="1">
      <c r="B24" s="151" t="s">
        <v>113</v>
      </c>
      <c r="C24" s="34">
        <f>+'[1]TESORERIA '!O24</f>
        <v>0.9</v>
      </c>
      <c r="D24" s="34">
        <f>+'[1]TESORERIA '!P24</f>
        <v>0</v>
      </c>
      <c r="E24" s="34">
        <f>+'[1]TESORERIA '!Q24</f>
        <v>0</v>
      </c>
      <c r="F24" s="34">
        <f>+'[1]TESORERIA '!R24</f>
        <v>1</v>
      </c>
      <c r="G24" s="34">
        <f>+'[1]TESORERIA '!S24</f>
        <v>0</v>
      </c>
      <c r="H24" s="34">
        <f>+'[1]TESORERIA '!T24</f>
        <v>1.7</v>
      </c>
      <c r="I24" s="34">
        <f>+'[1]TESORERIA '!U24</f>
        <v>0</v>
      </c>
      <c r="J24" s="34">
        <f>+'[1]TESORERIA '!V24</f>
        <v>0</v>
      </c>
      <c r="K24" s="34">
        <f>+'[1]TESORERIA '!W24</f>
        <v>0</v>
      </c>
      <c r="L24" s="34">
        <f>+'[1]TESORERIA '!X24</f>
        <v>0</v>
      </c>
      <c r="M24" s="34">
        <f>+'[1]TESORERIA '!Y24</f>
        <v>0</v>
      </c>
      <c r="N24" s="139">
        <f t="shared" ref="N24:N26" si="21">SUM(C24:M24)</f>
        <v>3.5999999999999996</v>
      </c>
      <c r="O24" s="152">
        <v>0.90287700000000004</v>
      </c>
      <c r="P24" s="152">
        <v>0</v>
      </c>
      <c r="Q24" s="152">
        <v>0</v>
      </c>
      <c r="R24" s="152">
        <v>1</v>
      </c>
      <c r="S24" s="152">
        <v>0</v>
      </c>
      <c r="T24" s="152">
        <v>1.66641051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41">
        <f t="shared" si="20"/>
        <v>3.5692875100000001</v>
      </c>
      <c r="AA24" s="143">
        <f t="shared" si="2"/>
        <v>3.0712489999999537E-2</v>
      </c>
      <c r="AB24" s="143">
        <f t="shared" ref="AB24:AB26" si="22">+N24/Z24*100</f>
        <v>100.86046556669793</v>
      </c>
      <c r="AC24" s="136"/>
      <c r="AD24" s="137"/>
      <c r="AE24" s="137"/>
    </row>
    <row r="25" spans="2:31" ht="18" customHeight="1">
      <c r="B25" s="151" t="s">
        <v>114</v>
      </c>
      <c r="C25" s="34">
        <f>+'[1]TESORERIA '!O26</f>
        <v>0</v>
      </c>
      <c r="D25" s="34">
        <f>+'[1]TESORERIA '!P26</f>
        <v>0</v>
      </c>
      <c r="E25" s="34">
        <f>+'[1]TESORERIA '!Q26</f>
        <v>0</v>
      </c>
      <c r="F25" s="34">
        <f>+'[1]TESORERIA '!R26</f>
        <v>0</v>
      </c>
      <c r="G25" s="34">
        <f>+'[1]TESORERIA '!S26</f>
        <v>0</v>
      </c>
      <c r="H25" s="34">
        <f>+'[1]TESORERIA '!T26</f>
        <v>0</v>
      </c>
      <c r="I25" s="34">
        <f>+'[1]TESORERIA '!U26</f>
        <v>6</v>
      </c>
      <c r="J25" s="34">
        <f>+'[1]TESORERIA '!V26</f>
        <v>0</v>
      </c>
      <c r="K25" s="34">
        <f>+'[1]TESORERIA '!W26</f>
        <v>0</v>
      </c>
      <c r="L25" s="34">
        <f>+'[1]TESORERIA '!X26</f>
        <v>0</v>
      </c>
      <c r="M25" s="34">
        <f>+'[1]TESORERIA '!Y26</f>
        <v>750</v>
      </c>
      <c r="N25" s="139">
        <f t="shared" si="21"/>
        <v>756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6.0279999999999996</v>
      </c>
      <c r="V25" s="152">
        <v>0</v>
      </c>
      <c r="W25" s="152">
        <v>0</v>
      </c>
      <c r="X25" s="152">
        <v>0</v>
      </c>
      <c r="Y25" s="152">
        <v>2730</v>
      </c>
      <c r="Z25" s="141">
        <f t="shared" si="20"/>
        <v>2736.0279999999998</v>
      </c>
      <c r="AA25" s="143">
        <f t="shared" si="2"/>
        <v>-1980.0279999999998</v>
      </c>
      <c r="AB25" s="143">
        <f t="shared" si="22"/>
        <v>27.631296170945618</v>
      </c>
      <c r="AC25" s="136"/>
      <c r="AD25" s="137"/>
      <c r="AE25" s="137"/>
    </row>
    <row r="26" spans="2:31" ht="18" customHeight="1">
      <c r="B26" s="151" t="s">
        <v>115</v>
      </c>
      <c r="C26" s="34">
        <f>+'[1]TESORERIA '!O25+'[1]TESORERIA '!O27</f>
        <v>0</v>
      </c>
      <c r="D26" s="34">
        <f>+'[1]TESORERIA '!P25+'[1]TESORERIA '!P27</f>
        <v>0</v>
      </c>
      <c r="E26" s="34">
        <f>+'[1]TESORERIA '!Q25+'[1]TESORERIA '!Q27</f>
        <v>0</v>
      </c>
      <c r="F26" s="34">
        <f>+'[1]TESORERIA '!R25+'[1]TESORERIA '!R27</f>
        <v>0</v>
      </c>
      <c r="G26" s="34">
        <f>+'[1]TESORERIA '!S25+'[1]TESORERIA '!S27</f>
        <v>0</v>
      </c>
      <c r="H26" s="34">
        <f>+'[1]TESORERIA '!T25+'[1]TESORERIA '!T27</f>
        <v>0</v>
      </c>
      <c r="I26" s="34">
        <f>+'[1]TESORERIA '!U25+'[1]TESORERIA '!U27</f>
        <v>0</v>
      </c>
      <c r="J26" s="34">
        <f>+'[1]TESORERIA '!V25+'[1]TESORERIA '!V27</f>
        <v>0</v>
      </c>
      <c r="K26" s="34">
        <f>+'[1]TESORERIA '!W25+'[1]TESORERIA '!W27</f>
        <v>0</v>
      </c>
      <c r="L26" s="34">
        <f>+'[1]TESORERIA '!X25+'[1]TESORERIA '!X27</f>
        <v>0</v>
      </c>
      <c r="M26" s="34">
        <f>+'[1]TESORERIA '!Y25+'[1]TESORERIA '!Y27</f>
        <v>435</v>
      </c>
      <c r="N26" s="139">
        <f t="shared" si="21"/>
        <v>435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1066.2352510000001</v>
      </c>
      <c r="Y26" s="152">
        <v>7870</v>
      </c>
      <c r="Z26" s="141">
        <f t="shared" si="20"/>
        <v>8936.2352510000001</v>
      </c>
      <c r="AA26" s="143">
        <f t="shared" si="2"/>
        <v>-8501.2352510000001</v>
      </c>
      <c r="AB26" s="143">
        <f t="shared" si="22"/>
        <v>4.8678217144218729</v>
      </c>
      <c r="AC26" s="136"/>
      <c r="AD26" s="137"/>
      <c r="AE26" s="137"/>
    </row>
    <row r="27" spans="2:31" ht="18" customHeight="1">
      <c r="B27" s="149" t="s">
        <v>116</v>
      </c>
      <c r="C27" s="26">
        <f>+C28+C36</f>
        <v>240</v>
      </c>
      <c r="D27" s="26">
        <f t="shared" ref="D27:Y27" si="23">+D28+D36</f>
        <v>182.7</v>
      </c>
      <c r="E27" s="26">
        <f t="shared" si="23"/>
        <v>206.1</v>
      </c>
      <c r="F27" s="26">
        <f t="shared" si="23"/>
        <v>200.9</v>
      </c>
      <c r="G27" s="26">
        <f t="shared" si="23"/>
        <v>195.2</v>
      </c>
      <c r="H27" s="26">
        <f t="shared" si="23"/>
        <v>177.2</v>
      </c>
      <c r="I27" s="26">
        <f t="shared" si="23"/>
        <v>198.60000000000002</v>
      </c>
      <c r="J27" s="26">
        <f t="shared" si="23"/>
        <v>186</v>
      </c>
      <c r="K27" s="26">
        <f t="shared" si="23"/>
        <v>174.39999999999998</v>
      </c>
      <c r="L27" s="26">
        <f t="shared" si="23"/>
        <v>438.4</v>
      </c>
      <c r="M27" s="26">
        <f t="shared" si="23"/>
        <v>153</v>
      </c>
      <c r="N27" s="26">
        <f>+N28+N36</f>
        <v>2352.5</v>
      </c>
      <c r="O27" s="26">
        <f t="shared" si="23"/>
        <v>240.05819308999997</v>
      </c>
      <c r="P27" s="26">
        <f t="shared" si="23"/>
        <v>182.64056152999999</v>
      </c>
      <c r="Q27" s="26">
        <f t="shared" si="23"/>
        <v>206.10270675999999</v>
      </c>
      <c r="R27" s="26">
        <f t="shared" si="23"/>
        <v>200.85420839</v>
      </c>
      <c r="S27" s="26">
        <f t="shared" si="23"/>
        <v>200.28011609000001</v>
      </c>
      <c r="T27" s="26">
        <f t="shared" si="23"/>
        <v>177.2562107</v>
      </c>
      <c r="U27" s="26">
        <f t="shared" si="23"/>
        <v>198.61763342</v>
      </c>
      <c r="V27" s="26">
        <f t="shared" si="23"/>
        <v>217.57607157058757</v>
      </c>
      <c r="W27" s="26">
        <f t="shared" si="23"/>
        <v>217.36783450366175</v>
      </c>
      <c r="X27" s="26">
        <f t="shared" si="23"/>
        <v>214.44160438209553</v>
      </c>
      <c r="Y27" s="26">
        <f t="shared" si="23"/>
        <v>224.04307749465647</v>
      </c>
      <c r="Z27" s="26">
        <f>+Z28+Z36</f>
        <v>2279.2382179310016</v>
      </c>
      <c r="AA27" s="26">
        <f t="shared" si="2"/>
        <v>73.2617820689984</v>
      </c>
      <c r="AB27" s="30">
        <f t="shared" si="14"/>
        <v>103.21431000466035</v>
      </c>
      <c r="AC27" s="136"/>
      <c r="AD27" s="137"/>
      <c r="AE27" s="137"/>
    </row>
    <row r="28" spans="2:31" ht="18" customHeight="1">
      <c r="B28" s="145" t="s">
        <v>59</v>
      </c>
      <c r="C28" s="26">
        <f t="shared" ref="C28:Y28" si="24">+C29+C33</f>
        <v>107.9</v>
      </c>
      <c r="D28" s="26">
        <f t="shared" si="24"/>
        <v>88.600000000000009</v>
      </c>
      <c r="E28" s="26">
        <f t="shared" si="24"/>
        <v>91.699999999999989</v>
      </c>
      <c r="F28" s="26">
        <f t="shared" si="24"/>
        <v>97</v>
      </c>
      <c r="G28" s="26">
        <f t="shared" si="24"/>
        <v>102.8</v>
      </c>
      <c r="H28" s="26">
        <f t="shared" si="24"/>
        <v>77.8</v>
      </c>
      <c r="I28" s="26">
        <f t="shared" si="24"/>
        <v>80.900000000000006</v>
      </c>
      <c r="J28" s="26">
        <f t="shared" si="24"/>
        <v>91.8</v>
      </c>
      <c r="K28" s="26">
        <f t="shared" si="24"/>
        <v>88.899999999999991</v>
      </c>
      <c r="L28" s="26">
        <f t="shared" si="24"/>
        <v>365.29999999999995</v>
      </c>
      <c r="M28" s="26">
        <f t="shared" si="24"/>
        <v>85.1</v>
      </c>
      <c r="N28" s="139">
        <f>+N29+N33</f>
        <v>1277.8000000000002</v>
      </c>
      <c r="O28" s="26">
        <f t="shared" si="24"/>
        <v>107.91781243999999</v>
      </c>
      <c r="P28" s="26">
        <f t="shared" si="24"/>
        <v>88.572012649999991</v>
      </c>
      <c r="Q28" s="26">
        <f t="shared" si="24"/>
        <v>91.701758459999994</v>
      </c>
      <c r="R28" s="26">
        <f t="shared" si="24"/>
        <v>96.985848449999992</v>
      </c>
      <c r="S28" s="26">
        <f t="shared" si="24"/>
        <v>107.85809810000001</v>
      </c>
      <c r="T28" s="26">
        <f t="shared" si="24"/>
        <v>77.813996589999988</v>
      </c>
      <c r="U28" s="26">
        <f t="shared" si="24"/>
        <v>80.917850389999998</v>
      </c>
      <c r="V28" s="26">
        <f t="shared" si="24"/>
        <v>106.10498944264204</v>
      </c>
      <c r="W28" s="26">
        <f t="shared" si="24"/>
        <v>104.78133599894663</v>
      </c>
      <c r="X28" s="26">
        <f t="shared" si="24"/>
        <v>101.92410765454517</v>
      </c>
      <c r="Y28" s="26">
        <f t="shared" si="24"/>
        <v>107.44656076142255</v>
      </c>
      <c r="Z28" s="30">
        <f>+Z29+Z33</f>
        <v>1072.0243709375563</v>
      </c>
      <c r="AA28" s="30">
        <f t="shared" si="2"/>
        <v>205.77562906244384</v>
      </c>
      <c r="AB28" s="30">
        <f t="shared" si="14"/>
        <v>119.19505140377353</v>
      </c>
      <c r="AC28" s="136"/>
      <c r="AD28" s="137"/>
      <c r="AE28" s="137"/>
    </row>
    <row r="29" spans="2:31" ht="18" customHeight="1">
      <c r="B29" s="153" t="s">
        <v>60</v>
      </c>
      <c r="C29" s="26">
        <f t="shared" ref="C29:Y29" si="25">+C30+C32</f>
        <v>98.2</v>
      </c>
      <c r="D29" s="26">
        <f t="shared" si="25"/>
        <v>81.400000000000006</v>
      </c>
      <c r="E29" s="26">
        <f t="shared" si="25"/>
        <v>83.6</v>
      </c>
      <c r="F29" s="26">
        <f t="shared" si="25"/>
        <v>75.599999999999994</v>
      </c>
      <c r="G29" s="26">
        <f t="shared" si="25"/>
        <v>82</v>
      </c>
      <c r="H29" s="26">
        <f t="shared" si="25"/>
        <v>70.3</v>
      </c>
      <c r="I29" s="26">
        <f t="shared" si="25"/>
        <v>73.900000000000006</v>
      </c>
      <c r="J29" s="26">
        <f t="shared" si="25"/>
        <v>73.099999999999994</v>
      </c>
      <c r="K29" s="26">
        <f t="shared" si="25"/>
        <v>76.099999999999994</v>
      </c>
      <c r="L29" s="26">
        <f t="shared" si="25"/>
        <v>92.9</v>
      </c>
      <c r="M29" s="26">
        <f t="shared" si="25"/>
        <v>76.8</v>
      </c>
      <c r="N29" s="26">
        <f>+N30+N32</f>
        <v>883.90000000000009</v>
      </c>
      <c r="O29" s="26">
        <f t="shared" si="25"/>
        <v>98.209820019999995</v>
      </c>
      <c r="P29" s="26">
        <f t="shared" si="25"/>
        <v>81.399080999999995</v>
      </c>
      <c r="Q29" s="26">
        <f t="shared" si="25"/>
        <v>83.591790799999998</v>
      </c>
      <c r="R29" s="26">
        <f t="shared" si="25"/>
        <v>75.581074349999994</v>
      </c>
      <c r="S29" s="26">
        <f t="shared" si="25"/>
        <v>81.997736200000006</v>
      </c>
      <c r="T29" s="26">
        <f t="shared" si="25"/>
        <v>70.342073599999992</v>
      </c>
      <c r="U29" s="26">
        <f t="shared" si="25"/>
        <v>73.919431160000002</v>
      </c>
      <c r="V29" s="26">
        <f t="shared" si="25"/>
        <v>97.524117281846827</v>
      </c>
      <c r="W29" s="26">
        <f t="shared" si="25"/>
        <v>96.233866070022401</v>
      </c>
      <c r="X29" s="26">
        <f t="shared" si="25"/>
        <v>93.50426590635</v>
      </c>
      <c r="Y29" s="26">
        <f t="shared" si="25"/>
        <v>98.366945484378689</v>
      </c>
      <c r="Z29" s="26">
        <f>+Z30+Z32</f>
        <v>950.670201872598</v>
      </c>
      <c r="AA29" s="26">
        <f t="shared" si="2"/>
        <v>-66.770201872597909</v>
      </c>
      <c r="AB29" s="30">
        <f t="shared" si="14"/>
        <v>92.976512596999868</v>
      </c>
      <c r="AC29" s="136"/>
      <c r="AD29" s="137"/>
      <c r="AE29" s="137"/>
    </row>
    <row r="30" spans="2:31" ht="18" customHeight="1">
      <c r="B30" s="154" t="s">
        <v>117</v>
      </c>
      <c r="C30" s="34">
        <f>+C31</f>
        <v>98.2</v>
      </c>
      <c r="D30" s="34">
        <f t="shared" ref="D30:M30" si="26">+D31</f>
        <v>81.400000000000006</v>
      </c>
      <c r="E30" s="34">
        <f t="shared" si="26"/>
        <v>83.6</v>
      </c>
      <c r="F30" s="34">
        <f t="shared" si="26"/>
        <v>75.599999999999994</v>
      </c>
      <c r="G30" s="34">
        <f t="shared" si="26"/>
        <v>82</v>
      </c>
      <c r="H30" s="34">
        <f t="shared" si="26"/>
        <v>70.3</v>
      </c>
      <c r="I30" s="34">
        <f t="shared" si="26"/>
        <v>73.900000000000006</v>
      </c>
      <c r="J30" s="34">
        <f t="shared" si="26"/>
        <v>73.099999999999994</v>
      </c>
      <c r="K30" s="34">
        <f t="shared" si="26"/>
        <v>76.099999999999994</v>
      </c>
      <c r="L30" s="34">
        <f t="shared" si="26"/>
        <v>92.9</v>
      </c>
      <c r="M30" s="34">
        <f t="shared" si="26"/>
        <v>76.8</v>
      </c>
      <c r="N30" s="34">
        <f>+N31</f>
        <v>883.90000000000009</v>
      </c>
      <c r="O30" s="34">
        <v>98.209820019999995</v>
      </c>
      <c r="P30" s="34">
        <v>81.399080999999995</v>
      </c>
      <c r="Q30" s="34">
        <v>83.591790799999998</v>
      </c>
      <c r="R30" s="34">
        <v>75.581074349999994</v>
      </c>
      <c r="S30" s="34">
        <v>81.997736200000006</v>
      </c>
      <c r="T30" s="34">
        <v>70.342073599999992</v>
      </c>
      <c r="U30" s="34">
        <v>73.919431160000002</v>
      </c>
      <c r="V30" s="34">
        <v>97.524117281846827</v>
      </c>
      <c r="W30" s="34">
        <v>96.233866070022401</v>
      </c>
      <c r="X30" s="34">
        <v>93.50426590635</v>
      </c>
      <c r="Y30" s="34">
        <v>98.366945484378689</v>
      </c>
      <c r="Z30" s="34">
        <f>+Z31</f>
        <v>950.670201872598</v>
      </c>
      <c r="AA30" s="35">
        <f t="shared" si="2"/>
        <v>-66.770201872597909</v>
      </c>
      <c r="AB30" s="35">
        <f t="shared" si="14"/>
        <v>92.976512596999868</v>
      </c>
      <c r="AC30" s="136"/>
      <c r="AD30" s="137"/>
      <c r="AE30" s="137"/>
    </row>
    <row r="31" spans="2:31" ht="18" customHeight="1">
      <c r="B31" s="155" t="s">
        <v>118</v>
      </c>
      <c r="C31" s="34">
        <f>+'[1]TESORERIA '!O32</f>
        <v>98.2</v>
      </c>
      <c r="D31" s="34">
        <f>+'[1]TESORERIA '!P32</f>
        <v>81.400000000000006</v>
      </c>
      <c r="E31" s="34">
        <f>+'[1]TESORERIA '!Q32</f>
        <v>83.6</v>
      </c>
      <c r="F31" s="34">
        <f>+'[1]TESORERIA '!R32</f>
        <v>75.599999999999994</v>
      </c>
      <c r="G31" s="34">
        <f>+'[1]TESORERIA '!S32</f>
        <v>82</v>
      </c>
      <c r="H31" s="34">
        <f>+'[1]TESORERIA '!T32</f>
        <v>70.3</v>
      </c>
      <c r="I31" s="34">
        <f>+'[1]TESORERIA '!U32</f>
        <v>73.900000000000006</v>
      </c>
      <c r="J31" s="34">
        <f>+'[1]TESORERIA '!V32</f>
        <v>73.099999999999994</v>
      </c>
      <c r="K31" s="34">
        <f>+'[1]TESORERIA '!W32</f>
        <v>76.099999999999994</v>
      </c>
      <c r="L31" s="34">
        <f>+'[1]TESORERIA '!X32</f>
        <v>92.9</v>
      </c>
      <c r="M31" s="34">
        <f>+'[1]TESORERIA '!Y32</f>
        <v>76.8</v>
      </c>
      <c r="N31" s="143">
        <f>SUM(C31:M31)</f>
        <v>883.90000000000009</v>
      </c>
      <c r="O31" s="34">
        <v>98.209820019999995</v>
      </c>
      <c r="P31" s="34">
        <v>81.399080999999995</v>
      </c>
      <c r="Q31" s="34">
        <v>83.591790799999998</v>
      </c>
      <c r="R31" s="34">
        <v>75.581074349999994</v>
      </c>
      <c r="S31" s="34">
        <v>81.997736200000006</v>
      </c>
      <c r="T31" s="34">
        <v>70.342073599999992</v>
      </c>
      <c r="U31" s="35">
        <v>73.919431160000002</v>
      </c>
      <c r="V31" s="34">
        <v>97.524117281846827</v>
      </c>
      <c r="W31" s="34">
        <v>96.233866070022401</v>
      </c>
      <c r="X31" s="34">
        <v>93.50426590635</v>
      </c>
      <c r="Y31" s="34">
        <v>98.366945484378689</v>
      </c>
      <c r="Z31" s="35">
        <f>SUM(O31:Y31)</f>
        <v>950.670201872598</v>
      </c>
      <c r="AA31" s="35">
        <f t="shared" si="2"/>
        <v>-66.770201872597909</v>
      </c>
      <c r="AB31" s="35">
        <f t="shared" si="14"/>
        <v>92.976512596999868</v>
      </c>
      <c r="AC31" s="136"/>
      <c r="AD31" s="137"/>
      <c r="AE31" s="137"/>
    </row>
    <row r="32" spans="2:31" ht="18" customHeight="1">
      <c r="B32" s="154" t="s">
        <v>119</v>
      </c>
      <c r="C32" s="34">
        <f>+'[1]TESORERIA '!O33</f>
        <v>0</v>
      </c>
      <c r="D32" s="34">
        <f>+'[1]TESORERIA '!O33</f>
        <v>0</v>
      </c>
      <c r="E32" s="34">
        <f>+'[1]TESORERIA '!Q33</f>
        <v>0</v>
      </c>
      <c r="F32" s="34">
        <f>+'[1]TESORERIA '!R33</f>
        <v>0</v>
      </c>
      <c r="G32" s="34">
        <f>+'[1]TESORERIA '!S33</f>
        <v>0</v>
      </c>
      <c r="H32" s="34">
        <f>+'[1]TESORERIA '!T33</f>
        <v>0</v>
      </c>
      <c r="I32" s="34">
        <f>+'[1]TESORERIA '!U33</f>
        <v>0</v>
      </c>
      <c r="J32" s="34">
        <f>+'[1]TESORERIA '!V33</f>
        <v>0</v>
      </c>
      <c r="K32" s="34">
        <f>+'[1]TESORERIA '!W33</f>
        <v>0</v>
      </c>
      <c r="L32" s="34">
        <f>+'[1]TESORERIA '!X33</f>
        <v>0</v>
      </c>
      <c r="M32" s="34">
        <f>+'[1]TESORERIA '!Y33</f>
        <v>0</v>
      </c>
      <c r="N32" s="143">
        <f>SUM(C32:M32)</f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f>SUM(O32:Y32)</f>
        <v>0</v>
      </c>
      <c r="AA32" s="156">
        <f t="shared" si="2"/>
        <v>0</v>
      </c>
      <c r="AB32" s="147">
        <v>0</v>
      </c>
      <c r="AC32" s="136"/>
      <c r="AD32" s="137"/>
      <c r="AE32" s="137"/>
    </row>
    <row r="33" spans="2:31" ht="18" customHeight="1">
      <c r="B33" s="157" t="s">
        <v>61</v>
      </c>
      <c r="C33" s="26">
        <f t="shared" ref="C33:Y33" si="27">SUM(C34:C35)</f>
        <v>9.6999999999999993</v>
      </c>
      <c r="D33" s="26">
        <f t="shared" si="27"/>
        <v>7.2</v>
      </c>
      <c r="E33" s="26">
        <f t="shared" si="27"/>
        <v>8.1</v>
      </c>
      <c r="F33" s="26">
        <f t="shared" si="27"/>
        <v>21.4</v>
      </c>
      <c r="G33" s="26">
        <f t="shared" si="27"/>
        <v>20.8</v>
      </c>
      <c r="H33" s="26">
        <f t="shared" si="27"/>
        <v>7.5</v>
      </c>
      <c r="I33" s="26">
        <f t="shared" si="27"/>
        <v>7</v>
      </c>
      <c r="J33" s="26">
        <f t="shared" si="27"/>
        <v>18.7</v>
      </c>
      <c r="K33" s="26">
        <f t="shared" si="27"/>
        <v>12.8</v>
      </c>
      <c r="L33" s="26">
        <f t="shared" si="27"/>
        <v>272.39999999999998</v>
      </c>
      <c r="M33" s="26">
        <f t="shared" si="27"/>
        <v>8.3000000000000007</v>
      </c>
      <c r="N33" s="139">
        <f>SUM(N34:N35)</f>
        <v>393.9</v>
      </c>
      <c r="O33" s="26">
        <f t="shared" si="27"/>
        <v>9.7079924199999983</v>
      </c>
      <c r="P33" s="26">
        <f t="shared" si="27"/>
        <v>7.1729316500000007</v>
      </c>
      <c r="Q33" s="26">
        <f t="shared" si="27"/>
        <v>8.1099676599999988</v>
      </c>
      <c r="R33" s="26">
        <f t="shared" si="27"/>
        <v>21.404774100000001</v>
      </c>
      <c r="S33" s="26">
        <f t="shared" si="27"/>
        <v>25.860361900000001</v>
      </c>
      <c r="T33" s="26">
        <f t="shared" si="27"/>
        <v>7.4719229900000022</v>
      </c>
      <c r="U33" s="26">
        <f t="shared" si="27"/>
        <v>6.9984192299999997</v>
      </c>
      <c r="V33" s="26">
        <f t="shared" si="27"/>
        <v>8.580872160795213</v>
      </c>
      <c r="W33" s="26">
        <f t="shared" si="27"/>
        <v>8.5474699289242295</v>
      </c>
      <c r="X33" s="26">
        <f t="shared" si="27"/>
        <v>8.4198417481951697</v>
      </c>
      <c r="Y33" s="26">
        <f t="shared" si="27"/>
        <v>9.0796152770438638</v>
      </c>
      <c r="Z33" s="30">
        <f>SUM(Z34:Z35)</f>
        <v>121.35416906495846</v>
      </c>
      <c r="AA33" s="30">
        <f t="shared" si="2"/>
        <v>272.54583093504152</v>
      </c>
      <c r="AB33" s="30">
        <f>+N33/Z33*100</f>
        <v>324.58711804878595</v>
      </c>
      <c r="AC33" s="136"/>
      <c r="AD33" s="137"/>
      <c r="AE33" s="137"/>
    </row>
    <row r="34" spans="2:31" ht="18" customHeight="1">
      <c r="B34" s="154" t="s">
        <v>120</v>
      </c>
      <c r="C34" s="34">
        <f>+'[1]TESORERIA '!O35</f>
        <v>9.6999999999999993</v>
      </c>
      <c r="D34" s="34">
        <f>+'[1]TESORERIA '!P35</f>
        <v>7.2</v>
      </c>
      <c r="E34" s="34">
        <f>+'[1]TESORERIA '!Q35</f>
        <v>8.1</v>
      </c>
      <c r="F34" s="34">
        <f>+'[1]TESORERIA '!R35</f>
        <v>21.4</v>
      </c>
      <c r="G34" s="34">
        <f>+'[1]TESORERIA '!S35</f>
        <v>20.8</v>
      </c>
      <c r="H34" s="34">
        <f>+'[1]TESORERIA '!T35</f>
        <v>7.5</v>
      </c>
      <c r="I34" s="34">
        <f>+'[1]TESORERIA '!U35</f>
        <v>7</v>
      </c>
      <c r="J34" s="34">
        <f>+'[1]TESORERIA '!V35</f>
        <v>18.7</v>
      </c>
      <c r="K34" s="34">
        <f>+'[1]TESORERIA '!W35</f>
        <v>12.8</v>
      </c>
      <c r="L34" s="34">
        <f>+'[1]TESORERIA '!X35</f>
        <v>10</v>
      </c>
      <c r="M34" s="34">
        <f>+'[1]TESORERIA '!Y35</f>
        <v>8.3000000000000007</v>
      </c>
      <c r="N34" s="143">
        <f>SUM(C34:M34)</f>
        <v>131.5</v>
      </c>
      <c r="O34" s="34">
        <v>9.7079924199999983</v>
      </c>
      <c r="P34" s="34">
        <v>7.1729316500000007</v>
      </c>
      <c r="Q34" s="34">
        <v>8.1099676599999988</v>
      </c>
      <c r="R34" s="34">
        <v>21.404774100000001</v>
      </c>
      <c r="S34" s="34">
        <v>25.860361900000001</v>
      </c>
      <c r="T34" s="34">
        <v>7.4719229900000022</v>
      </c>
      <c r="U34" s="35">
        <v>6.9984192299999997</v>
      </c>
      <c r="V34" s="35">
        <v>8.580872160795213</v>
      </c>
      <c r="W34" s="35">
        <v>8.5474699289242295</v>
      </c>
      <c r="X34" s="35">
        <v>8.4198417481951697</v>
      </c>
      <c r="Y34" s="35">
        <v>9.0796152770438638</v>
      </c>
      <c r="Z34" s="35">
        <f>SUM(O34:Y34)</f>
        <v>121.35416906495846</v>
      </c>
      <c r="AA34" s="35">
        <f t="shared" si="2"/>
        <v>10.145830935041545</v>
      </c>
      <c r="AB34" s="35">
        <f>+N34/Z34*100</f>
        <v>108.36051287995774</v>
      </c>
      <c r="AC34" s="136"/>
      <c r="AD34" s="137"/>
      <c r="AE34" s="137"/>
    </row>
    <row r="35" spans="2:31" ht="18" customHeight="1">
      <c r="B35" s="154" t="s">
        <v>35</v>
      </c>
      <c r="C35" s="34">
        <f>+'[1]TESORERIA '!O36</f>
        <v>0</v>
      </c>
      <c r="D35" s="34">
        <f>+'[1]TESORERIA '!O36</f>
        <v>0</v>
      </c>
      <c r="E35" s="34">
        <f>+'[1]TESORERIA '!Q36</f>
        <v>0</v>
      </c>
      <c r="F35" s="34">
        <f>+'[1]TESORERIA '!R36</f>
        <v>0</v>
      </c>
      <c r="G35" s="34">
        <f>+'[1]TESORERIA '!S36</f>
        <v>0</v>
      </c>
      <c r="H35" s="34">
        <f>+'[1]TESORERIA '!T36</f>
        <v>0</v>
      </c>
      <c r="I35" s="34">
        <f>+'[1]TESORERIA '!U36</f>
        <v>0</v>
      </c>
      <c r="J35" s="34">
        <f>+'[1]TESORERIA '!V36</f>
        <v>0</v>
      </c>
      <c r="K35" s="34">
        <f>+'[1]TESORERIA '!W36</f>
        <v>0</v>
      </c>
      <c r="L35" s="34">
        <f>+'[1]TESORERIA '!X36</f>
        <v>262.39999999999998</v>
      </c>
      <c r="M35" s="34">
        <f>+'[1]TESORERIA '!Y36</f>
        <v>0</v>
      </c>
      <c r="N35" s="143">
        <f>SUM(C35:M35)</f>
        <v>262.39999999999998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f>SUM(O35:Y35)</f>
        <v>0</v>
      </c>
      <c r="AA35" s="35">
        <f t="shared" si="2"/>
        <v>262.39999999999998</v>
      </c>
      <c r="AB35" s="156">
        <v>0</v>
      </c>
      <c r="AC35" s="136"/>
      <c r="AD35" s="137"/>
      <c r="AE35" s="137"/>
    </row>
    <row r="36" spans="2:31" ht="18" customHeight="1">
      <c r="B36" s="157" t="s">
        <v>63</v>
      </c>
      <c r="C36" s="26">
        <f t="shared" ref="C36:M36" si="28">+C37+C38</f>
        <v>132.1</v>
      </c>
      <c r="D36" s="26">
        <f t="shared" si="28"/>
        <v>94.1</v>
      </c>
      <c r="E36" s="26">
        <f t="shared" si="28"/>
        <v>114.4</v>
      </c>
      <c r="F36" s="26">
        <f t="shared" si="28"/>
        <v>103.9</v>
      </c>
      <c r="G36" s="26">
        <f t="shared" si="28"/>
        <v>92.4</v>
      </c>
      <c r="H36" s="26">
        <f t="shared" si="28"/>
        <v>99.4</v>
      </c>
      <c r="I36" s="26">
        <f t="shared" si="28"/>
        <v>117.7</v>
      </c>
      <c r="J36" s="26">
        <f t="shared" si="28"/>
        <v>94.2</v>
      </c>
      <c r="K36" s="26">
        <f t="shared" si="28"/>
        <v>85.5</v>
      </c>
      <c r="L36" s="26">
        <f t="shared" si="28"/>
        <v>73.099999999999994</v>
      </c>
      <c r="M36" s="26">
        <f t="shared" si="28"/>
        <v>67.900000000000006</v>
      </c>
      <c r="N36" s="139">
        <f>+N37+N38</f>
        <v>1074.7</v>
      </c>
      <c r="O36" s="26">
        <f>+O37+O38</f>
        <v>132.14038065</v>
      </c>
      <c r="P36" s="26">
        <f t="shared" ref="P36:Y36" si="29">+P37+P38</f>
        <v>94.068548879999994</v>
      </c>
      <c r="Q36" s="26">
        <f t="shared" si="29"/>
        <v>114.4009483</v>
      </c>
      <c r="R36" s="26">
        <f t="shared" si="29"/>
        <v>103.86835993999999</v>
      </c>
      <c r="S36" s="26">
        <f t="shared" si="29"/>
        <v>92.422017990000001</v>
      </c>
      <c r="T36" s="26">
        <f t="shared" si="29"/>
        <v>99.442214109999995</v>
      </c>
      <c r="U36" s="26">
        <f t="shared" si="29"/>
        <v>117.69978303000001</v>
      </c>
      <c r="V36" s="26">
        <f t="shared" si="29"/>
        <v>111.47108212794554</v>
      </c>
      <c r="W36" s="26">
        <f t="shared" si="29"/>
        <v>112.58649850471514</v>
      </c>
      <c r="X36" s="26">
        <f t="shared" si="29"/>
        <v>112.51749672755038</v>
      </c>
      <c r="Y36" s="26">
        <f t="shared" si="29"/>
        <v>116.59651673323393</v>
      </c>
      <c r="Z36" s="30">
        <f>+Z37+Z38</f>
        <v>1207.213846993445</v>
      </c>
      <c r="AA36" s="30">
        <f t="shared" si="2"/>
        <v>-132.51384699344499</v>
      </c>
      <c r="AB36" s="30">
        <f t="shared" ref="AB36:AB53" si="30">+N36/Z36*100</f>
        <v>89.023167078188379</v>
      </c>
      <c r="AC36" s="136"/>
      <c r="AD36" s="137"/>
      <c r="AE36" s="137"/>
    </row>
    <row r="37" spans="2:31" ht="16.5" customHeight="1">
      <c r="B37" s="154" t="s">
        <v>121</v>
      </c>
      <c r="C37" s="34">
        <f>+'[1]TESORERIA '!O38</f>
        <v>132.1</v>
      </c>
      <c r="D37" s="34">
        <f>+'[1]TESORERIA '!P38</f>
        <v>94.1</v>
      </c>
      <c r="E37" s="34">
        <f>+'[1]TESORERIA '!Q38</f>
        <v>114.4</v>
      </c>
      <c r="F37" s="34">
        <f>+'[1]TESORERIA '!R38</f>
        <v>103.9</v>
      </c>
      <c r="G37" s="34">
        <f>+'[1]TESORERIA '!S38</f>
        <v>92.4</v>
      </c>
      <c r="H37" s="34">
        <f>+'[1]TESORERIA '!T38</f>
        <v>99.4</v>
      </c>
      <c r="I37" s="34">
        <f>+'[1]TESORERIA '!U38</f>
        <v>117.7</v>
      </c>
      <c r="J37" s="34">
        <f>+'[1]TESORERIA '!V38</f>
        <v>94.2</v>
      </c>
      <c r="K37" s="34">
        <f>+'[1]TESORERIA '!W38</f>
        <v>85.5</v>
      </c>
      <c r="L37" s="34">
        <f>+'[1]TESORERIA '!X38</f>
        <v>73.099999999999994</v>
      </c>
      <c r="M37" s="34">
        <f>+'[1]TESORERIA '!Y38</f>
        <v>67.900000000000006</v>
      </c>
      <c r="N37" s="143">
        <f>SUM(C37:M37)</f>
        <v>1074.7</v>
      </c>
      <c r="O37" s="34">
        <v>132.14038065</v>
      </c>
      <c r="P37" s="34">
        <v>94.068548879999994</v>
      </c>
      <c r="Q37" s="34">
        <v>114.4009483</v>
      </c>
      <c r="R37" s="34">
        <v>103.86835993999999</v>
      </c>
      <c r="S37" s="34">
        <v>92.422017990000001</v>
      </c>
      <c r="T37" s="34">
        <v>99.442214109999995</v>
      </c>
      <c r="U37" s="35">
        <v>117.69978303000001</v>
      </c>
      <c r="V37" s="35">
        <v>111.47108212794554</v>
      </c>
      <c r="W37" s="35">
        <v>112.58649850471514</v>
      </c>
      <c r="X37" s="35">
        <v>112.51749672755038</v>
      </c>
      <c r="Y37" s="35">
        <v>116.59651673323393</v>
      </c>
      <c r="Z37" s="35">
        <f>SUM(O37:Y37)</f>
        <v>1207.213846993445</v>
      </c>
      <c r="AA37" s="35">
        <f t="shared" si="2"/>
        <v>-132.51384699344499</v>
      </c>
      <c r="AB37" s="35">
        <f t="shared" si="30"/>
        <v>89.023167078188379</v>
      </c>
      <c r="AC37" s="136"/>
      <c r="AD37" s="137"/>
      <c r="AE37" s="137"/>
    </row>
    <row r="38" spans="2:31" ht="18" customHeight="1">
      <c r="B38" s="154" t="s">
        <v>35</v>
      </c>
      <c r="C38" s="34">
        <f>+'[1]TESORERIA '!O39</f>
        <v>0</v>
      </c>
      <c r="D38" s="34">
        <f>+'[1]TESORERIA '!O39</f>
        <v>0</v>
      </c>
      <c r="E38" s="34">
        <f>+'[1]TESORERIA '!Q39</f>
        <v>0</v>
      </c>
      <c r="F38" s="34">
        <f>+'[1]TESORERIA '!R39</f>
        <v>0</v>
      </c>
      <c r="G38" s="34">
        <f>+'[1]TESORERIA '!S39</f>
        <v>0</v>
      </c>
      <c r="H38" s="34">
        <f>+'[1]TESORERIA '!T39</f>
        <v>0</v>
      </c>
      <c r="I38" s="34">
        <f>+'[1]TESORERIA '!U39</f>
        <v>0</v>
      </c>
      <c r="J38" s="34">
        <f>+'[1]TESORERIA '!V39</f>
        <v>0</v>
      </c>
      <c r="K38" s="34">
        <f>+'[1]TESORERIA '!W39</f>
        <v>0</v>
      </c>
      <c r="L38" s="34">
        <f>+'[1]TESORERIA '!X39</f>
        <v>0</v>
      </c>
      <c r="M38" s="34">
        <f>+'[1]TESORERIA '!Y39</f>
        <v>0</v>
      </c>
      <c r="N38" s="143">
        <f>SUM(C38:M38)</f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f>SUM(O38:Y38)</f>
        <v>0</v>
      </c>
      <c r="AA38" s="156">
        <f t="shared" si="2"/>
        <v>0</v>
      </c>
      <c r="AB38" s="156">
        <v>0</v>
      </c>
      <c r="AC38" s="136"/>
      <c r="AD38" s="137"/>
      <c r="AE38" s="137"/>
    </row>
    <row r="39" spans="2:31" ht="18" customHeight="1">
      <c r="B39" s="148" t="s">
        <v>122</v>
      </c>
      <c r="C39" s="26">
        <f t="shared" ref="C39:Y39" si="31">+C40+C46+C47</f>
        <v>158.5</v>
      </c>
      <c r="D39" s="26">
        <f t="shared" si="31"/>
        <v>25.1</v>
      </c>
      <c r="E39" s="26">
        <f t="shared" si="31"/>
        <v>303.3</v>
      </c>
      <c r="F39" s="26">
        <f t="shared" si="31"/>
        <v>30</v>
      </c>
      <c r="G39" s="26">
        <f t="shared" si="31"/>
        <v>37.799999999999997</v>
      </c>
      <c r="H39" s="26">
        <f t="shared" si="31"/>
        <v>17.2</v>
      </c>
      <c r="I39" s="26">
        <f t="shared" si="31"/>
        <v>9924</v>
      </c>
      <c r="J39" s="26">
        <f t="shared" si="31"/>
        <v>34.799999999999997</v>
      </c>
      <c r="K39" s="26">
        <f t="shared" si="31"/>
        <v>238.9</v>
      </c>
      <c r="L39" s="26">
        <f t="shared" si="31"/>
        <v>18.899999999999999</v>
      </c>
      <c r="M39" s="26">
        <f t="shared" si="31"/>
        <v>156.80000000000001</v>
      </c>
      <c r="N39" s="139">
        <f>+N40+N46+N47</f>
        <v>10945.3</v>
      </c>
      <c r="O39" s="26">
        <f t="shared" si="31"/>
        <v>183.38392584000002</v>
      </c>
      <c r="P39" s="26">
        <f t="shared" si="31"/>
        <v>25.123125989999998</v>
      </c>
      <c r="Q39" s="26">
        <f t="shared" si="31"/>
        <v>303.35354647000003</v>
      </c>
      <c r="R39" s="26">
        <f t="shared" si="31"/>
        <v>685.52563219000001</v>
      </c>
      <c r="S39" s="26">
        <f t="shared" si="31"/>
        <v>37.864003229999994</v>
      </c>
      <c r="T39" s="26">
        <f t="shared" si="31"/>
        <v>17.19411341</v>
      </c>
      <c r="U39" s="26">
        <f t="shared" si="31"/>
        <v>9923.9121978300009</v>
      </c>
      <c r="V39" s="26">
        <f t="shared" si="31"/>
        <v>15.973360313710781</v>
      </c>
      <c r="W39" s="26">
        <f t="shared" si="31"/>
        <v>16.606838361747293</v>
      </c>
      <c r="X39" s="26">
        <f t="shared" si="31"/>
        <v>8.3454839467472954</v>
      </c>
      <c r="Y39" s="26">
        <f t="shared" si="31"/>
        <v>4518.0267982767473</v>
      </c>
      <c r="Z39" s="30">
        <f>+Z40+Z46+Z47</f>
        <v>15735.309025858955</v>
      </c>
      <c r="AA39" s="30">
        <f t="shared" si="2"/>
        <v>-4790.0090258589553</v>
      </c>
      <c r="AB39" s="30">
        <f t="shared" si="30"/>
        <v>69.558849985169076</v>
      </c>
      <c r="AC39" s="136"/>
      <c r="AD39" s="137"/>
      <c r="AE39" s="137"/>
    </row>
    <row r="40" spans="2:31" ht="18" customHeight="1">
      <c r="B40" s="158" t="s">
        <v>123</v>
      </c>
      <c r="C40" s="26">
        <f>+C41+C44</f>
        <v>158.4</v>
      </c>
      <c r="D40" s="26">
        <f t="shared" ref="D40:Y40" si="32">+D41+D44</f>
        <v>25.1</v>
      </c>
      <c r="E40" s="26">
        <f t="shared" si="32"/>
        <v>30</v>
      </c>
      <c r="F40" s="26">
        <f t="shared" si="32"/>
        <v>30</v>
      </c>
      <c r="G40" s="26">
        <f t="shared" si="32"/>
        <v>37.799999999999997</v>
      </c>
      <c r="H40" s="26">
        <f t="shared" si="32"/>
        <v>17.2</v>
      </c>
      <c r="I40" s="26">
        <f t="shared" si="32"/>
        <v>9924</v>
      </c>
      <c r="J40" s="26">
        <f t="shared" si="32"/>
        <v>34.799999999999997</v>
      </c>
      <c r="K40" s="26">
        <f t="shared" si="32"/>
        <v>238.9</v>
      </c>
      <c r="L40" s="26">
        <f t="shared" si="32"/>
        <v>18.899999999999999</v>
      </c>
      <c r="M40" s="26">
        <f t="shared" si="32"/>
        <v>156.80000000000001</v>
      </c>
      <c r="N40" s="26">
        <f>+N41+N44</f>
        <v>10671.9</v>
      </c>
      <c r="O40" s="26">
        <f t="shared" si="32"/>
        <v>183.33307884000001</v>
      </c>
      <c r="P40" s="26">
        <f t="shared" si="32"/>
        <v>25.085475989999999</v>
      </c>
      <c r="Q40" s="26">
        <f t="shared" si="32"/>
        <v>30.05773537</v>
      </c>
      <c r="R40" s="26">
        <f t="shared" si="32"/>
        <v>30.009282539999997</v>
      </c>
      <c r="S40" s="26">
        <f t="shared" si="32"/>
        <v>37.861253229999996</v>
      </c>
      <c r="T40" s="26">
        <f t="shared" si="32"/>
        <v>17.190513410000001</v>
      </c>
      <c r="U40" s="26">
        <f t="shared" si="32"/>
        <v>9923.9095228300012</v>
      </c>
      <c r="V40" s="26">
        <f t="shared" si="32"/>
        <v>15.95623971</v>
      </c>
      <c r="W40" s="26">
        <f t="shared" si="32"/>
        <v>16.57337656</v>
      </c>
      <c r="X40" s="26">
        <f t="shared" si="32"/>
        <v>8.3120221450000003</v>
      </c>
      <c r="Y40" s="26">
        <f t="shared" si="32"/>
        <v>4517.9933364750004</v>
      </c>
      <c r="Z40" s="26">
        <f>+Z41+Z44</f>
        <v>14806.281837100001</v>
      </c>
      <c r="AA40" s="26">
        <f t="shared" si="2"/>
        <v>-4134.3818371000016</v>
      </c>
      <c r="AB40" s="30">
        <f t="shared" si="30"/>
        <v>72.076839529418464</v>
      </c>
      <c r="AC40" s="136"/>
      <c r="AD40" s="137"/>
      <c r="AE40" s="137"/>
    </row>
    <row r="41" spans="2:31" ht="18" customHeight="1">
      <c r="B41" s="159" t="s">
        <v>124</v>
      </c>
      <c r="C41" s="26">
        <f t="shared" ref="C41:O41" si="33">SUM(C42:C43)</f>
        <v>0</v>
      </c>
      <c r="D41" s="26">
        <f t="shared" ref="D41:M41" si="34">SUM(D42:D43)</f>
        <v>0</v>
      </c>
      <c r="E41" s="26">
        <f t="shared" si="34"/>
        <v>0</v>
      </c>
      <c r="F41" s="26">
        <f t="shared" si="34"/>
        <v>0</v>
      </c>
      <c r="G41" s="26">
        <f t="shared" si="34"/>
        <v>0</v>
      </c>
      <c r="H41" s="26">
        <f t="shared" si="34"/>
        <v>0</v>
      </c>
      <c r="I41" s="26">
        <f t="shared" si="34"/>
        <v>9923.9</v>
      </c>
      <c r="J41" s="26">
        <f t="shared" si="34"/>
        <v>0</v>
      </c>
      <c r="K41" s="26">
        <f t="shared" si="34"/>
        <v>0</v>
      </c>
      <c r="L41" s="26">
        <f t="shared" si="34"/>
        <v>0</v>
      </c>
      <c r="M41" s="26">
        <f t="shared" si="34"/>
        <v>0</v>
      </c>
      <c r="N41" s="141">
        <f>SUM(N42:N43)</f>
        <v>9923.9</v>
      </c>
      <c r="O41" s="26">
        <f t="shared" si="33"/>
        <v>0</v>
      </c>
      <c r="P41" s="26">
        <f t="shared" ref="P41:Y41" si="35">SUM(P42:P43)</f>
        <v>0</v>
      </c>
      <c r="Q41" s="26">
        <f t="shared" si="35"/>
        <v>0</v>
      </c>
      <c r="R41" s="26">
        <f t="shared" si="35"/>
        <v>0</v>
      </c>
      <c r="S41" s="26">
        <f t="shared" si="35"/>
        <v>0</v>
      </c>
      <c r="T41" s="26">
        <f t="shared" si="35"/>
        <v>0</v>
      </c>
      <c r="U41" s="26">
        <f t="shared" si="35"/>
        <v>9923.8588551000012</v>
      </c>
      <c r="V41" s="26">
        <f t="shared" si="35"/>
        <v>0</v>
      </c>
      <c r="W41" s="26">
        <f t="shared" si="35"/>
        <v>0</v>
      </c>
      <c r="X41" s="26">
        <f t="shared" si="35"/>
        <v>0</v>
      </c>
      <c r="Y41" s="26">
        <f t="shared" si="35"/>
        <v>4500</v>
      </c>
      <c r="Z41" s="30">
        <f>SUM(Z42:Z43)</f>
        <v>14423.858855100001</v>
      </c>
      <c r="AA41" s="160">
        <f t="shared" si="2"/>
        <v>-4499.9588551000015</v>
      </c>
      <c r="AB41" s="35">
        <f t="shared" si="30"/>
        <v>68.801976639497539</v>
      </c>
      <c r="AC41" s="136"/>
      <c r="AD41" s="137"/>
      <c r="AE41" s="137"/>
    </row>
    <row r="42" spans="2:31" ht="18" customHeight="1">
      <c r="B42" s="161" t="s">
        <v>125</v>
      </c>
      <c r="C42" s="34">
        <f>+'[1]TESORERIA '!O43</f>
        <v>0</v>
      </c>
      <c r="D42" s="34">
        <f>+'[1]TESORERIA '!O43</f>
        <v>0</v>
      </c>
      <c r="E42" s="34">
        <f>+'[1]TESORERIA '!Q43</f>
        <v>0</v>
      </c>
      <c r="F42" s="34">
        <f>+'[1]TESORERIA '!R43</f>
        <v>0</v>
      </c>
      <c r="G42" s="34">
        <f>+'[1]TESORERIA '!S43</f>
        <v>0</v>
      </c>
      <c r="H42" s="34">
        <f>+'[1]TESORERIA '!T43</f>
        <v>0</v>
      </c>
      <c r="I42" s="34">
        <f>+'[1]TESORERIA '!U43</f>
        <v>9923.9</v>
      </c>
      <c r="J42" s="34">
        <f>+'[1]TESORERIA '!V43</f>
        <v>0</v>
      </c>
      <c r="K42" s="34">
        <f>+'[1]TESORERIA '!W43</f>
        <v>0</v>
      </c>
      <c r="L42" s="34">
        <f>+'[1]TESORERIA '!X43</f>
        <v>0</v>
      </c>
      <c r="M42" s="34">
        <f>+'[1]TESORERIA '!Y43</f>
        <v>0</v>
      </c>
      <c r="N42" s="143">
        <f>SUM(C42:M42)</f>
        <v>9923.9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5">
        <v>9923.8588551000012</v>
      </c>
      <c r="V42" s="35">
        <v>0</v>
      </c>
      <c r="W42" s="35">
        <v>0</v>
      </c>
      <c r="X42" s="35">
        <v>0</v>
      </c>
      <c r="Y42" s="35">
        <v>0</v>
      </c>
      <c r="Z42" s="35">
        <f>SUM(O42:Y42)</f>
        <v>9923.8588551000012</v>
      </c>
      <c r="AA42" s="162">
        <f t="shared" si="2"/>
        <v>4.1144899998471374E-2</v>
      </c>
      <c r="AB42" s="35">
        <f t="shared" si="30"/>
        <v>100.00041460585645</v>
      </c>
      <c r="AC42" s="136"/>
      <c r="AD42" s="137"/>
      <c r="AE42" s="137"/>
    </row>
    <row r="43" spans="2:31" ht="18" customHeight="1">
      <c r="B43" s="161" t="s">
        <v>126</v>
      </c>
      <c r="C43" s="34">
        <f>+'[1]TESORERIA '!O44</f>
        <v>0</v>
      </c>
      <c r="D43" s="34">
        <f>+'[1]TESORERIA '!O44</f>
        <v>0</v>
      </c>
      <c r="E43" s="34">
        <f>+'[1]TESORERIA '!Q44</f>
        <v>0</v>
      </c>
      <c r="F43" s="34">
        <f>+'[1]TESORERIA '!R44</f>
        <v>0</v>
      </c>
      <c r="G43" s="34">
        <f>+'[1]TESORERIA '!S44</f>
        <v>0</v>
      </c>
      <c r="H43" s="34">
        <f>+'[1]TESORERIA '!T44</f>
        <v>0</v>
      </c>
      <c r="I43" s="34">
        <f>+'[1]TESORERIA '!U44</f>
        <v>0</v>
      </c>
      <c r="J43" s="34">
        <f>+'[1]TESORERIA '!V44</f>
        <v>0</v>
      </c>
      <c r="K43" s="34">
        <f>+'[1]TESORERIA '!W44</f>
        <v>0</v>
      </c>
      <c r="L43" s="34">
        <f>+'[1]TESORERIA '!X44</f>
        <v>0</v>
      </c>
      <c r="M43" s="34">
        <f>+'[1]TESORERIA '!Y44</f>
        <v>0</v>
      </c>
      <c r="N43" s="143">
        <f>SUM(C43:M43)</f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4500</v>
      </c>
      <c r="Z43" s="35">
        <f>SUM(O43:Y43)</f>
        <v>4500</v>
      </c>
      <c r="AA43" s="162">
        <f t="shared" si="2"/>
        <v>-4500</v>
      </c>
      <c r="AB43" s="156">
        <v>0</v>
      </c>
      <c r="AC43" s="136"/>
      <c r="AD43" s="137"/>
      <c r="AE43" s="137"/>
    </row>
    <row r="44" spans="2:31" ht="18" customHeight="1">
      <c r="B44" s="163" t="s">
        <v>127</v>
      </c>
      <c r="C44" s="26">
        <f t="shared" ref="C44:M44" si="36">SUM(C45:C45)</f>
        <v>158.4</v>
      </c>
      <c r="D44" s="26">
        <f t="shared" si="36"/>
        <v>25.1</v>
      </c>
      <c r="E44" s="26">
        <f t="shared" si="36"/>
        <v>30</v>
      </c>
      <c r="F44" s="26">
        <f t="shared" si="36"/>
        <v>30</v>
      </c>
      <c r="G44" s="26">
        <f t="shared" si="36"/>
        <v>37.799999999999997</v>
      </c>
      <c r="H44" s="26">
        <f t="shared" si="36"/>
        <v>17.2</v>
      </c>
      <c r="I44" s="26">
        <f t="shared" si="36"/>
        <v>0.1</v>
      </c>
      <c r="J44" s="26">
        <f t="shared" si="36"/>
        <v>34.799999999999997</v>
      </c>
      <c r="K44" s="26">
        <f t="shared" si="36"/>
        <v>238.9</v>
      </c>
      <c r="L44" s="26">
        <f t="shared" si="36"/>
        <v>18.899999999999999</v>
      </c>
      <c r="M44" s="26">
        <f t="shared" si="36"/>
        <v>156.80000000000001</v>
      </c>
      <c r="N44" s="141">
        <f>SUM(N45:N45)</f>
        <v>748</v>
      </c>
      <c r="O44" s="26">
        <f>+O45</f>
        <v>183.33307884000001</v>
      </c>
      <c r="P44" s="26">
        <f t="shared" ref="P44:Y44" si="37">+P45</f>
        <v>25.085475989999999</v>
      </c>
      <c r="Q44" s="26">
        <f t="shared" si="37"/>
        <v>30.05773537</v>
      </c>
      <c r="R44" s="26">
        <f t="shared" si="37"/>
        <v>30.009282539999997</v>
      </c>
      <c r="S44" s="26">
        <f t="shared" si="37"/>
        <v>37.861253229999996</v>
      </c>
      <c r="T44" s="26">
        <f t="shared" si="37"/>
        <v>17.190513410000001</v>
      </c>
      <c r="U44" s="26">
        <f t="shared" si="37"/>
        <v>5.0667730000000001E-2</v>
      </c>
      <c r="V44" s="26">
        <f t="shared" si="37"/>
        <v>15.95623971</v>
      </c>
      <c r="W44" s="26">
        <f t="shared" si="37"/>
        <v>16.57337656</v>
      </c>
      <c r="X44" s="26">
        <f t="shared" si="37"/>
        <v>8.3120221450000003</v>
      </c>
      <c r="Y44" s="26">
        <f t="shared" si="37"/>
        <v>17.993336475000003</v>
      </c>
      <c r="Z44" s="26">
        <f>SUM(Z45:Z45)</f>
        <v>382.42298199999993</v>
      </c>
      <c r="AA44" s="26">
        <f t="shared" si="2"/>
        <v>365.57701800000007</v>
      </c>
      <c r="AB44" s="30">
        <f t="shared" si="30"/>
        <v>195.59493942756822</v>
      </c>
      <c r="AC44" s="136"/>
      <c r="AD44" s="137"/>
      <c r="AE44" s="137"/>
    </row>
    <row r="45" spans="2:31" ht="18" customHeight="1">
      <c r="B45" s="161" t="s">
        <v>128</v>
      </c>
      <c r="C45" s="34">
        <f>+'[1]TESORERIA '!O46</f>
        <v>158.4</v>
      </c>
      <c r="D45" s="34">
        <f>+'[1]TESORERIA '!P46</f>
        <v>25.1</v>
      </c>
      <c r="E45" s="34">
        <f>+'[1]TESORERIA '!Q46</f>
        <v>30</v>
      </c>
      <c r="F45" s="34">
        <f>+'[1]TESORERIA '!R46</f>
        <v>30</v>
      </c>
      <c r="G45" s="34">
        <f>+'[1]TESORERIA '!S46</f>
        <v>37.799999999999997</v>
      </c>
      <c r="H45" s="34">
        <f>+'[1]TESORERIA '!T46</f>
        <v>17.2</v>
      </c>
      <c r="I45" s="34">
        <f>+'[1]TESORERIA '!U46</f>
        <v>0.1</v>
      </c>
      <c r="J45" s="34">
        <f>+'[1]TESORERIA '!V46</f>
        <v>34.799999999999997</v>
      </c>
      <c r="K45" s="34">
        <f>+'[1]TESORERIA '!W46</f>
        <v>238.9</v>
      </c>
      <c r="L45" s="34">
        <f>+'[1]TESORERIA '!X46</f>
        <v>18.899999999999999</v>
      </c>
      <c r="M45" s="34">
        <f>+'[1]TESORERIA '!Y46</f>
        <v>156.80000000000001</v>
      </c>
      <c r="N45" s="143">
        <f>SUM(C45:M45)</f>
        <v>748</v>
      </c>
      <c r="O45" s="164">
        <v>183.33307884000001</v>
      </c>
      <c r="P45" s="164">
        <v>25.085475989999999</v>
      </c>
      <c r="Q45" s="164">
        <v>30.05773537</v>
      </c>
      <c r="R45" s="164">
        <v>30.009282539999997</v>
      </c>
      <c r="S45" s="164">
        <v>37.861253229999996</v>
      </c>
      <c r="T45" s="164">
        <v>17.190513410000001</v>
      </c>
      <c r="U45" s="164">
        <v>5.0667730000000001E-2</v>
      </c>
      <c r="V45" s="164">
        <v>15.95623971</v>
      </c>
      <c r="W45" s="164">
        <v>16.57337656</v>
      </c>
      <c r="X45" s="164">
        <v>8.3120221450000003</v>
      </c>
      <c r="Y45" s="164">
        <v>17.993336475000003</v>
      </c>
      <c r="Z45" s="35">
        <f t="shared" ref="Z45:Z52" si="38">SUM(O45:Y45)</f>
        <v>382.42298199999993</v>
      </c>
      <c r="AA45" s="35">
        <f t="shared" si="2"/>
        <v>365.57701800000007</v>
      </c>
      <c r="AB45" s="35">
        <f t="shared" si="30"/>
        <v>195.59493942756822</v>
      </c>
      <c r="AC45" s="136"/>
      <c r="AD45" s="137"/>
      <c r="AE45" s="137"/>
    </row>
    <row r="46" spans="2:31" ht="18" customHeight="1">
      <c r="B46" s="163" t="s">
        <v>71</v>
      </c>
      <c r="C46" s="165">
        <f>+'[1]TESORERIA '!O47</f>
        <v>0.1</v>
      </c>
      <c r="D46" s="165">
        <f>+'[1]TESORERIA '!P47</f>
        <v>0</v>
      </c>
      <c r="E46" s="165">
        <f>+'[1]TESORERIA '!Q47</f>
        <v>0</v>
      </c>
      <c r="F46" s="165">
        <f>+'[1]TESORERIA '!R47</f>
        <v>0</v>
      </c>
      <c r="G46" s="165">
        <f>+'[1]TESORERIA '!S47</f>
        <v>0</v>
      </c>
      <c r="H46" s="165">
        <f>+'[1]TESORERIA '!T47</f>
        <v>0</v>
      </c>
      <c r="I46" s="165">
        <f>+'[1]TESORERIA '!U47</f>
        <v>0</v>
      </c>
      <c r="J46" s="165">
        <f>+'[1]TESORERIA '!V47</f>
        <v>0</v>
      </c>
      <c r="K46" s="165">
        <f>+'[1]TESORERIA '!W47</f>
        <v>0</v>
      </c>
      <c r="L46" s="165">
        <f>+'[1]TESORERIA '!X47</f>
        <v>0</v>
      </c>
      <c r="M46" s="165">
        <f>+'[1]TESORERIA '!Y47</f>
        <v>0</v>
      </c>
      <c r="N46" s="139">
        <f>SUM(C46:M46)</f>
        <v>0.1</v>
      </c>
      <c r="O46" s="166">
        <v>5.0847000000000003E-2</v>
      </c>
      <c r="P46" s="166">
        <v>3.7650000000000003E-2</v>
      </c>
      <c r="Q46" s="166">
        <v>7.2500000000000004E-3</v>
      </c>
      <c r="R46" s="166">
        <v>2.2029900000000002E-2</v>
      </c>
      <c r="S46" s="166">
        <v>2.7499999999999998E-3</v>
      </c>
      <c r="T46" s="166">
        <v>3.5999999999999999E-3</v>
      </c>
      <c r="U46" s="166">
        <v>2.6749999999999999E-3</v>
      </c>
      <c r="V46" s="166">
        <v>1.7120603710781643E-2</v>
      </c>
      <c r="W46" s="166">
        <v>3.3461801747294413E-2</v>
      </c>
      <c r="X46" s="166">
        <v>3.3461801747294413E-2</v>
      </c>
      <c r="Y46" s="166">
        <v>3.3461801747294413E-2</v>
      </c>
      <c r="Z46" s="30">
        <f t="shared" si="38"/>
        <v>0.24430790895266488</v>
      </c>
      <c r="AA46" s="30">
        <f t="shared" si="2"/>
        <v>-0.14430790895266488</v>
      </c>
      <c r="AB46" s="30">
        <f t="shared" si="30"/>
        <v>40.931953627164482</v>
      </c>
      <c r="AC46" s="136"/>
      <c r="AD46" s="137"/>
      <c r="AE46" s="137"/>
    </row>
    <row r="47" spans="2:31" ht="18" customHeight="1">
      <c r="B47" s="163" t="s">
        <v>72</v>
      </c>
      <c r="C47" s="165">
        <f>+'[1]TESORERIA '!O48</f>
        <v>0</v>
      </c>
      <c r="D47" s="165">
        <f>+'[1]TESORERIA '!O48</f>
        <v>0</v>
      </c>
      <c r="E47" s="165">
        <f>+'[1]TESORERIA '!Q48</f>
        <v>273.3</v>
      </c>
      <c r="F47" s="165">
        <f>+'[1]TESORERIA '!R48</f>
        <v>0</v>
      </c>
      <c r="G47" s="165">
        <f>+'[1]TESORERIA '!S48</f>
        <v>0</v>
      </c>
      <c r="H47" s="165">
        <f>+'[1]TESORERIA '!T48</f>
        <v>0</v>
      </c>
      <c r="I47" s="165">
        <f>+'[1]TESORERIA '!U48</f>
        <v>0</v>
      </c>
      <c r="J47" s="165">
        <f>+'[1]TESORERIA '!V48</f>
        <v>0</v>
      </c>
      <c r="K47" s="165">
        <f>+'[1]TESORERIA '!W48</f>
        <v>0</v>
      </c>
      <c r="L47" s="165">
        <f>+'[1]TESORERIA '!X48</f>
        <v>0</v>
      </c>
      <c r="M47" s="165">
        <f>+'[1]TESORERIA '!Y48</f>
        <v>0</v>
      </c>
      <c r="N47" s="139">
        <f>SUM(C47:M47)</f>
        <v>273.3</v>
      </c>
      <c r="O47" s="141">
        <v>0</v>
      </c>
      <c r="P47" s="141">
        <v>0</v>
      </c>
      <c r="Q47" s="141">
        <v>273.28856110000004</v>
      </c>
      <c r="R47" s="141">
        <v>655.49431975000005</v>
      </c>
      <c r="S47" s="141">
        <v>0</v>
      </c>
      <c r="T47" s="141">
        <v>0</v>
      </c>
      <c r="U47" s="141">
        <v>0</v>
      </c>
      <c r="V47" s="141">
        <v>0</v>
      </c>
      <c r="W47" s="141">
        <v>0</v>
      </c>
      <c r="X47" s="141">
        <v>0</v>
      </c>
      <c r="Y47" s="141">
        <v>0</v>
      </c>
      <c r="Z47" s="139">
        <f t="shared" si="38"/>
        <v>928.78288085000008</v>
      </c>
      <c r="AA47" s="139">
        <f t="shared" si="2"/>
        <v>-655.48288085000013</v>
      </c>
      <c r="AB47" s="139">
        <v>0</v>
      </c>
      <c r="AC47" s="136"/>
      <c r="AD47" s="137"/>
      <c r="AE47" s="137"/>
    </row>
    <row r="48" spans="2:31" ht="18" customHeight="1">
      <c r="B48" s="148" t="s">
        <v>129</v>
      </c>
      <c r="C48" s="26">
        <f t="shared" ref="C48:M48" si="39">+C49+C52</f>
        <v>0</v>
      </c>
      <c r="D48" s="26">
        <f t="shared" si="39"/>
        <v>31.3</v>
      </c>
      <c r="E48" s="26">
        <f t="shared" si="39"/>
        <v>3.8</v>
      </c>
      <c r="F48" s="26">
        <f t="shared" si="39"/>
        <v>0</v>
      </c>
      <c r="G48" s="26">
        <f t="shared" si="39"/>
        <v>0</v>
      </c>
      <c r="H48" s="26">
        <f t="shared" si="39"/>
        <v>26.5</v>
      </c>
      <c r="I48" s="26">
        <f t="shared" si="39"/>
        <v>0</v>
      </c>
      <c r="J48" s="26">
        <f t="shared" si="39"/>
        <v>0</v>
      </c>
      <c r="K48" s="26">
        <f t="shared" si="39"/>
        <v>33.4</v>
      </c>
      <c r="L48" s="26">
        <f t="shared" si="39"/>
        <v>0</v>
      </c>
      <c r="M48" s="26">
        <f t="shared" si="39"/>
        <v>0</v>
      </c>
      <c r="N48" s="139">
        <f>SUM(C48:M48)</f>
        <v>95</v>
      </c>
      <c r="O48" s="30">
        <f t="shared" ref="O48:Z48" si="40">+O49+O52</f>
        <v>0</v>
      </c>
      <c r="P48" s="30">
        <f t="shared" si="40"/>
        <v>31.365300000000001</v>
      </c>
      <c r="Q48" s="30">
        <f t="shared" si="40"/>
        <v>3.8259877999999996</v>
      </c>
      <c r="R48" s="30">
        <f t="shared" si="40"/>
        <v>0</v>
      </c>
      <c r="S48" s="30">
        <f t="shared" si="40"/>
        <v>0</v>
      </c>
      <c r="T48" s="30">
        <f t="shared" si="40"/>
        <v>26.462739489999997</v>
      </c>
      <c r="U48" s="30">
        <f t="shared" si="40"/>
        <v>0</v>
      </c>
      <c r="V48" s="30">
        <f t="shared" si="40"/>
        <v>0</v>
      </c>
      <c r="W48" s="30">
        <f t="shared" si="40"/>
        <v>0</v>
      </c>
      <c r="X48" s="30">
        <f t="shared" si="40"/>
        <v>0</v>
      </c>
      <c r="Y48" s="30">
        <f t="shared" si="40"/>
        <v>0</v>
      </c>
      <c r="Z48" s="30">
        <f t="shared" si="40"/>
        <v>61.654027289999995</v>
      </c>
      <c r="AA48" s="30">
        <f t="shared" si="2"/>
        <v>33.345972710000005</v>
      </c>
      <c r="AB48" s="30">
        <v>0</v>
      </c>
      <c r="AC48" s="136"/>
      <c r="AD48" s="137"/>
      <c r="AE48" s="137"/>
    </row>
    <row r="49" spans="2:31" ht="18" customHeight="1">
      <c r="B49" s="167" t="s">
        <v>130</v>
      </c>
      <c r="C49" s="168">
        <f>+C50+C51</f>
        <v>0</v>
      </c>
      <c r="D49" s="168">
        <f t="shared" ref="D49:M49" si="41">+D50+D51</f>
        <v>31.3</v>
      </c>
      <c r="E49" s="168">
        <f t="shared" si="41"/>
        <v>3.8</v>
      </c>
      <c r="F49" s="168">
        <f t="shared" si="41"/>
        <v>0</v>
      </c>
      <c r="G49" s="168">
        <f t="shared" si="41"/>
        <v>0</v>
      </c>
      <c r="H49" s="168">
        <f t="shared" si="41"/>
        <v>26.5</v>
      </c>
      <c r="I49" s="168">
        <f t="shared" si="41"/>
        <v>0</v>
      </c>
      <c r="J49" s="168">
        <f t="shared" si="41"/>
        <v>0</v>
      </c>
      <c r="K49" s="168">
        <f t="shared" si="41"/>
        <v>33.4</v>
      </c>
      <c r="L49" s="168">
        <f t="shared" si="41"/>
        <v>0</v>
      </c>
      <c r="M49" s="168">
        <f t="shared" si="41"/>
        <v>0</v>
      </c>
      <c r="N49" s="169">
        <f>+N50+N51</f>
        <v>95</v>
      </c>
      <c r="O49" s="168">
        <f>+O50+O51</f>
        <v>0</v>
      </c>
      <c r="P49" s="168">
        <f>+P50+P51</f>
        <v>31.365300000000001</v>
      </c>
      <c r="Q49" s="168">
        <f t="shared" ref="Q49:Y49" si="42">+Q50+Q51</f>
        <v>3.8259877999999996</v>
      </c>
      <c r="R49" s="168">
        <f t="shared" si="42"/>
        <v>0</v>
      </c>
      <c r="S49" s="168">
        <f t="shared" si="42"/>
        <v>0</v>
      </c>
      <c r="T49" s="168">
        <f t="shared" si="42"/>
        <v>26.462739489999997</v>
      </c>
      <c r="U49" s="168">
        <f t="shared" si="42"/>
        <v>0</v>
      </c>
      <c r="V49" s="168">
        <f t="shared" si="42"/>
        <v>0</v>
      </c>
      <c r="W49" s="168">
        <f t="shared" si="42"/>
        <v>0</v>
      </c>
      <c r="X49" s="168">
        <f t="shared" si="42"/>
        <v>0</v>
      </c>
      <c r="Y49" s="168">
        <f t="shared" si="42"/>
        <v>0</v>
      </c>
      <c r="Z49" s="168">
        <f t="shared" si="38"/>
        <v>61.654027289999995</v>
      </c>
      <c r="AA49" s="168">
        <f t="shared" si="2"/>
        <v>33.345972710000005</v>
      </c>
      <c r="AB49" s="168">
        <v>0</v>
      </c>
      <c r="AC49" s="136"/>
      <c r="AD49" s="137"/>
      <c r="AE49" s="137"/>
    </row>
    <row r="50" spans="2:31" ht="18" customHeight="1">
      <c r="B50" s="170" t="s">
        <v>131</v>
      </c>
      <c r="C50" s="34">
        <f>+'[1]TESORERIA '!O53</f>
        <v>0</v>
      </c>
      <c r="D50" s="34">
        <f>+'[1]TESORERIA '!P53</f>
        <v>31.3</v>
      </c>
      <c r="E50" s="34">
        <f>+'[1]TESORERIA '!Q53</f>
        <v>3.8</v>
      </c>
      <c r="F50" s="34">
        <f>+'[1]TESORERIA '!R53</f>
        <v>0</v>
      </c>
      <c r="G50" s="34">
        <f>+'[1]TESORERIA '!S53</f>
        <v>0</v>
      </c>
      <c r="H50" s="34">
        <f>+'[1]TESORERIA '!T53</f>
        <v>26.5</v>
      </c>
      <c r="I50" s="34">
        <f>+'[1]TESORERIA '!U53</f>
        <v>0</v>
      </c>
      <c r="J50" s="34">
        <f>+'[1]TESORERIA '!V53</f>
        <v>0</v>
      </c>
      <c r="K50" s="34">
        <f>+'[1]TESORERIA '!W53</f>
        <v>33.4</v>
      </c>
      <c r="L50" s="34">
        <f>+'[1]TESORERIA '!X53</f>
        <v>0</v>
      </c>
      <c r="M50" s="34">
        <f>+'[1]TESORERIA '!Y53</f>
        <v>0</v>
      </c>
      <c r="N50" s="143">
        <f>SUM(C50:M50)</f>
        <v>95</v>
      </c>
      <c r="O50" s="34">
        <v>0</v>
      </c>
      <c r="P50" s="34">
        <v>31.365300000000001</v>
      </c>
      <c r="Q50" s="34">
        <v>3.8259877999999996</v>
      </c>
      <c r="R50" s="34">
        <v>0</v>
      </c>
      <c r="S50" s="34">
        <v>0</v>
      </c>
      <c r="T50" s="34">
        <v>26.462739489999997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5">
        <f t="shared" si="38"/>
        <v>61.654027289999995</v>
      </c>
      <c r="AA50" s="35">
        <f t="shared" si="2"/>
        <v>33.345972710000005</v>
      </c>
      <c r="AB50" s="35">
        <v>0</v>
      </c>
      <c r="AC50" s="136"/>
      <c r="AD50" s="137"/>
      <c r="AE50" s="137"/>
    </row>
    <row r="51" spans="2:31" ht="18" customHeight="1">
      <c r="B51" s="170" t="s">
        <v>132</v>
      </c>
      <c r="C51" s="34">
        <f>+'[1]TESORERIA '!O54</f>
        <v>0</v>
      </c>
      <c r="D51" s="34">
        <f>+'[1]TESORERIA '!O54</f>
        <v>0</v>
      </c>
      <c r="E51" s="34">
        <f>+'[1]TESORERIA '!Q54</f>
        <v>0</v>
      </c>
      <c r="F51" s="34">
        <f>+'[1]TESORERIA '!R54</f>
        <v>0</v>
      </c>
      <c r="G51" s="34">
        <f>+'[1]TESORERIA '!S54</f>
        <v>0</v>
      </c>
      <c r="H51" s="34">
        <f>+'[1]TESORERIA '!T54</f>
        <v>0</v>
      </c>
      <c r="I51" s="34">
        <f>+'[1]TESORERIA '!U54</f>
        <v>0</v>
      </c>
      <c r="J51" s="34">
        <f>+'[1]TESORERIA '!V54</f>
        <v>0</v>
      </c>
      <c r="K51" s="34">
        <f>+'[1]TESORERIA '!W54</f>
        <v>0</v>
      </c>
      <c r="L51" s="34">
        <f>+'[1]TESORERIA '!X54</f>
        <v>0</v>
      </c>
      <c r="M51" s="34">
        <f>+'[1]TESORERIA '!Y54</f>
        <v>0</v>
      </c>
      <c r="N51" s="143">
        <f>SUM(C51:M51)</f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5">
        <f t="shared" si="38"/>
        <v>0</v>
      </c>
      <c r="AA51" s="35">
        <f t="shared" si="2"/>
        <v>0</v>
      </c>
      <c r="AB51" s="35">
        <v>0</v>
      </c>
      <c r="AC51" s="136"/>
      <c r="AD51" s="137"/>
      <c r="AE51" s="137"/>
    </row>
    <row r="52" spans="2:31" ht="18" customHeight="1">
      <c r="B52" s="171" t="s">
        <v>133</v>
      </c>
      <c r="C52" s="34">
        <f>+'[1]TESORERIA '!O55</f>
        <v>0</v>
      </c>
      <c r="D52" s="34">
        <f>+'[1]TESORERIA '!O55</f>
        <v>0</v>
      </c>
      <c r="E52" s="34">
        <f>+'[1]TESORERIA '!Q55</f>
        <v>0</v>
      </c>
      <c r="F52" s="34">
        <f>+'[1]TESORERIA '!R55</f>
        <v>0</v>
      </c>
      <c r="G52" s="34">
        <f>+'[1]TESORERIA '!S55</f>
        <v>0</v>
      </c>
      <c r="H52" s="34">
        <f>+'[1]TESORERIA '!T55</f>
        <v>0</v>
      </c>
      <c r="I52" s="34">
        <f>+'[1]TESORERIA '!U55</f>
        <v>0</v>
      </c>
      <c r="J52" s="34">
        <f>+'[1]TESORERIA '!V55</f>
        <v>0</v>
      </c>
      <c r="K52" s="34">
        <f>+'[1]TESORERIA '!W55</f>
        <v>0</v>
      </c>
      <c r="L52" s="34">
        <f>+'[1]TESORERIA '!X55</f>
        <v>0</v>
      </c>
      <c r="M52" s="34">
        <f>+'[1]TESORERIA '!Y55</f>
        <v>0</v>
      </c>
      <c r="N52" s="143">
        <f>SUM(C52:M52)</f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5">
        <f t="shared" si="38"/>
        <v>0</v>
      </c>
      <c r="AA52" s="35">
        <f t="shared" si="2"/>
        <v>0</v>
      </c>
      <c r="AB52" s="35">
        <v>0</v>
      </c>
      <c r="AC52" s="136"/>
      <c r="AD52" s="137"/>
      <c r="AE52" s="137"/>
    </row>
    <row r="53" spans="2:31" ht="27.75" customHeight="1" thickBot="1">
      <c r="B53" s="172" t="s">
        <v>134</v>
      </c>
      <c r="C53" s="66">
        <f t="shared" ref="C53:Y53" si="43">+C48+C9</f>
        <v>741</v>
      </c>
      <c r="D53" s="66">
        <f t="shared" si="43"/>
        <v>615.6</v>
      </c>
      <c r="E53" s="66">
        <f t="shared" si="43"/>
        <v>1600.8999999999999</v>
      </c>
      <c r="F53" s="66">
        <f t="shared" si="43"/>
        <v>654.9</v>
      </c>
      <c r="G53" s="66">
        <f t="shared" si="43"/>
        <v>589.5</v>
      </c>
      <c r="H53" s="66">
        <f t="shared" si="43"/>
        <v>1511.3</v>
      </c>
      <c r="I53" s="66">
        <f>+I48+I9</f>
        <v>10575.5</v>
      </c>
      <c r="J53" s="66">
        <f t="shared" ref="J53:M53" si="44">+J48+J9</f>
        <v>635.09999999999991</v>
      </c>
      <c r="K53" s="66">
        <f t="shared" si="44"/>
        <v>1166.4000000000001</v>
      </c>
      <c r="L53" s="66">
        <f t="shared" si="44"/>
        <v>1337.5</v>
      </c>
      <c r="M53" s="66">
        <f t="shared" si="44"/>
        <v>2169.5</v>
      </c>
      <c r="N53" s="173">
        <f>+N48+N9</f>
        <v>21597.199999999997</v>
      </c>
      <c r="O53" s="174">
        <f t="shared" si="43"/>
        <v>890.88730696457924</v>
      </c>
      <c r="P53" s="174">
        <f t="shared" si="43"/>
        <v>741.29647158462649</v>
      </c>
      <c r="Q53" s="174">
        <f t="shared" si="43"/>
        <v>1728.870694617623</v>
      </c>
      <c r="R53" s="174">
        <f t="shared" si="43"/>
        <v>1433.5010842314246</v>
      </c>
      <c r="S53" s="174">
        <f t="shared" si="43"/>
        <v>718.0628111701717</v>
      </c>
      <c r="T53" s="174">
        <f t="shared" si="43"/>
        <v>1634.2577598042978</v>
      </c>
      <c r="U53" s="174">
        <f t="shared" si="43"/>
        <v>10698.093626443504</v>
      </c>
      <c r="V53" s="174">
        <f t="shared" si="43"/>
        <v>938.08428015818299</v>
      </c>
      <c r="W53" s="174">
        <f t="shared" si="43"/>
        <v>985.30396351591185</v>
      </c>
      <c r="X53" s="174">
        <f t="shared" si="43"/>
        <v>2046.4361894355613</v>
      </c>
      <c r="Y53" s="174">
        <f t="shared" si="43"/>
        <v>16082.739924285455</v>
      </c>
      <c r="Z53" s="174">
        <f>+Z48+Z9</f>
        <v>37897.534112211346</v>
      </c>
      <c r="AA53" s="174">
        <f t="shared" si="2"/>
        <v>-16300.334112211349</v>
      </c>
      <c r="AB53" s="174">
        <f t="shared" si="30"/>
        <v>56.988404406610051</v>
      </c>
      <c r="AC53" s="136"/>
      <c r="AD53" s="137"/>
      <c r="AE53" s="175"/>
    </row>
    <row r="54" spans="2:31" ht="18" customHeight="1" thickTop="1">
      <c r="B54" s="68" t="s">
        <v>75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7"/>
      <c r="O54" s="78"/>
      <c r="P54" s="78"/>
      <c r="Q54" s="78"/>
      <c r="R54" s="78"/>
      <c r="S54" s="78"/>
      <c r="T54" s="78"/>
      <c r="U54" s="78"/>
      <c r="V54" s="78"/>
      <c r="W54" s="176"/>
      <c r="X54" s="176"/>
      <c r="Y54" s="176"/>
      <c r="Z54" s="176"/>
      <c r="AA54" s="176"/>
      <c r="AB54" s="176"/>
      <c r="AC54" s="136"/>
      <c r="AD54" s="137"/>
    </row>
    <row r="55" spans="2:31" ht="15" customHeight="1">
      <c r="B55" s="72" t="s">
        <v>76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78"/>
      <c r="P55" s="78"/>
      <c r="Q55" s="78"/>
      <c r="R55" s="78"/>
      <c r="S55" s="78"/>
      <c r="T55" s="78"/>
      <c r="U55" s="78"/>
      <c r="V55" s="78"/>
      <c r="W55" s="96"/>
      <c r="X55" s="96"/>
      <c r="Y55" s="96"/>
      <c r="Z55" s="96"/>
      <c r="AA55" s="178"/>
      <c r="AB55" s="179"/>
      <c r="AC55" s="136"/>
      <c r="AD55" s="137"/>
      <c r="AE55" s="180"/>
    </row>
    <row r="56" spans="2:31" ht="12" customHeight="1">
      <c r="B56" s="76" t="s">
        <v>135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78"/>
      <c r="P56" s="78"/>
      <c r="Q56" s="78"/>
      <c r="R56" s="78"/>
      <c r="S56" s="78"/>
      <c r="T56" s="78"/>
      <c r="U56" s="78"/>
      <c r="V56" s="78"/>
      <c r="W56" s="96"/>
      <c r="X56" s="96"/>
      <c r="Y56" s="96"/>
      <c r="Z56" s="96"/>
      <c r="AA56" s="179"/>
      <c r="AB56" s="179"/>
      <c r="AC56" s="136"/>
      <c r="AD56" s="137"/>
    </row>
    <row r="57" spans="2:31">
      <c r="B57" s="76" t="s">
        <v>136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79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136"/>
      <c r="AD57" s="137"/>
    </row>
    <row r="58" spans="2:31">
      <c r="B58" s="79" t="s">
        <v>137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79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78"/>
      <c r="AB58" s="78"/>
      <c r="AC58" s="136"/>
      <c r="AD58" s="137"/>
    </row>
    <row r="59" spans="2:31" ht="14.25">
      <c r="B59" s="80" t="s">
        <v>76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5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36"/>
      <c r="AD59" s="137"/>
    </row>
    <row r="60" spans="2:31">
      <c r="B60" s="80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7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8"/>
      <c r="AA60" s="188"/>
      <c r="AB60" s="80"/>
      <c r="AC60" s="136"/>
      <c r="AD60" s="137"/>
    </row>
    <row r="61" spans="2:31">
      <c r="B61" s="9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189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80"/>
      <c r="AA61" s="80"/>
      <c r="AB61" s="80"/>
      <c r="AC61" s="136"/>
      <c r="AD61" s="137"/>
    </row>
    <row r="62" spans="2:31">
      <c r="B62" s="9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189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136"/>
      <c r="AD62" s="137"/>
    </row>
    <row r="63" spans="2:31">
      <c r="B63" s="9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189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80"/>
      <c r="AA63" s="80"/>
      <c r="AB63" s="80"/>
      <c r="AD63" s="137"/>
    </row>
    <row r="64" spans="2:31">
      <c r="B64" s="9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189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80"/>
      <c r="AA64" s="80"/>
      <c r="AB64" s="80"/>
      <c r="AD64" s="137"/>
    </row>
    <row r="65" spans="2:30">
      <c r="B65" s="9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187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D65" s="137"/>
    </row>
    <row r="66" spans="2:30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189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D66" s="137"/>
    </row>
    <row r="67" spans="2:30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189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80"/>
      <c r="AA67" s="80"/>
      <c r="AB67" s="80"/>
      <c r="AD67" s="137"/>
    </row>
    <row r="68" spans="2:30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189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80"/>
      <c r="AA68" s="80"/>
      <c r="AB68" s="80"/>
    </row>
    <row r="69" spans="2:30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189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</row>
    <row r="70" spans="2:30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189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</row>
    <row r="71" spans="2:30">
      <c r="B71" s="9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189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80"/>
      <c r="AA71" s="80"/>
      <c r="AB71" s="80"/>
    </row>
    <row r="72" spans="2:30">
      <c r="B72" s="9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189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80"/>
      <c r="AA72" s="80"/>
      <c r="AB72" s="80"/>
    </row>
    <row r="73" spans="2:30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189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80"/>
      <c r="AA73" s="80"/>
      <c r="AB73" s="80"/>
    </row>
    <row r="74" spans="2:30">
      <c r="B74" s="9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189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</row>
    <row r="75" spans="2:30">
      <c r="B75" s="9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189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80"/>
      <c r="AA75" s="80"/>
      <c r="AB75" s="80"/>
    </row>
    <row r="76" spans="2:30">
      <c r="B76" s="9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189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80"/>
      <c r="AA76" s="80"/>
      <c r="AB76" s="80"/>
    </row>
    <row r="77" spans="2:30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189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80"/>
      <c r="AA77" s="80"/>
      <c r="AB77" s="80"/>
    </row>
    <row r="78" spans="2:30">
      <c r="B78" s="9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189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80"/>
      <c r="AA78" s="80"/>
      <c r="AB78" s="80"/>
    </row>
    <row r="79" spans="2:30">
      <c r="B79" s="9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189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80"/>
      <c r="AA79" s="80"/>
      <c r="AB79" s="80"/>
    </row>
    <row r="80" spans="2:30">
      <c r="B80" s="9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18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80"/>
      <c r="AA80" s="80"/>
      <c r="AB80" s="80"/>
    </row>
    <row r="81" spans="2:28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89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80"/>
      <c r="AA81" s="80"/>
      <c r="AB81" s="80"/>
    </row>
    <row r="82" spans="2:28">
      <c r="B82" s="9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189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80"/>
      <c r="AA82" s="80"/>
      <c r="AB82" s="80"/>
    </row>
    <row r="83" spans="2:28">
      <c r="B83" s="9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189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80"/>
      <c r="AA83" s="80"/>
      <c r="AB83" s="80"/>
    </row>
    <row r="84" spans="2:28">
      <c r="B84" s="9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189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80"/>
      <c r="AA84" s="80"/>
      <c r="AB84" s="80"/>
    </row>
    <row r="85" spans="2:28">
      <c r="B85" s="9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189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80"/>
      <c r="AA85" s="80"/>
      <c r="AB85" s="80"/>
    </row>
    <row r="86" spans="2:28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189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80"/>
      <c r="AA86" s="80"/>
      <c r="AB86" s="80"/>
    </row>
    <row r="87" spans="2:28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189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80"/>
      <c r="AA87" s="80"/>
      <c r="AB87" s="80"/>
    </row>
    <row r="88" spans="2:28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189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80"/>
      <c r="AA88" s="80"/>
      <c r="AB88" s="80"/>
    </row>
    <row r="89" spans="2:28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189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</row>
    <row r="90" spans="2:28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189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80"/>
      <c r="AA90" s="80"/>
      <c r="AB90" s="80"/>
    </row>
    <row r="91" spans="2:28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189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80"/>
      <c r="AA91" s="80"/>
      <c r="AB91" s="80"/>
    </row>
    <row r="92" spans="2:28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189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80"/>
      <c r="AA92" s="80"/>
      <c r="AB92" s="80"/>
    </row>
    <row r="93" spans="2:28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189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80"/>
      <c r="AA93" s="80"/>
      <c r="AB93" s="80"/>
    </row>
    <row r="94" spans="2:28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189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80"/>
      <c r="AA94" s="80"/>
      <c r="AB94" s="80"/>
    </row>
    <row r="95" spans="2:28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189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80"/>
      <c r="AA95" s="80"/>
      <c r="AB95" s="80"/>
    </row>
    <row r="96" spans="2:28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189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</row>
    <row r="97" spans="2:28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189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80"/>
      <c r="AA97" s="80"/>
      <c r="AB97" s="80"/>
    </row>
    <row r="98" spans="2:28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189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80"/>
      <c r="AA98" s="80"/>
      <c r="AB98" s="80"/>
    </row>
    <row r="99" spans="2:28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189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</row>
    <row r="100" spans="2:28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189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</row>
    <row r="101" spans="2:28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189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</row>
    <row r="102" spans="2:28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189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</row>
    <row r="103" spans="2:28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189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</row>
    <row r="104" spans="2:28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189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</row>
    <row r="105" spans="2:28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189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</row>
    <row r="106" spans="2:28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189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</row>
    <row r="107" spans="2:28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189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</row>
    <row r="108" spans="2:28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189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</row>
    <row r="109" spans="2:28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189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</row>
    <row r="110" spans="2:28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189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</row>
    <row r="111" spans="2:28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189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</row>
    <row r="112" spans="2:28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189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</row>
    <row r="113" spans="2:28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189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</row>
    <row r="114" spans="2:28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189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</row>
    <row r="115" spans="2:28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189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</row>
    <row r="116" spans="2:28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189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</row>
    <row r="117" spans="2:28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189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</row>
    <row r="118" spans="2:28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189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</row>
    <row r="119" spans="2:28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189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</row>
    <row r="120" spans="2:28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189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</row>
    <row r="121" spans="2:28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189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</row>
    <row r="122" spans="2:28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189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</row>
    <row r="123" spans="2:28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189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</row>
    <row r="124" spans="2:28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189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</row>
    <row r="125" spans="2:28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189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</row>
    <row r="126" spans="2:28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189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</row>
    <row r="127" spans="2:28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189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</row>
    <row r="128" spans="2:28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189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</row>
    <row r="129" spans="2:28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189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</row>
    <row r="130" spans="2:28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189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</row>
    <row r="131" spans="2:28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189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</row>
    <row r="132" spans="2:28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189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</row>
    <row r="133" spans="2:28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189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</row>
    <row r="134" spans="2:28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189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</row>
    <row r="135" spans="2:28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189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</row>
    <row r="136" spans="2:28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189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</row>
    <row r="137" spans="2:28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189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</row>
    <row r="138" spans="2:28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189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</row>
    <row r="139" spans="2:28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189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</row>
    <row r="140" spans="2:28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189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</row>
    <row r="141" spans="2:28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189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</row>
    <row r="142" spans="2:28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189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</row>
    <row r="143" spans="2:28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189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</row>
    <row r="144" spans="2:28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189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</row>
    <row r="145" spans="2:28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189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</row>
    <row r="146" spans="2:28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189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</row>
    <row r="147" spans="2:28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189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</row>
    <row r="148" spans="2:28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189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</row>
    <row r="149" spans="2:28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189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</row>
    <row r="150" spans="2:28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189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</row>
    <row r="151" spans="2:28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189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</row>
    <row r="152" spans="2:28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189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</row>
    <row r="153" spans="2:28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189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</row>
    <row r="154" spans="2:28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189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</row>
    <row r="155" spans="2:28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189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</row>
    <row r="156" spans="2:28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189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</row>
    <row r="157" spans="2:28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189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</row>
    <row r="158" spans="2:28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189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</row>
    <row r="159" spans="2:28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189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</row>
    <row r="160" spans="2:28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189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</row>
    <row r="161" spans="2:28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189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</row>
    <row r="162" spans="2:28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189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</row>
    <row r="163" spans="2:28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189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</row>
    <row r="164" spans="2:28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189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</row>
    <row r="165" spans="2:28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189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</row>
    <row r="166" spans="2:28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189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</row>
    <row r="167" spans="2:28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189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</row>
    <row r="168" spans="2:28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189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</row>
    <row r="169" spans="2:28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189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</row>
    <row r="170" spans="2:28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189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</row>
    <row r="171" spans="2:28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189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</row>
    <row r="172" spans="2:28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189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</row>
    <row r="173" spans="2:28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189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</row>
    <row r="174" spans="2:28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189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</row>
    <row r="175" spans="2:28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189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</row>
    <row r="176" spans="2:28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189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</row>
    <row r="177" spans="2:28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189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</row>
    <row r="178" spans="2:28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189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</row>
    <row r="179" spans="2:28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189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</row>
    <row r="180" spans="2:28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189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</row>
    <row r="181" spans="2:28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189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</row>
    <row r="182" spans="2:28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189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</row>
    <row r="183" spans="2:28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189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</row>
    <row r="184" spans="2:28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189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</row>
    <row r="185" spans="2:28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189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</row>
    <row r="186" spans="2:28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189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</row>
    <row r="187" spans="2:28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189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</row>
    <row r="188" spans="2:28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189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</row>
    <row r="189" spans="2:28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189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</row>
    <row r="190" spans="2:28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189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</row>
    <row r="191" spans="2:28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189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</row>
    <row r="192" spans="2:28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189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</row>
    <row r="193" spans="2:28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189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</row>
    <row r="194" spans="2:28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189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</row>
    <row r="195" spans="2:28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189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</row>
    <row r="196" spans="2:28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189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</row>
    <row r="197" spans="2:28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189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</row>
    <row r="198" spans="2:28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189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</row>
    <row r="199" spans="2:28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189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</row>
    <row r="200" spans="2:28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189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</row>
    <row r="201" spans="2:28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189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</row>
    <row r="202" spans="2:28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189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</row>
    <row r="203" spans="2:28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189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</row>
    <row r="204" spans="2:28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189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</row>
    <row r="205" spans="2:28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189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</row>
    <row r="206" spans="2:28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189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</row>
    <row r="207" spans="2:28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189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</row>
    <row r="208" spans="2:28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189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</row>
    <row r="209" spans="2:28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189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</row>
    <row r="210" spans="2:28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189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</row>
    <row r="211" spans="2:28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189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</row>
    <row r="212" spans="2:28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189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</row>
    <row r="213" spans="2:28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189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</row>
    <row r="214" spans="2:28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189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</row>
    <row r="215" spans="2:28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189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</row>
    <row r="216" spans="2:28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189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</row>
    <row r="217" spans="2:28"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189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</row>
    <row r="218" spans="2:28"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189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</row>
    <row r="219" spans="2:28"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189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</row>
    <row r="220" spans="2:28"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189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</row>
    <row r="221" spans="2:28"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189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</row>
    <row r="222" spans="2:28"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189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</row>
    <row r="223" spans="2:28"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189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</row>
    <row r="224" spans="2:28"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189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</row>
    <row r="225" spans="2:28"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189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</row>
    <row r="226" spans="2:28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189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</row>
    <row r="227" spans="2:28"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189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</row>
    <row r="228" spans="2:28"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189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</row>
    <row r="229" spans="2:28"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189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</row>
    <row r="230" spans="2:28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189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</row>
    <row r="231" spans="2:28"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189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</row>
    <row r="232" spans="2:28"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189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</row>
    <row r="233" spans="2:28"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189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</row>
    <row r="234" spans="2:28"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189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</row>
    <row r="235" spans="2:28"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189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</row>
    <row r="236" spans="2:28"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189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</row>
    <row r="237" spans="2:28"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189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</row>
    <row r="238" spans="2:28"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189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</row>
    <row r="239" spans="2:28"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189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</row>
    <row r="240" spans="2:28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189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</row>
    <row r="241" spans="2:28"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189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</row>
    <row r="242" spans="2:28"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189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</row>
    <row r="243" spans="2:28"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189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</row>
    <row r="244" spans="2:28"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189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</row>
    <row r="245" spans="2:28"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189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</row>
    <row r="246" spans="2:28"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189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</row>
    <row r="247" spans="2:28"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189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</row>
    <row r="248" spans="2:28"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189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</row>
    <row r="249" spans="2:28"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189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</row>
    <row r="250" spans="2:28"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189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</row>
    <row r="251" spans="2:28"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189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</row>
    <row r="252" spans="2:28"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189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</row>
    <row r="253" spans="2:28"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189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</row>
    <row r="254" spans="2:28"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189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</row>
    <row r="255" spans="2:28"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189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</row>
    <row r="256" spans="2:28"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189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</row>
    <row r="257" spans="2:28"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189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</row>
    <row r="258" spans="2:28"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189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</row>
    <row r="259" spans="2:28"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189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</row>
    <row r="260" spans="2:28"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189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</row>
    <row r="261" spans="2:28"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189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</row>
    <row r="262" spans="2:28"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189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</row>
    <row r="263" spans="2:28"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189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</row>
    <row r="264" spans="2:28"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189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</row>
    <row r="265" spans="2:28"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189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</row>
  </sheetData>
  <mergeCells count="11">
    <mergeCell ref="AB7:AB8"/>
    <mergeCell ref="B2:AB2"/>
    <mergeCell ref="B4:AB4"/>
    <mergeCell ref="B5:AB5"/>
    <mergeCell ref="B6:AB6"/>
    <mergeCell ref="B7:B8"/>
    <mergeCell ref="C7:H7"/>
    <mergeCell ref="N7:N8"/>
    <mergeCell ref="O7:T7"/>
    <mergeCell ref="Z7:Z8"/>
    <mergeCell ref="AA7:AA8"/>
  </mergeCells>
  <printOptions horizontalCentered="1"/>
  <pageMargins left="0" right="0" top="0" bottom="0" header="0" footer="0"/>
  <pageSetup scale="6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B309-BE47-4C5A-8C62-05D9EFDBD804}">
  <dimension ref="A1:AB267"/>
  <sheetViews>
    <sheetView showGridLines="0" tabSelected="1" topLeftCell="B1" zoomScaleNormal="100" workbookViewId="0">
      <pane xSplit="1" ySplit="7" topLeftCell="S40" activePane="bottomRight" state="frozen"/>
      <selection activeCell="B1" sqref="B1"/>
      <selection pane="topRight" activeCell="C1" sqref="C1"/>
      <selection pane="bottomLeft" activeCell="B8" sqref="B8"/>
      <selection pane="bottomRight" activeCell="X7" sqref="X7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3" width="11.85546875" style="1" customWidth="1"/>
    <col min="4" max="4" width="11" style="1" customWidth="1"/>
    <col min="5" max="5" width="10.28515625" style="1" customWidth="1"/>
    <col min="6" max="7" width="11.28515625" style="1" customWidth="1"/>
    <col min="8" max="10" width="10" style="1" customWidth="1"/>
    <col min="11" max="11" width="13.42578125" style="1" bestFit="1" customWidth="1"/>
    <col min="12" max="12" width="13.42578125" style="1" customWidth="1"/>
    <col min="13" max="13" width="13.42578125" style="1" bestFit="1" customWidth="1"/>
    <col min="14" max="14" width="11.7109375" style="1" customWidth="1"/>
    <col min="15" max="17" width="10.5703125" style="124" customWidth="1"/>
    <col min="18" max="19" width="12.140625" style="124" customWidth="1"/>
    <col min="20" max="22" width="10.5703125" style="124" customWidth="1"/>
    <col min="23" max="24" width="14.42578125" style="124" customWidth="1"/>
    <col min="25" max="25" width="14.7109375" style="124" customWidth="1"/>
    <col min="26" max="26" width="16.7109375" style="1" customWidth="1"/>
    <col min="27" max="27" width="12" style="1" bestFit="1" customWidth="1"/>
    <col min="28" max="28" width="8.7109375" style="1" customWidth="1"/>
    <col min="29" max="16384" width="11.42578125" style="1"/>
  </cols>
  <sheetData>
    <row r="1" spans="2:28" ht="15.75">
      <c r="B1" s="6" t="s">
        <v>98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2:28" ht="14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92"/>
      <c r="P2" s="192"/>
      <c r="Q2" s="192" t="s">
        <v>138</v>
      </c>
      <c r="R2" s="192"/>
      <c r="S2" s="192"/>
      <c r="T2" s="192"/>
      <c r="U2" s="192"/>
      <c r="V2" s="192"/>
      <c r="W2" s="192"/>
      <c r="X2" s="192"/>
      <c r="Y2" s="192"/>
      <c r="Z2" s="7"/>
      <c r="AA2" s="7"/>
      <c r="AB2" s="7"/>
    </row>
    <row r="3" spans="2:28" s="120" customFormat="1" ht="15">
      <c r="B3" s="10" t="s">
        <v>139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2:28" s="120" customFormat="1" ht="17.25" customHeight="1">
      <c r="B4" s="11" t="s">
        <v>140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2:28" s="120" customFormat="1" ht="14.25" customHeight="1">
      <c r="B5" s="11" t="s">
        <v>141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s="120" customFormat="1" ht="22.5" customHeight="1">
      <c r="B6" s="12" t="s">
        <v>5</v>
      </c>
      <c r="C6" s="13">
        <v>2024</v>
      </c>
      <c r="D6" s="14"/>
      <c r="E6" s="14"/>
      <c r="F6" s="14"/>
      <c r="G6" s="14"/>
      <c r="H6" s="14"/>
      <c r="I6" s="15"/>
      <c r="J6" s="15"/>
      <c r="K6" s="15"/>
      <c r="L6" s="15"/>
      <c r="M6" s="15"/>
      <c r="N6" s="12">
        <v>2024</v>
      </c>
      <c r="O6" s="13">
        <v>2025</v>
      </c>
      <c r="P6" s="14"/>
      <c r="Q6" s="14"/>
      <c r="R6" s="14"/>
      <c r="S6" s="14"/>
      <c r="T6" s="14"/>
      <c r="U6" s="15"/>
      <c r="V6" s="15"/>
      <c r="W6" s="15"/>
      <c r="X6" s="15"/>
      <c r="Y6" s="15"/>
      <c r="Z6" s="12">
        <v>2025</v>
      </c>
      <c r="AA6" s="13" t="s">
        <v>142</v>
      </c>
      <c r="AB6" s="193"/>
    </row>
    <row r="7" spans="2:28" ht="24" customHeight="1" thickBot="1">
      <c r="B7" s="131"/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7"/>
      <c r="O7" s="18" t="s">
        <v>9</v>
      </c>
      <c r="P7" s="18" t="s">
        <v>10</v>
      </c>
      <c r="Q7" s="18" t="s">
        <v>11</v>
      </c>
      <c r="R7" s="18" t="s">
        <v>12</v>
      </c>
      <c r="S7" s="18" t="s">
        <v>13</v>
      </c>
      <c r="T7" s="18" t="s">
        <v>14</v>
      </c>
      <c r="U7" s="18" t="s">
        <v>15</v>
      </c>
      <c r="V7" s="18" t="s">
        <v>16</v>
      </c>
      <c r="W7" s="18" t="s">
        <v>17</v>
      </c>
      <c r="X7" s="18" t="s">
        <v>18</v>
      </c>
      <c r="Y7" s="18" t="s">
        <v>19</v>
      </c>
      <c r="Z7" s="17"/>
      <c r="AA7" s="194" t="s">
        <v>143</v>
      </c>
      <c r="AB7" s="195" t="s">
        <v>102</v>
      </c>
    </row>
    <row r="8" spans="2:28" ht="18" customHeight="1" thickTop="1">
      <c r="B8" s="20" t="s">
        <v>20</v>
      </c>
      <c r="C8" s="196">
        <f>+C9+C15+C27</f>
        <v>3412.1</v>
      </c>
      <c r="D8" s="196">
        <f t="shared" ref="D8:M8" si="0">+D9+D15+D27</f>
        <v>2945</v>
      </c>
      <c r="E8" s="196">
        <f t="shared" si="0"/>
        <v>2090.6999999999998</v>
      </c>
      <c r="F8" s="196">
        <f t="shared" si="0"/>
        <v>2773.3999999999996</v>
      </c>
      <c r="G8" s="196">
        <f t="shared" si="0"/>
        <v>2620.9</v>
      </c>
      <c r="H8" s="196">
        <f t="shared" si="0"/>
        <v>1901.4999999999998</v>
      </c>
      <c r="I8" s="196">
        <f t="shared" si="0"/>
        <v>2534.1999999999998</v>
      </c>
      <c r="J8" s="196">
        <f t="shared" si="0"/>
        <v>3442.1000000000004</v>
      </c>
      <c r="K8" s="196">
        <f t="shared" si="0"/>
        <v>2465.7999999999997</v>
      </c>
      <c r="L8" s="196">
        <f t="shared" si="0"/>
        <v>2566.5000000000005</v>
      </c>
      <c r="M8" s="196">
        <f t="shared" si="0"/>
        <v>2800.6</v>
      </c>
      <c r="N8" s="196">
        <f>+N9+N15+N27</f>
        <v>29552.799999999999</v>
      </c>
      <c r="O8" s="196">
        <f>+O9+O15+O27</f>
        <v>2405.4</v>
      </c>
      <c r="P8" s="196">
        <f t="shared" ref="P8:Y8" si="1">+P9+P15+P27</f>
        <v>2341.2000000000003</v>
      </c>
      <c r="Q8" s="196">
        <f t="shared" si="1"/>
        <v>2385.4000000000005</v>
      </c>
      <c r="R8" s="196">
        <f t="shared" si="1"/>
        <v>2425.1</v>
      </c>
      <c r="S8" s="196">
        <f t="shared" si="1"/>
        <v>2935.2000000000007</v>
      </c>
      <c r="T8" s="196">
        <f t="shared" si="1"/>
        <v>2739.3</v>
      </c>
      <c r="U8" s="196">
        <f t="shared" si="1"/>
        <v>3035.2</v>
      </c>
      <c r="V8" s="196">
        <f t="shared" si="1"/>
        <v>3622.9</v>
      </c>
      <c r="W8" s="196">
        <f t="shared" si="1"/>
        <v>2794.8999999999996</v>
      </c>
      <c r="X8" s="196">
        <f t="shared" si="1"/>
        <v>2776.0000000000005</v>
      </c>
      <c r="Y8" s="196">
        <f t="shared" si="1"/>
        <v>2613.3000000000002</v>
      </c>
      <c r="Z8" s="196">
        <f>+Z9+Z15+Z27</f>
        <v>30073.900000000005</v>
      </c>
      <c r="AA8" s="197">
        <f t="shared" ref="AA8:AA33" si="2">+Z8-N8</f>
        <v>521.10000000000582</v>
      </c>
      <c r="AB8" s="197">
        <f t="shared" ref="AB8:AB13" si="3">+AA8/N8*100</f>
        <v>1.763284697219911</v>
      </c>
    </row>
    <row r="9" spans="2:28" ht="18" customHeight="1">
      <c r="B9" s="138" t="s">
        <v>21</v>
      </c>
      <c r="C9" s="141">
        <f>+C10</f>
        <v>25.2</v>
      </c>
      <c r="D9" s="141">
        <f t="shared" ref="D9:Y10" si="4">+D10</f>
        <v>21.1</v>
      </c>
      <c r="E9" s="141">
        <f t="shared" si="4"/>
        <v>19.899999999999999</v>
      </c>
      <c r="F9" s="141">
        <f t="shared" si="4"/>
        <v>33.5</v>
      </c>
      <c r="G9" s="141">
        <f t="shared" si="4"/>
        <v>19</v>
      </c>
      <c r="H9" s="141">
        <f t="shared" si="4"/>
        <v>10.1</v>
      </c>
      <c r="I9" s="141">
        <f t="shared" si="4"/>
        <v>12.4</v>
      </c>
      <c r="J9" s="141">
        <f t="shared" si="4"/>
        <v>10.9</v>
      </c>
      <c r="K9" s="141">
        <f t="shared" si="4"/>
        <v>9.1999999999999993</v>
      </c>
      <c r="L9" s="141">
        <f t="shared" si="4"/>
        <v>10.8</v>
      </c>
      <c r="M9" s="141">
        <f t="shared" si="4"/>
        <v>9.6999999999999993</v>
      </c>
      <c r="N9" s="141">
        <f>+N10</f>
        <v>181.79999999999998</v>
      </c>
      <c r="O9" s="141">
        <f t="shared" si="4"/>
        <v>10.6</v>
      </c>
      <c r="P9" s="141">
        <f t="shared" si="4"/>
        <v>12.3</v>
      </c>
      <c r="Q9" s="141">
        <f t="shared" si="4"/>
        <v>8.3000000000000007</v>
      </c>
      <c r="R9" s="141">
        <f t="shared" si="4"/>
        <v>7.2</v>
      </c>
      <c r="S9" s="141">
        <f t="shared" si="4"/>
        <v>8.3000000000000007</v>
      </c>
      <c r="T9" s="141">
        <f t="shared" si="4"/>
        <v>4.3</v>
      </c>
      <c r="U9" s="141">
        <f t="shared" si="4"/>
        <v>6.9</v>
      </c>
      <c r="V9" s="141">
        <f t="shared" si="4"/>
        <v>8.9</v>
      </c>
      <c r="W9" s="141">
        <f t="shared" si="4"/>
        <v>6.6</v>
      </c>
      <c r="X9" s="141">
        <f t="shared" si="4"/>
        <v>12.9</v>
      </c>
      <c r="Y9" s="141">
        <f t="shared" si="4"/>
        <v>9.4</v>
      </c>
      <c r="Z9" s="141">
        <f>+Z10</f>
        <v>95.7</v>
      </c>
      <c r="AA9" s="26">
        <f t="shared" si="2"/>
        <v>-86.09999999999998</v>
      </c>
      <c r="AB9" s="26">
        <f t="shared" si="3"/>
        <v>-47.359735973597353</v>
      </c>
    </row>
    <row r="10" spans="2:28" ht="18" customHeight="1">
      <c r="B10" s="138" t="s">
        <v>84</v>
      </c>
      <c r="C10" s="141">
        <f>+C11</f>
        <v>25.2</v>
      </c>
      <c r="D10" s="141">
        <f t="shared" si="4"/>
        <v>21.1</v>
      </c>
      <c r="E10" s="141">
        <f t="shared" si="4"/>
        <v>19.899999999999999</v>
      </c>
      <c r="F10" s="141">
        <f t="shared" si="4"/>
        <v>33.5</v>
      </c>
      <c r="G10" s="141">
        <f t="shared" si="4"/>
        <v>19</v>
      </c>
      <c r="H10" s="141">
        <f t="shared" si="4"/>
        <v>10.1</v>
      </c>
      <c r="I10" s="141">
        <f t="shared" si="4"/>
        <v>12.4</v>
      </c>
      <c r="J10" s="141">
        <f t="shared" si="4"/>
        <v>10.9</v>
      </c>
      <c r="K10" s="141">
        <f t="shared" si="4"/>
        <v>9.1999999999999993</v>
      </c>
      <c r="L10" s="141">
        <f t="shared" si="4"/>
        <v>10.8</v>
      </c>
      <c r="M10" s="141">
        <f t="shared" si="4"/>
        <v>9.6999999999999993</v>
      </c>
      <c r="N10" s="141">
        <f>+N11</f>
        <v>181.79999999999998</v>
      </c>
      <c r="O10" s="141">
        <f t="shared" si="4"/>
        <v>10.6</v>
      </c>
      <c r="P10" s="141">
        <f t="shared" si="4"/>
        <v>12.3</v>
      </c>
      <c r="Q10" s="141">
        <f t="shared" si="4"/>
        <v>8.3000000000000007</v>
      </c>
      <c r="R10" s="141">
        <f t="shared" si="4"/>
        <v>7.2</v>
      </c>
      <c r="S10" s="141">
        <f t="shared" si="4"/>
        <v>8.3000000000000007</v>
      </c>
      <c r="T10" s="141">
        <f t="shared" si="4"/>
        <v>4.3</v>
      </c>
      <c r="U10" s="141">
        <f t="shared" si="4"/>
        <v>6.9</v>
      </c>
      <c r="V10" s="141">
        <f t="shared" si="4"/>
        <v>8.9</v>
      </c>
      <c r="W10" s="141">
        <f t="shared" si="4"/>
        <v>6.6</v>
      </c>
      <c r="X10" s="141">
        <f t="shared" si="4"/>
        <v>12.9</v>
      </c>
      <c r="Y10" s="141">
        <f t="shared" si="4"/>
        <v>9.4</v>
      </c>
      <c r="Z10" s="141">
        <f>+Z11</f>
        <v>95.7</v>
      </c>
      <c r="AA10" s="26">
        <f t="shared" si="2"/>
        <v>-86.09999999999998</v>
      </c>
      <c r="AB10" s="26">
        <f t="shared" si="3"/>
        <v>-47.359735973597353</v>
      </c>
    </row>
    <row r="11" spans="2:28" ht="18" customHeight="1">
      <c r="B11" s="140" t="s">
        <v>106</v>
      </c>
      <c r="C11" s="141">
        <f>+C12+C14</f>
        <v>25.2</v>
      </c>
      <c r="D11" s="141">
        <f t="shared" ref="D11:Y11" si="5">+D12+D14</f>
        <v>21.1</v>
      </c>
      <c r="E11" s="141">
        <f t="shared" si="5"/>
        <v>19.899999999999999</v>
      </c>
      <c r="F11" s="141">
        <f t="shared" si="5"/>
        <v>33.5</v>
      </c>
      <c r="G11" s="141">
        <f t="shared" si="5"/>
        <v>19</v>
      </c>
      <c r="H11" s="141">
        <f t="shared" si="5"/>
        <v>10.1</v>
      </c>
      <c r="I11" s="141">
        <f t="shared" si="5"/>
        <v>12.4</v>
      </c>
      <c r="J11" s="141">
        <f t="shared" si="5"/>
        <v>10.9</v>
      </c>
      <c r="K11" s="141">
        <f t="shared" si="5"/>
        <v>9.1999999999999993</v>
      </c>
      <c r="L11" s="141">
        <f t="shared" si="5"/>
        <v>10.8</v>
      </c>
      <c r="M11" s="141">
        <f t="shared" si="5"/>
        <v>9.6999999999999993</v>
      </c>
      <c r="N11" s="141">
        <f>+N12+N14</f>
        <v>181.79999999999998</v>
      </c>
      <c r="O11" s="141">
        <f t="shared" si="5"/>
        <v>10.6</v>
      </c>
      <c r="P11" s="141">
        <f t="shared" si="5"/>
        <v>12.3</v>
      </c>
      <c r="Q11" s="141">
        <f t="shared" si="5"/>
        <v>8.3000000000000007</v>
      </c>
      <c r="R11" s="141">
        <f t="shared" si="5"/>
        <v>7.2</v>
      </c>
      <c r="S11" s="141">
        <f t="shared" si="5"/>
        <v>8.3000000000000007</v>
      </c>
      <c r="T11" s="141">
        <f t="shared" si="5"/>
        <v>4.3</v>
      </c>
      <c r="U11" s="141">
        <f t="shared" si="5"/>
        <v>6.9</v>
      </c>
      <c r="V11" s="141">
        <f t="shared" si="5"/>
        <v>8.9</v>
      </c>
      <c r="W11" s="141">
        <f t="shared" si="5"/>
        <v>6.6</v>
      </c>
      <c r="X11" s="141">
        <f t="shared" si="5"/>
        <v>12.9</v>
      </c>
      <c r="Y11" s="141">
        <f t="shared" si="5"/>
        <v>9.4</v>
      </c>
      <c r="Z11" s="141">
        <f>+Z12+Z14</f>
        <v>95.7</v>
      </c>
      <c r="AA11" s="26">
        <f t="shared" si="2"/>
        <v>-86.09999999999998</v>
      </c>
      <c r="AB11" s="26">
        <f t="shared" si="3"/>
        <v>-47.359735973597353</v>
      </c>
    </row>
    <row r="12" spans="2:28" ht="18" customHeight="1">
      <c r="B12" s="140" t="s">
        <v>107</v>
      </c>
      <c r="C12" s="141">
        <f t="shared" ref="C12:M12" si="6">+C13</f>
        <v>25.2</v>
      </c>
      <c r="D12" s="141">
        <f t="shared" si="6"/>
        <v>21.1</v>
      </c>
      <c r="E12" s="141">
        <f t="shared" si="6"/>
        <v>19.899999999999999</v>
      </c>
      <c r="F12" s="141">
        <f t="shared" si="6"/>
        <v>33.5</v>
      </c>
      <c r="G12" s="141">
        <f t="shared" si="6"/>
        <v>19</v>
      </c>
      <c r="H12" s="141">
        <f t="shared" si="6"/>
        <v>10.1</v>
      </c>
      <c r="I12" s="141">
        <f t="shared" si="6"/>
        <v>12.4</v>
      </c>
      <c r="J12" s="141">
        <f t="shared" si="6"/>
        <v>10.9</v>
      </c>
      <c r="K12" s="141">
        <f t="shared" si="6"/>
        <v>9.1999999999999993</v>
      </c>
      <c r="L12" s="141">
        <f t="shared" si="6"/>
        <v>10.8</v>
      </c>
      <c r="M12" s="141">
        <f t="shared" si="6"/>
        <v>9.6999999999999993</v>
      </c>
      <c r="N12" s="141">
        <f>+N13</f>
        <v>181.79999999999998</v>
      </c>
      <c r="O12" s="141">
        <f t="shared" ref="O12:Y12" si="7">+O13</f>
        <v>10.6</v>
      </c>
      <c r="P12" s="141">
        <f t="shared" si="7"/>
        <v>12.3</v>
      </c>
      <c r="Q12" s="141">
        <f t="shared" si="7"/>
        <v>8.3000000000000007</v>
      </c>
      <c r="R12" s="141">
        <f t="shared" si="7"/>
        <v>7.2</v>
      </c>
      <c r="S12" s="141">
        <f t="shared" si="7"/>
        <v>8.3000000000000007</v>
      </c>
      <c r="T12" s="141">
        <f t="shared" si="7"/>
        <v>4.3</v>
      </c>
      <c r="U12" s="141">
        <f t="shared" si="7"/>
        <v>6.9</v>
      </c>
      <c r="V12" s="141">
        <f t="shared" si="7"/>
        <v>8.9</v>
      </c>
      <c r="W12" s="141">
        <f t="shared" si="7"/>
        <v>6.6</v>
      </c>
      <c r="X12" s="141">
        <f t="shared" si="7"/>
        <v>12.9</v>
      </c>
      <c r="Y12" s="141">
        <f t="shared" si="7"/>
        <v>9.4</v>
      </c>
      <c r="Z12" s="141">
        <f>+Z13</f>
        <v>95.7</v>
      </c>
      <c r="AA12" s="26">
        <f t="shared" si="2"/>
        <v>-86.09999999999998</v>
      </c>
      <c r="AB12" s="26">
        <f t="shared" si="3"/>
        <v>-47.359735973597353</v>
      </c>
    </row>
    <row r="13" spans="2:28" ht="18" customHeight="1">
      <c r="B13" s="46" t="s">
        <v>144</v>
      </c>
      <c r="C13" s="35">
        <f>+[1]PP!C41</f>
        <v>25.2</v>
      </c>
      <c r="D13" s="35">
        <f>+[1]PP!D41</f>
        <v>21.1</v>
      </c>
      <c r="E13" s="35">
        <f>+[1]PP!E41</f>
        <v>19.899999999999999</v>
      </c>
      <c r="F13" s="35">
        <f>+[1]PP!F41</f>
        <v>33.5</v>
      </c>
      <c r="G13" s="35">
        <f>+[1]PP!G41</f>
        <v>19</v>
      </c>
      <c r="H13" s="35">
        <f>+[1]PP!H41</f>
        <v>10.1</v>
      </c>
      <c r="I13" s="35">
        <f>+[1]PP!I41</f>
        <v>12.4</v>
      </c>
      <c r="J13" s="35">
        <f>+[1]PP!J41</f>
        <v>10.9</v>
      </c>
      <c r="K13" s="35">
        <f>+[1]PP!K41</f>
        <v>9.1999999999999993</v>
      </c>
      <c r="L13" s="35">
        <f>+[1]PP!L41</f>
        <v>10.8</v>
      </c>
      <c r="M13" s="35">
        <f>+[1]PP!M41</f>
        <v>9.6999999999999993</v>
      </c>
      <c r="N13" s="35">
        <f>SUM(C13:M13)</f>
        <v>181.79999999999998</v>
      </c>
      <c r="O13" s="35">
        <f>+[1]PP!O41</f>
        <v>10.6</v>
      </c>
      <c r="P13" s="35">
        <f>+[1]PP!P41</f>
        <v>12.3</v>
      </c>
      <c r="Q13" s="35">
        <f>+[1]PP!Q41</f>
        <v>8.3000000000000007</v>
      </c>
      <c r="R13" s="35">
        <f>+[1]PP!R41</f>
        <v>7.2</v>
      </c>
      <c r="S13" s="35">
        <f>+[1]PP!S41</f>
        <v>8.3000000000000007</v>
      </c>
      <c r="T13" s="35">
        <f>+[1]PP!T41</f>
        <v>4.3</v>
      </c>
      <c r="U13" s="35">
        <f>+[1]PP!U41</f>
        <v>6.9</v>
      </c>
      <c r="V13" s="35">
        <f>+[1]PP!V41</f>
        <v>8.9</v>
      </c>
      <c r="W13" s="35">
        <f>+[1]PP!W41</f>
        <v>6.6</v>
      </c>
      <c r="X13" s="35">
        <f>+[1]PP!X41</f>
        <v>12.9</v>
      </c>
      <c r="Y13" s="35">
        <f>+[1]PP!Y41</f>
        <v>9.4</v>
      </c>
      <c r="Z13" s="35">
        <f>SUM(O13:Y13)</f>
        <v>95.7</v>
      </c>
      <c r="AA13" s="34">
        <f t="shared" si="2"/>
        <v>-86.09999999999998</v>
      </c>
      <c r="AB13" s="34">
        <f t="shared" si="3"/>
        <v>-47.359735973597353</v>
      </c>
    </row>
    <row r="14" spans="2:28" ht="18" customHeight="1">
      <c r="B14" s="46" t="s">
        <v>145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f>SUM(C14:M14)</f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f>SUM(O14:Y14)</f>
        <v>0</v>
      </c>
      <c r="AA14" s="34">
        <f t="shared" si="2"/>
        <v>0</v>
      </c>
      <c r="AB14" s="198">
        <v>0</v>
      </c>
    </row>
    <row r="15" spans="2:28" ht="18" customHeight="1">
      <c r="B15" s="149" t="s">
        <v>116</v>
      </c>
      <c r="C15" s="141">
        <f t="shared" ref="C15:Y15" si="8">+C16+C23</f>
        <v>3285.9</v>
      </c>
      <c r="D15" s="141">
        <f t="shared" si="8"/>
        <v>2853.5</v>
      </c>
      <c r="E15" s="141">
        <f t="shared" si="8"/>
        <v>1999.8</v>
      </c>
      <c r="F15" s="141">
        <f t="shared" si="8"/>
        <v>2663.7999999999997</v>
      </c>
      <c r="G15" s="141">
        <f t="shared" si="8"/>
        <v>2532.7000000000003</v>
      </c>
      <c r="H15" s="141">
        <f t="shared" si="8"/>
        <v>1821.3</v>
      </c>
      <c r="I15" s="141">
        <f t="shared" si="8"/>
        <v>2443.7999999999997</v>
      </c>
      <c r="J15" s="141">
        <f t="shared" si="8"/>
        <v>3357.4</v>
      </c>
      <c r="K15" s="141">
        <f t="shared" si="8"/>
        <v>2375.5</v>
      </c>
      <c r="L15" s="141">
        <f t="shared" si="8"/>
        <v>2473.3000000000002</v>
      </c>
      <c r="M15" s="141">
        <f t="shared" si="8"/>
        <v>2722.5</v>
      </c>
      <c r="N15" s="141">
        <f>+N16+N23</f>
        <v>28529.5</v>
      </c>
      <c r="O15" s="141">
        <f t="shared" si="8"/>
        <v>2306.1000000000004</v>
      </c>
      <c r="P15" s="141">
        <f t="shared" si="8"/>
        <v>2260</v>
      </c>
      <c r="Q15" s="141">
        <f t="shared" si="8"/>
        <v>2291.7000000000003</v>
      </c>
      <c r="R15" s="141">
        <f t="shared" si="8"/>
        <v>2331.4</v>
      </c>
      <c r="S15" s="141">
        <f t="shared" si="8"/>
        <v>2842.6000000000004</v>
      </c>
      <c r="T15" s="141">
        <f>+T16+T23</f>
        <v>2654.1</v>
      </c>
      <c r="U15" s="141">
        <f t="shared" si="8"/>
        <v>2939.3999999999996</v>
      </c>
      <c r="V15" s="141">
        <f t="shared" si="8"/>
        <v>3527.7</v>
      </c>
      <c r="W15" s="141">
        <f t="shared" si="8"/>
        <v>2696.8999999999996</v>
      </c>
      <c r="X15" s="141">
        <f t="shared" si="8"/>
        <v>2679.8</v>
      </c>
      <c r="Y15" s="141">
        <f t="shared" si="8"/>
        <v>2526.8000000000002</v>
      </c>
      <c r="Z15" s="141">
        <f>+Z16+Z23</f>
        <v>29056.500000000004</v>
      </c>
      <c r="AA15" s="26">
        <f t="shared" si="2"/>
        <v>527.00000000000364</v>
      </c>
      <c r="AB15" s="26">
        <f>+AA15/N15*100</f>
        <v>1.8472107818223369</v>
      </c>
    </row>
    <row r="16" spans="2:28" ht="18" customHeight="1">
      <c r="B16" s="140" t="s">
        <v>59</v>
      </c>
      <c r="C16" s="141">
        <f t="shared" ref="C16:Y16" si="9">+C17+C21</f>
        <v>3086.1</v>
      </c>
      <c r="D16" s="26">
        <f t="shared" si="9"/>
        <v>2777</v>
      </c>
      <c r="E16" s="26">
        <f t="shared" si="9"/>
        <v>1921</v>
      </c>
      <c r="F16" s="26">
        <f t="shared" si="9"/>
        <v>2589.1</v>
      </c>
      <c r="G16" s="26">
        <f t="shared" si="9"/>
        <v>2391.3000000000002</v>
      </c>
      <c r="H16" s="26">
        <f t="shared" si="9"/>
        <v>1746.5</v>
      </c>
      <c r="I16" s="26">
        <f t="shared" si="9"/>
        <v>2307.1999999999998</v>
      </c>
      <c r="J16" s="26">
        <f t="shared" si="9"/>
        <v>3234.8</v>
      </c>
      <c r="K16" s="26">
        <f t="shared" si="9"/>
        <v>2288.6999999999998</v>
      </c>
      <c r="L16" s="26">
        <f t="shared" si="9"/>
        <v>2372.4</v>
      </c>
      <c r="M16" s="26">
        <f t="shared" si="9"/>
        <v>2598.1999999999998</v>
      </c>
      <c r="N16" s="30">
        <f>+N17+N21</f>
        <v>27312.3</v>
      </c>
      <c r="O16" s="141">
        <f t="shared" si="9"/>
        <v>2199.1000000000004</v>
      </c>
      <c r="P16" s="141">
        <f t="shared" si="9"/>
        <v>2179.1</v>
      </c>
      <c r="Q16" s="26">
        <f t="shared" si="9"/>
        <v>2139.2000000000003</v>
      </c>
      <c r="R16" s="26">
        <f t="shared" si="9"/>
        <v>2164.9</v>
      </c>
      <c r="S16" s="26">
        <f t="shared" si="9"/>
        <v>2676.1000000000004</v>
      </c>
      <c r="T16" s="26">
        <f t="shared" si="9"/>
        <v>2533.6999999999998</v>
      </c>
      <c r="U16" s="26">
        <f t="shared" si="9"/>
        <v>2748.7</v>
      </c>
      <c r="V16" s="26">
        <f t="shared" si="9"/>
        <v>3424.3999999999996</v>
      </c>
      <c r="W16" s="26">
        <f t="shared" si="9"/>
        <v>2638.2999999999997</v>
      </c>
      <c r="X16" s="26">
        <f t="shared" si="9"/>
        <v>2401.7000000000003</v>
      </c>
      <c r="Y16" s="26">
        <f t="shared" si="9"/>
        <v>2179</v>
      </c>
      <c r="Z16" s="26">
        <f>+Z17+Z21</f>
        <v>27284.200000000004</v>
      </c>
      <c r="AA16" s="26">
        <f t="shared" si="2"/>
        <v>-28.099999999994907</v>
      </c>
      <c r="AB16" s="26">
        <f>+AA16/N16*100</f>
        <v>-0.10288404857882677</v>
      </c>
    </row>
    <row r="17" spans="1:28" ht="18" customHeight="1">
      <c r="B17" s="145" t="s">
        <v>60</v>
      </c>
      <c r="C17" s="26">
        <f t="shared" ref="C17:Y17" si="10">+C18+C20</f>
        <v>204.2</v>
      </c>
      <c r="D17" s="26">
        <f t="shared" si="10"/>
        <v>167</v>
      </c>
      <c r="E17" s="26">
        <f t="shared" si="10"/>
        <v>8.5</v>
      </c>
      <c r="F17" s="26">
        <f t="shared" si="10"/>
        <v>68.5</v>
      </c>
      <c r="G17" s="26">
        <f t="shared" si="10"/>
        <v>323.5</v>
      </c>
      <c r="H17" s="26">
        <f t="shared" si="10"/>
        <v>19</v>
      </c>
      <c r="I17" s="26">
        <f t="shared" si="10"/>
        <v>118</v>
      </c>
      <c r="J17" s="26">
        <f t="shared" si="10"/>
        <v>288.5</v>
      </c>
      <c r="K17" s="26">
        <f t="shared" si="10"/>
        <v>7.5</v>
      </c>
      <c r="L17" s="26">
        <f t="shared" si="10"/>
        <v>44.8</v>
      </c>
      <c r="M17" s="26">
        <f t="shared" si="10"/>
        <v>459</v>
      </c>
      <c r="N17" s="26">
        <f>+N18+N20</f>
        <v>1708.5</v>
      </c>
      <c r="O17" s="26">
        <f t="shared" si="10"/>
        <v>32.299999999999997</v>
      </c>
      <c r="P17" s="26">
        <f t="shared" si="10"/>
        <v>180.2</v>
      </c>
      <c r="Q17" s="26">
        <f t="shared" si="10"/>
        <v>88.8</v>
      </c>
      <c r="R17" s="26">
        <f t="shared" si="10"/>
        <v>205.4</v>
      </c>
      <c r="S17" s="26">
        <f t="shared" si="10"/>
        <v>20.3</v>
      </c>
      <c r="T17" s="26">
        <f t="shared" si="10"/>
        <v>227.5</v>
      </c>
      <c r="U17" s="26">
        <f t="shared" si="10"/>
        <v>9</v>
      </c>
      <c r="V17" s="26">
        <f t="shared" si="10"/>
        <v>6.7</v>
      </c>
      <c r="W17" s="26">
        <f t="shared" si="10"/>
        <v>267.10000000000002</v>
      </c>
      <c r="X17" s="26">
        <f t="shared" si="10"/>
        <v>102.4</v>
      </c>
      <c r="Y17" s="26">
        <f t="shared" si="10"/>
        <v>1.6</v>
      </c>
      <c r="Z17" s="26">
        <f>+Z18+Z20</f>
        <v>1141.3</v>
      </c>
      <c r="AA17" s="26">
        <f t="shared" si="2"/>
        <v>-567.20000000000005</v>
      </c>
      <c r="AB17" s="26">
        <f>+AA17/N17*100</f>
        <v>-33.198712320749195</v>
      </c>
    </row>
    <row r="18" spans="1:28" s="54" customFormat="1" ht="18" customHeight="1">
      <c r="B18" s="199" t="s">
        <v>117</v>
      </c>
      <c r="C18" s="166">
        <f>+C19</f>
        <v>2.2000000000000002</v>
      </c>
      <c r="D18" s="166">
        <f t="shared" ref="D18:Y18" si="11">+D19</f>
        <v>28.5</v>
      </c>
      <c r="E18" s="166">
        <f t="shared" si="11"/>
        <v>0</v>
      </c>
      <c r="F18" s="166">
        <f t="shared" si="11"/>
        <v>20.8</v>
      </c>
      <c r="G18" s="166">
        <f t="shared" si="11"/>
        <v>6.6</v>
      </c>
      <c r="H18" s="166">
        <f t="shared" si="11"/>
        <v>7.4</v>
      </c>
      <c r="I18" s="166">
        <f t="shared" si="11"/>
        <v>6.2</v>
      </c>
      <c r="J18" s="166">
        <f t="shared" si="11"/>
        <v>52.7</v>
      </c>
      <c r="K18" s="166">
        <f t="shared" si="11"/>
        <v>7</v>
      </c>
      <c r="L18" s="166">
        <f t="shared" si="11"/>
        <v>27.8</v>
      </c>
      <c r="M18" s="166">
        <f t="shared" si="11"/>
        <v>17.5</v>
      </c>
      <c r="N18" s="166">
        <f>+N19</f>
        <v>176.70000000000002</v>
      </c>
      <c r="O18" s="166">
        <f t="shared" si="11"/>
        <v>10.1</v>
      </c>
      <c r="P18" s="166">
        <f t="shared" si="11"/>
        <v>36.5</v>
      </c>
      <c r="Q18" s="166">
        <f t="shared" si="11"/>
        <v>10</v>
      </c>
      <c r="R18" s="166">
        <f t="shared" si="11"/>
        <v>12.5</v>
      </c>
      <c r="S18" s="166">
        <f t="shared" si="11"/>
        <v>19.600000000000001</v>
      </c>
      <c r="T18" s="166">
        <f t="shared" si="11"/>
        <v>16.3</v>
      </c>
      <c r="U18" s="166">
        <f t="shared" si="11"/>
        <v>8.1999999999999993</v>
      </c>
      <c r="V18" s="166">
        <f t="shared" si="11"/>
        <v>6.5</v>
      </c>
      <c r="W18" s="166">
        <f t="shared" si="11"/>
        <v>12</v>
      </c>
      <c r="X18" s="166">
        <f t="shared" si="11"/>
        <v>17.5</v>
      </c>
      <c r="Y18" s="166">
        <f t="shared" si="11"/>
        <v>1.3</v>
      </c>
      <c r="Z18" s="166">
        <f>+Z19</f>
        <v>150.5</v>
      </c>
      <c r="AA18" s="166">
        <f t="shared" si="2"/>
        <v>-26.200000000000017</v>
      </c>
      <c r="AB18" s="200">
        <v>0</v>
      </c>
    </row>
    <row r="19" spans="1:28" ht="18" customHeight="1">
      <c r="B19" s="201" t="s">
        <v>146</v>
      </c>
      <c r="C19" s="34">
        <f>+[1]PP!C67</f>
        <v>2.2000000000000002</v>
      </c>
      <c r="D19" s="34">
        <f>+[1]PP!D67</f>
        <v>28.5</v>
      </c>
      <c r="E19" s="34">
        <f>+[1]PP!E67</f>
        <v>0</v>
      </c>
      <c r="F19" s="34">
        <f>+[1]PP!F67</f>
        <v>20.8</v>
      </c>
      <c r="G19" s="34">
        <f>+[1]PP!G67</f>
        <v>6.6</v>
      </c>
      <c r="H19" s="34">
        <f>+[1]PP!H67</f>
        <v>7.4</v>
      </c>
      <c r="I19" s="34">
        <f>+[1]PP!I67</f>
        <v>6.2</v>
      </c>
      <c r="J19" s="34">
        <f>+[1]PP!J67</f>
        <v>52.7</v>
      </c>
      <c r="K19" s="34">
        <f>+[1]PP!K67</f>
        <v>7</v>
      </c>
      <c r="L19" s="34">
        <f>+[1]PP!L67</f>
        <v>27.8</v>
      </c>
      <c r="M19" s="34">
        <f>+[1]PP!M67</f>
        <v>17.5</v>
      </c>
      <c r="N19" s="34">
        <f>SUM(C19:M19)</f>
        <v>176.70000000000002</v>
      </c>
      <c r="O19" s="34">
        <f>+[1]PP!O67</f>
        <v>10.1</v>
      </c>
      <c r="P19" s="34">
        <f>+[1]PP!P67</f>
        <v>36.5</v>
      </c>
      <c r="Q19" s="34">
        <f>+[1]PP!Q67</f>
        <v>10</v>
      </c>
      <c r="R19" s="34">
        <f>+[1]PP!R67</f>
        <v>12.5</v>
      </c>
      <c r="S19" s="34">
        <f>+[1]PP!S67</f>
        <v>19.600000000000001</v>
      </c>
      <c r="T19" s="34">
        <f>+[1]PP!T67</f>
        <v>16.3</v>
      </c>
      <c r="U19" s="34">
        <f>+[1]PP!U67</f>
        <v>8.1999999999999993</v>
      </c>
      <c r="V19" s="34">
        <f>+[1]PP!V67</f>
        <v>6.5</v>
      </c>
      <c r="W19" s="34">
        <f>+[1]PP!W67</f>
        <v>12</v>
      </c>
      <c r="X19" s="34">
        <f>+[1]PP!X67</f>
        <v>17.5</v>
      </c>
      <c r="Y19" s="34">
        <f>+[1]PP!Y67</f>
        <v>1.3</v>
      </c>
      <c r="Z19" s="34">
        <f>SUM(O19:Y19)</f>
        <v>150.5</v>
      </c>
      <c r="AA19" s="34">
        <f t="shared" si="2"/>
        <v>-26.200000000000017</v>
      </c>
      <c r="AB19" s="202">
        <f t="shared" ref="AB19:AB29" si="12">+AA19/N19*100</f>
        <v>-14.827391058290898</v>
      </c>
    </row>
    <row r="20" spans="1:28" ht="18" customHeight="1">
      <c r="B20" s="203" t="s">
        <v>147</v>
      </c>
      <c r="C20" s="34">
        <f>+[1]PP!C68</f>
        <v>202</v>
      </c>
      <c r="D20" s="34">
        <f>+[1]PP!D68</f>
        <v>138.5</v>
      </c>
      <c r="E20" s="34">
        <f>+[1]PP!E68</f>
        <v>8.5</v>
      </c>
      <c r="F20" s="34">
        <f>+[1]PP!F68</f>
        <v>47.7</v>
      </c>
      <c r="G20" s="34">
        <f>+[1]PP!G68</f>
        <v>316.89999999999998</v>
      </c>
      <c r="H20" s="34">
        <f>+[1]PP!H68</f>
        <v>11.6</v>
      </c>
      <c r="I20" s="34">
        <f>+[1]PP!I68</f>
        <v>111.8</v>
      </c>
      <c r="J20" s="34">
        <f>+[1]PP!J68</f>
        <v>235.8</v>
      </c>
      <c r="K20" s="34">
        <f>+[1]PP!K68</f>
        <v>0.5</v>
      </c>
      <c r="L20" s="34">
        <f>+[1]PP!L68</f>
        <v>17</v>
      </c>
      <c r="M20" s="34">
        <f>+[1]PP!M68</f>
        <v>441.5</v>
      </c>
      <c r="N20" s="34">
        <f>SUM(C20:M20)</f>
        <v>1531.8</v>
      </c>
      <c r="O20" s="34">
        <f>+[1]PP!O68</f>
        <v>22.2</v>
      </c>
      <c r="P20" s="34">
        <f>+[1]PP!P68</f>
        <v>143.69999999999999</v>
      </c>
      <c r="Q20" s="34">
        <f>+[1]PP!Q68</f>
        <v>78.8</v>
      </c>
      <c r="R20" s="34">
        <f>+[1]PP!R68</f>
        <v>192.9</v>
      </c>
      <c r="S20" s="34">
        <f>+[1]PP!S68</f>
        <v>0.7</v>
      </c>
      <c r="T20" s="34">
        <f>+[1]PP!T68</f>
        <v>211.2</v>
      </c>
      <c r="U20" s="34">
        <f>+[1]PP!U68</f>
        <v>0.8</v>
      </c>
      <c r="V20" s="34">
        <f>+[1]PP!V68</f>
        <v>0.2</v>
      </c>
      <c r="W20" s="34">
        <f>+[1]PP!W68</f>
        <v>255.1</v>
      </c>
      <c r="X20" s="34">
        <f>+[1]PP!X68</f>
        <v>84.9</v>
      </c>
      <c r="Y20" s="34">
        <f>+[1]PP!Y68</f>
        <v>0.3</v>
      </c>
      <c r="Z20" s="34">
        <f>SUM(O20:Y20)</f>
        <v>990.8</v>
      </c>
      <c r="AA20" s="34">
        <f t="shared" si="2"/>
        <v>-541</v>
      </c>
      <c r="AB20" s="202">
        <f t="shared" si="12"/>
        <v>-35.317926622274449</v>
      </c>
    </row>
    <row r="21" spans="1:28" ht="18" customHeight="1">
      <c r="B21" s="145" t="s">
        <v>61</v>
      </c>
      <c r="C21" s="26">
        <f t="shared" ref="C21:Y21" si="13">SUM(C22:C22)</f>
        <v>2881.9</v>
      </c>
      <c r="D21" s="26">
        <f t="shared" si="13"/>
        <v>2610</v>
      </c>
      <c r="E21" s="26">
        <f t="shared" si="13"/>
        <v>1912.5</v>
      </c>
      <c r="F21" s="26">
        <f t="shared" si="13"/>
        <v>2520.6</v>
      </c>
      <c r="G21" s="26">
        <f t="shared" si="13"/>
        <v>2067.8000000000002</v>
      </c>
      <c r="H21" s="26">
        <f t="shared" si="13"/>
        <v>1727.5</v>
      </c>
      <c r="I21" s="26">
        <f t="shared" si="13"/>
        <v>2189.1999999999998</v>
      </c>
      <c r="J21" s="26">
        <f t="shared" si="13"/>
        <v>2946.3</v>
      </c>
      <c r="K21" s="26">
        <f t="shared" si="13"/>
        <v>2281.1999999999998</v>
      </c>
      <c r="L21" s="26">
        <f t="shared" si="13"/>
        <v>2327.6</v>
      </c>
      <c r="M21" s="26">
        <f t="shared" si="13"/>
        <v>2139.1999999999998</v>
      </c>
      <c r="N21" s="26">
        <f>SUM(N22:N22)</f>
        <v>25603.8</v>
      </c>
      <c r="O21" s="26">
        <f t="shared" si="13"/>
        <v>2166.8000000000002</v>
      </c>
      <c r="P21" s="26">
        <f t="shared" si="13"/>
        <v>1998.9</v>
      </c>
      <c r="Q21" s="26">
        <f t="shared" si="13"/>
        <v>2050.4</v>
      </c>
      <c r="R21" s="26">
        <f t="shared" si="13"/>
        <v>1959.5</v>
      </c>
      <c r="S21" s="26">
        <f t="shared" si="13"/>
        <v>2655.8</v>
      </c>
      <c r="T21" s="26">
        <f t="shared" si="13"/>
        <v>2306.1999999999998</v>
      </c>
      <c r="U21" s="26">
        <f t="shared" si="13"/>
        <v>2739.7</v>
      </c>
      <c r="V21" s="26">
        <f t="shared" si="13"/>
        <v>3417.7</v>
      </c>
      <c r="W21" s="26">
        <f t="shared" si="13"/>
        <v>2371.1999999999998</v>
      </c>
      <c r="X21" s="26">
        <f t="shared" si="13"/>
        <v>2299.3000000000002</v>
      </c>
      <c r="Y21" s="26">
        <f t="shared" si="13"/>
        <v>2177.4</v>
      </c>
      <c r="Z21" s="26">
        <f>SUM(Z22:Z22)</f>
        <v>26142.900000000005</v>
      </c>
      <c r="AA21" s="26">
        <f t="shared" si="2"/>
        <v>539.10000000000582</v>
      </c>
      <c r="AB21" s="26">
        <f t="shared" si="12"/>
        <v>2.1055468328920153</v>
      </c>
    </row>
    <row r="22" spans="1:28" ht="18" customHeight="1">
      <c r="B22" s="203" t="s">
        <v>148</v>
      </c>
      <c r="C22" s="34">
        <f>+[1]PP!C72</f>
        <v>2881.9</v>
      </c>
      <c r="D22" s="34">
        <f>+[1]PP!D72</f>
        <v>2610</v>
      </c>
      <c r="E22" s="34">
        <f>+[1]PP!E72</f>
        <v>1912.5</v>
      </c>
      <c r="F22" s="34">
        <f>+[1]PP!F72</f>
        <v>2520.6</v>
      </c>
      <c r="G22" s="34">
        <f>+[1]PP!G72</f>
        <v>2067.8000000000002</v>
      </c>
      <c r="H22" s="34">
        <f>+[1]PP!H72</f>
        <v>1727.5</v>
      </c>
      <c r="I22" s="34">
        <f>+[1]PP!I72</f>
        <v>2189.1999999999998</v>
      </c>
      <c r="J22" s="34">
        <f>+[1]PP!J72</f>
        <v>2946.3</v>
      </c>
      <c r="K22" s="34">
        <f>+[1]PP!K72</f>
        <v>2281.1999999999998</v>
      </c>
      <c r="L22" s="34">
        <f>+[1]PP!L72</f>
        <v>2327.6</v>
      </c>
      <c r="M22" s="34">
        <f>+[1]PP!M72</f>
        <v>2139.1999999999998</v>
      </c>
      <c r="N22" s="35">
        <f>SUM(C22:M22)</f>
        <v>25603.8</v>
      </c>
      <c r="O22" s="34">
        <f>+[1]PP!O72</f>
        <v>2166.8000000000002</v>
      </c>
      <c r="P22" s="34">
        <f>+[1]PP!P72</f>
        <v>1998.9</v>
      </c>
      <c r="Q22" s="34">
        <f>+[1]PP!Q72</f>
        <v>2050.4</v>
      </c>
      <c r="R22" s="34">
        <f>+[1]PP!R72</f>
        <v>1959.5</v>
      </c>
      <c r="S22" s="34">
        <f>+[1]PP!S72</f>
        <v>2655.8</v>
      </c>
      <c r="T22" s="34">
        <f>+[1]PP!T72</f>
        <v>2306.1999999999998</v>
      </c>
      <c r="U22" s="34">
        <f>+[1]PP!U72</f>
        <v>2739.7</v>
      </c>
      <c r="V22" s="34">
        <f>+[1]PP!V72</f>
        <v>3417.7</v>
      </c>
      <c r="W22" s="34">
        <f>+[1]PP!W72</f>
        <v>2371.1999999999998</v>
      </c>
      <c r="X22" s="34">
        <f>+[1]PP!X72</f>
        <v>2299.3000000000002</v>
      </c>
      <c r="Y22" s="34">
        <f>+[1]PP!Y72</f>
        <v>2177.4</v>
      </c>
      <c r="Z22" s="34">
        <f>SUM(O22:Y22)</f>
        <v>26142.900000000005</v>
      </c>
      <c r="AA22" s="34">
        <f t="shared" si="2"/>
        <v>539.10000000000582</v>
      </c>
      <c r="AB22" s="34">
        <f t="shared" si="12"/>
        <v>2.1055468328920153</v>
      </c>
    </row>
    <row r="23" spans="1:28" ht="18" customHeight="1">
      <c r="B23" s="145" t="s">
        <v>65</v>
      </c>
      <c r="C23" s="26">
        <f t="shared" ref="C23:Y23" si="14">SUM(C24:C26)</f>
        <v>199.8</v>
      </c>
      <c r="D23" s="26">
        <f t="shared" si="14"/>
        <v>76.5</v>
      </c>
      <c r="E23" s="26">
        <f t="shared" si="14"/>
        <v>78.8</v>
      </c>
      <c r="F23" s="26">
        <f t="shared" si="14"/>
        <v>74.7</v>
      </c>
      <c r="G23" s="26">
        <f t="shared" si="14"/>
        <v>141.4</v>
      </c>
      <c r="H23" s="26">
        <f t="shared" si="14"/>
        <v>74.8</v>
      </c>
      <c r="I23" s="26">
        <f t="shared" si="14"/>
        <v>136.6</v>
      </c>
      <c r="J23" s="26">
        <f t="shared" si="14"/>
        <v>122.6</v>
      </c>
      <c r="K23" s="26">
        <f t="shared" si="14"/>
        <v>86.8</v>
      </c>
      <c r="L23" s="26">
        <f t="shared" si="14"/>
        <v>100.9</v>
      </c>
      <c r="M23" s="26">
        <f t="shared" si="14"/>
        <v>124.29999999999998</v>
      </c>
      <c r="N23" s="26">
        <f>SUM(N24:N26)</f>
        <v>1217.2</v>
      </c>
      <c r="O23" s="26">
        <f t="shared" si="14"/>
        <v>107</v>
      </c>
      <c r="P23" s="26">
        <f t="shared" si="14"/>
        <v>80.900000000000006</v>
      </c>
      <c r="Q23" s="26">
        <f t="shared" si="14"/>
        <v>152.5</v>
      </c>
      <c r="R23" s="26">
        <f t="shared" si="14"/>
        <v>166.5</v>
      </c>
      <c r="S23" s="26">
        <f t="shared" si="14"/>
        <v>166.5</v>
      </c>
      <c r="T23" s="26">
        <f>SUM(T24:T26)</f>
        <v>120.4</v>
      </c>
      <c r="U23" s="26">
        <f t="shared" si="14"/>
        <v>190.7</v>
      </c>
      <c r="V23" s="26">
        <f t="shared" si="14"/>
        <v>103.29999999999998</v>
      </c>
      <c r="W23" s="26">
        <f t="shared" si="14"/>
        <v>58.6</v>
      </c>
      <c r="X23" s="26">
        <f t="shared" si="14"/>
        <v>278.09999999999997</v>
      </c>
      <c r="Y23" s="26">
        <f t="shared" si="14"/>
        <v>347.8</v>
      </c>
      <c r="Z23" s="26">
        <f>SUM(Z24:Z26)</f>
        <v>1772.3000000000002</v>
      </c>
      <c r="AA23" s="26">
        <f t="shared" si="2"/>
        <v>555.10000000000014</v>
      </c>
      <c r="AB23" s="26">
        <f t="shared" si="12"/>
        <v>45.604666447584627</v>
      </c>
    </row>
    <row r="24" spans="1:28" ht="18" customHeight="1">
      <c r="A24" s="1">
        <v>0</v>
      </c>
      <c r="B24" s="203" t="s">
        <v>149</v>
      </c>
      <c r="C24" s="34">
        <v>3.4</v>
      </c>
      <c r="D24" s="34">
        <v>3.8</v>
      </c>
      <c r="E24" s="34">
        <v>4.8</v>
      </c>
      <c r="F24" s="34">
        <v>3.5</v>
      </c>
      <c r="G24" s="34">
        <v>4.5</v>
      </c>
      <c r="H24" s="34">
        <v>3.5</v>
      </c>
      <c r="I24" s="35">
        <v>3.7</v>
      </c>
      <c r="J24" s="35">
        <v>3.8</v>
      </c>
      <c r="K24" s="35">
        <v>3.5</v>
      </c>
      <c r="L24" s="35">
        <v>4.5</v>
      </c>
      <c r="M24" s="35">
        <v>3.6</v>
      </c>
      <c r="N24" s="35">
        <f>SUM(C24:M24)</f>
        <v>42.6</v>
      </c>
      <c r="O24" s="34">
        <f>+[1]PP!O79</f>
        <v>4.3</v>
      </c>
      <c r="P24" s="34">
        <f>+[1]PP!P79</f>
        <v>3.4</v>
      </c>
      <c r="Q24" s="34">
        <f>+[1]PP!Q79</f>
        <v>3.1</v>
      </c>
      <c r="R24" s="34">
        <f>+[1]PP!R79</f>
        <v>4</v>
      </c>
      <c r="S24" s="34">
        <f>+[1]PP!S79</f>
        <v>3.3</v>
      </c>
      <c r="T24" s="34">
        <v>2.8</v>
      </c>
      <c r="U24" s="34">
        <f>+[1]PP!U79</f>
        <v>3.6</v>
      </c>
      <c r="V24" s="34">
        <f>+[1]PP!V79</f>
        <v>3.1</v>
      </c>
      <c r="W24" s="34">
        <f>+[1]PP!W79</f>
        <v>3.1</v>
      </c>
      <c r="X24" s="34">
        <f>+[1]PP!X79</f>
        <v>3.6</v>
      </c>
      <c r="Y24" s="34">
        <f>+[1]PP!Y79</f>
        <v>3.1</v>
      </c>
      <c r="Z24" s="34">
        <f>SUM(O24:Y24)</f>
        <v>37.400000000000006</v>
      </c>
      <c r="AA24" s="34">
        <f t="shared" si="2"/>
        <v>-5.1999999999999957</v>
      </c>
      <c r="AB24" s="34">
        <f t="shared" si="12"/>
        <v>-12.206572769953041</v>
      </c>
    </row>
    <row r="25" spans="1:28" ht="18" customHeight="1">
      <c r="B25" s="203" t="s">
        <v>150</v>
      </c>
      <c r="C25" s="34">
        <v>164.4</v>
      </c>
      <c r="D25" s="34">
        <v>48.5</v>
      </c>
      <c r="E25" s="34">
        <v>49.9</v>
      </c>
      <c r="F25" s="34">
        <v>47.1</v>
      </c>
      <c r="G25" s="34">
        <v>110.2</v>
      </c>
      <c r="H25" s="34">
        <v>46.8</v>
      </c>
      <c r="I25" s="35">
        <v>103.5</v>
      </c>
      <c r="J25" s="35">
        <v>89.3</v>
      </c>
      <c r="K25" s="35">
        <v>58.9</v>
      </c>
      <c r="L25" s="35">
        <v>63</v>
      </c>
      <c r="M25" s="35">
        <v>102.6</v>
      </c>
      <c r="N25" s="35">
        <f>SUM(C25:M25)</f>
        <v>884.2</v>
      </c>
      <c r="O25" s="34">
        <v>41.8</v>
      </c>
      <c r="P25" s="34">
        <v>28.6</v>
      </c>
      <c r="Q25" s="34">
        <v>115.1</v>
      </c>
      <c r="R25" s="34">
        <v>113.1</v>
      </c>
      <c r="S25" s="34">
        <v>113.1</v>
      </c>
      <c r="T25" s="34">
        <v>98.5</v>
      </c>
      <c r="U25" s="34">
        <v>162.4</v>
      </c>
      <c r="V25" s="34">
        <v>70.599999999999994</v>
      </c>
      <c r="W25" s="34">
        <v>16.399999999999999</v>
      </c>
      <c r="X25" s="34">
        <v>247.2</v>
      </c>
      <c r="Y25" s="34">
        <v>319.7</v>
      </c>
      <c r="Z25" s="34">
        <f>SUM(O25:Y25)</f>
        <v>1326.5</v>
      </c>
      <c r="AA25" s="34">
        <f t="shared" si="2"/>
        <v>442.29999999999995</v>
      </c>
      <c r="AB25" s="34">
        <f t="shared" si="12"/>
        <v>50.022619316896623</v>
      </c>
    </row>
    <row r="26" spans="1:28" ht="18" customHeight="1">
      <c r="B26" s="203" t="s">
        <v>151</v>
      </c>
      <c r="C26" s="34">
        <v>32</v>
      </c>
      <c r="D26" s="34">
        <v>24.2</v>
      </c>
      <c r="E26" s="34">
        <v>24.1</v>
      </c>
      <c r="F26" s="34">
        <v>24.1</v>
      </c>
      <c r="G26" s="34">
        <v>26.7</v>
      </c>
      <c r="H26" s="34">
        <v>24.5</v>
      </c>
      <c r="I26" s="35">
        <v>29.4</v>
      </c>
      <c r="J26" s="35">
        <v>29.5</v>
      </c>
      <c r="K26" s="35">
        <v>24.4</v>
      </c>
      <c r="L26" s="35">
        <v>33.4</v>
      </c>
      <c r="M26" s="35">
        <v>18.100000000000001</v>
      </c>
      <c r="N26" s="35">
        <f>SUM(C26:M26)</f>
        <v>290.40000000000003</v>
      </c>
      <c r="O26" s="34">
        <v>60.9</v>
      </c>
      <c r="P26" s="34">
        <v>48.9</v>
      </c>
      <c r="Q26" s="34">
        <v>34.299999999999997</v>
      </c>
      <c r="R26" s="34">
        <v>49.4</v>
      </c>
      <c r="S26" s="34">
        <v>50.1</v>
      </c>
      <c r="T26" s="34">
        <v>19.100000000000001</v>
      </c>
      <c r="U26" s="34">
        <v>24.7</v>
      </c>
      <c r="V26" s="34">
        <v>29.6</v>
      </c>
      <c r="W26" s="34">
        <v>39.1</v>
      </c>
      <c r="X26" s="34">
        <v>27.3</v>
      </c>
      <c r="Y26" s="34">
        <v>25</v>
      </c>
      <c r="Z26" s="34">
        <f>SUM(O26:Y26)</f>
        <v>408.40000000000003</v>
      </c>
      <c r="AA26" s="34">
        <f t="shared" si="2"/>
        <v>118</v>
      </c>
      <c r="AB26" s="34">
        <f t="shared" si="12"/>
        <v>40.633608815426989</v>
      </c>
    </row>
    <row r="27" spans="1:28" ht="18" customHeight="1">
      <c r="B27" s="149" t="s">
        <v>122</v>
      </c>
      <c r="C27" s="26">
        <f t="shared" ref="C27:Y27" si="15">+C28+C30</f>
        <v>101</v>
      </c>
      <c r="D27" s="26">
        <f t="shared" si="15"/>
        <v>70.400000000000006</v>
      </c>
      <c r="E27" s="26">
        <f t="shared" si="15"/>
        <v>71</v>
      </c>
      <c r="F27" s="26">
        <f t="shared" si="15"/>
        <v>76.099999999999994</v>
      </c>
      <c r="G27" s="26">
        <f t="shared" si="15"/>
        <v>69.2</v>
      </c>
      <c r="H27" s="26">
        <f t="shared" si="15"/>
        <v>70.099999999999994</v>
      </c>
      <c r="I27" s="26">
        <f t="shared" si="15"/>
        <v>78</v>
      </c>
      <c r="J27" s="26">
        <f t="shared" si="15"/>
        <v>73.8</v>
      </c>
      <c r="K27" s="26">
        <f t="shared" si="15"/>
        <v>81.099999999999994</v>
      </c>
      <c r="L27" s="26">
        <f t="shared" si="15"/>
        <v>82.4</v>
      </c>
      <c r="M27" s="26">
        <f t="shared" si="15"/>
        <v>68.400000000000006</v>
      </c>
      <c r="N27" s="26">
        <f>+N28+N30</f>
        <v>841.49999999999989</v>
      </c>
      <c r="O27" s="26">
        <f t="shared" si="15"/>
        <v>88.7</v>
      </c>
      <c r="P27" s="26">
        <f t="shared" si="15"/>
        <v>68.900000000000006</v>
      </c>
      <c r="Q27" s="26">
        <f t="shared" si="15"/>
        <v>85.4</v>
      </c>
      <c r="R27" s="26">
        <f t="shared" si="15"/>
        <v>86.5</v>
      </c>
      <c r="S27" s="26">
        <f t="shared" si="15"/>
        <v>84.3</v>
      </c>
      <c r="T27" s="26">
        <f t="shared" si="15"/>
        <v>80.900000000000006</v>
      </c>
      <c r="U27" s="26">
        <f t="shared" si="15"/>
        <v>88.9</v>
      </c>
      <c r="V27" s="26">
        <f t="shared" si="15"/>
        <v>86.3</v>
      </c>
      <c r="W27" s="26">
        <f t="shared" si="15"/>
        <v>91.4</v>
      </c>
      <c r="X27" s="26">
        <f t="shared" si="15"/>
        <v>83.3</v>
      </c>
      <c r="Y27" s="26">
        <f t="shared" si="15"/>
        <v>77.099999999999994</v>
      </c>
      <c r="Z27" s="26">
        <f>+Z28+Z30</f>
        <v>921.69999999999993</v>
      </c>
      <c r="AA27" s="26">
        <f t="shared" si="2"/>
        <v>80.200000000000045</v>
      </c>
      <c r="AB27" s="26">
        <f t="shared" si="12"/>
        <v>9.5306001188354195</v>
      </c>
    </row>
    <row r="28" spans="1:28" ht="18" customHeight="1">
      <c r="B28" s="140" t="s">
        <v>71</v>
      </c>
      <c r="C28" s="166">
        <f t="shared" ref="C28:M28" si="16">+C29</f>
        <v>101</v>
      </c>
      <c r="D28" s="166">
        <f t="shared" si="16"/>
        <v>70.400000000000006</v>
      </c>
      <c r="E28" s="166">
        <f t="shared" si="16"/>
        <v>71</v>
      </c>
      <c r="F28" s="166">
        <f t="shared" si="16"/>
        <v>76.099999999999994</v>
      </c>
      <c r="G28" s="166">
        <f t="shared" si="16"/>
        <v>69.2</v>
      </c>
      <c r="H28" s="166">
        <f t="shared" si="16"/>
        <v>70.099999999999994</v>
      </c>
      <c r="I28" s="166">
        <f t="shared" si="16"/>
        <v>78</v>
      </c>
      <c r="J28" s="166">
        <f t="shared" si="16"/>
        <v>73.8</v>
      </c>
      <c r="K28" s="166">
        <f t="shared" si="16"/>
        <v>81.099999999999994</v>
      </c>
      <c r="L28" s="166">
        <f t="shared" si="16"/>
        <v>82.4</v>
      </c>
      <c r="M28" s="166">
        <f t="shared" si="16"/>
        <v>68.400000000000006</v>
      </c>
      <c r="N28" s="30">
        <f>SUM(C28:M28)</f>
        <v>841.49999999999989</v>
      </c>
      <c r="O28" s="166">
        <f>+O29</f>
        <v>88.7</v>
      </c>
      <c r="P28" s="166">
        <f>+P29</f>
        <v>68.900000000000006</v>
      </c>
      <c r="Q28" s="166">
        <f t="shared" ref="Q28:Y28" si="17">+Q29</f>
        <v>85.4</v>
      </c>
      <c r="R28" s="166">
        <f t="shared" si="17"/>
        <v>86.5</v>
      </c>
      <c r="S28" s="166">
        <f t="shared" si="17"/>
        <v>84.3</v>
      </c>
      <c r="T28" s="166">
        <f t="shared" si="17"/>
        <v>80.900000000000006</v>
      </c>
      <c r="U28" s="166">
        <f t="shared" si="17"/>
        <v>88.9</v>
      </c>
      <c r="V28" s="166">
        <f t="shared" si="17"/>
        <v>86.3</v>
      </c>
      <c r="W28" s="166">
        <f t="shared" si="17"/>
        <v>91.4</v>
      </c>
      <c r="X28" s="166">
        <f t="shared" si="17"/>
        <v>83.3</v>
      </c>
      <c r="Y28" s="166">
        <f t="shared" si="17"/>
        <v>77.099999999999994</v>
      </c>
      <c r="Z28" s="166">
        <f>SUM(O28:Y28)</f>
        <v>921.69999999999993</v>
      </c>
      <c r="AA28" s="26">
        <f t="shared" si="2"/>
        <v>80.200000000000045</v>
      </c>
      <c r="AB28" s="166">
        <f t="shared" si="12"/>
        <v>9.5306001188354195</v>
      </c>
    </row>
    <row r="29" spans="1:28" ht="18" customHeight="1">
      <c r="B29" s="46" t="s">
        <v>152</v>
      </c>
      <c r="C29" s="204">
        <f>+[1]PP!C89</f>
        <v>101</v>
      </c>
      <c r="D29" s="204">
        <f>+[1]PP!D89</f>
        <v>70.400000000000006</v>
      </c>
      <c r="E29" s="204">
        <f>+[1]PP!E89</f>
        <v>71</v>
      </c>
      <c r="F29" s="204">
        <f>+[1]PP!F89</f>
        <v>76.099999999999994</v>
      </c>
      <c r="G29" s="204">
        <f>+[1]PP!G89</f>
        <v>69.2</v>
      </c>
      <c r="H29" s="204">
        <f>+[1]PP!H89</f>
        <v>70.099999999999994</v>
      </c>
      <c r="I29" s="204">
        <f>+[1]PP!I89</f>
        <v>78</v>
      </c>
      <c r="J29" s="204">
        <f>+[1]PP!J89</f>
        <v>73.8</v>
      </c>
      <c r="K29" s="204">
        <f>+[1]PP!K89</f>
        <v>81.099999999999994</v>
      </c>
      <c r="L29" s="204">
        <f>+[1]PP!L89</f>
        <v>82.4</v>
      </c>
      <c r="M29" s="204">
        <f>+[1]PP!M89</f>
        <v>68.400000000000006</v>
      </c>
      <c r="N29" s="204">
        <f>+[1]PP!N89</f>
        <v>841.49999999999989</v>
      </c>
      <c r="O29" s="204">
        <f>+[1]PP!O89</f>
        <v>88.7</v>
      </c>
      <c r="P29" s="204">
        <f>+[1]PP!P89</f>
        <v>68.900000000000006</v>
      </c>
      <c r="Q29" s="204">
        <f>+[1]PP!Q89</f>
        <v>85.4</v>
      </c>
      <c r="R29" s="204">
        <f>+[1]PP!R89</f>
        <v>86.5</v>
      </c>
      <c r="S29" s="204">
        <f>+[1]PP!S89</f>
        <v>84.3</v>
      </c>
      <c r="T29" s="204">
        <f>+[1]PP!T89</f>
        <v>80.900000000000006</v>
      </c>
      <c r="U29" s="204">
        <f>+[1]PP!U89</f>
        <v>88.9</v>
      </c>
      <c r="V29" s="204">
        <f>+[1]PP!V89</f>
        <v>86.3</v>
      </c>
      <c r="W29" s="204">
        <f>+[1]PP!W89</f>
        <v>91.4</v>
      </c>
      <c r="X29" s="204">
        <f>+[1]PP!X89</f>
        <v>83.3</v>
      </c>
      <c r="Y29" s="204">
        <f>+[1]PP!Y89</f>
        <v>77.099999999999994</v>
      </c>
      <c r="Z29" s="204">
        <f>+[1]PP!Z89</f>
        <v>921.69999999999993</v>
      </c>
      <c r="AA29" s="204">
        <f t="shared" si="2"/>
        <v>80.200000000000045</v>
      </c>
      <c r="AB29" s="204">
        <f t="shared" si="12"/>
        <v>9.5306001188354195</v>
      </c>
    </row>
    <row r="30" spans="1:28" ht="18" customHeight="1">
      <c r="B30" s="140" t="s">
        <v>72</v>
      </c>
      <c r="C30" s="141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f>SUM(C30:M30)</f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  <c r="W30" s="141">
        <v>0</v>
      </c>
      <c r="X30" s="141">
        <v>0</v>
      </c>
      <c r="Y30" s="141">
        <v>0</v>
      </c>
      <c r="Z30" s="141">
        <f>SUM(O30:Y30)</f>
        <v>0</v>
      </c>
      <c r="AA30" s="205">
        <f t="shared" si="2"/>
        <v>0</v>
      </c>
      <c r="AB30" s="205">
        <v>0</v>
      </c>
    </row>
    <row r="31" spans="1:28" ht="21" customHeight="1">
      <c r="B31" s="206" t="s">
        <v>134</v>
      </c>
      <c r="C31" s="174">
        <f t="shared" ref="C31:M31" si="18">+C8</f>
        <v>3412.1</v>
      </c>
      <c r="D31" s="174">
        <f t="shared" si="18"/>
        <v>2945</v>
      </c>
      <c r="E31" s="174">
        <f t="shared" si="18"/>
        <v>2090.6999999999998</v>
      </c>
      <c r="F31" s="174">
        <f t="shared" si="18"/>
        <v>2773.3999999999996</v>
      </c>
      <c r="G31" s="174">
        <f t="shared" si="18"/>
        <v>2620.9</v>
      </c>
      <c r="H31" s="174">
        <f t="shared" si="18"/>
        <v>1901.4999999999998</v>
      </c>
      <c r="I31" s="174">
        <f t="shared" si="18"/>
        <v>2534.1999999999998</v>
      </c>
      <c r="J31" s="174">
        <f t="shared" si="18"/>
        <v>3442.1000000000004</v>
      </c>
      <c r="K31" s="174">
        <f t="shared" si="18"/>
        <v>2465.7999999999997</v>
      </c>
      <c r="L31" s="174">
        <f t="shared" si="18"/>
        <v>2566.5000000000005</v>
      </c>
      <c r="M31" s="174">
        <f t="shared" si="18"/>
        <v>2800.6</v>
      </c>
      <c r="N31" s="174">
        <f>SUM(C31:M31)</f>
        <v>29552.799999999999</v>
      </c>
      <c r="O31" s="174">
        <f t="shared" ref="O31:Z31" si="19">+O8</f>
        <v>2405.4</v>
      </c>
      <c r="P31" s="174">
        <f t="shared" si="19"/>
        <v>2341.2000000000003</v>
      </c>
      <c r="Q31" s="174">
        <f t="shared" si="19"/>
        <v>2385.4000000000005</v>
      </c>
      <c r="R31" s="174">
        <f t="shared" si="19"/>
        <v>2425.1</v>
      </c>
      <c r="S31" s="174">
        <f t="shared" si="19"/>
        <v>2935.2000000000007</v>
      </c>
      <c r="T31" s="174">
        <f t="shared" si="19"/>
        <v>2739.3</v>
      </c>
      <c r="U31" s="174">
        <f t="shared" si="19"/>
        <v>3035.2</v>
      </c>
      <c r="V31" s="174">
        <f t="shared" si="19"/>
        <v>3622.9</v>
      </c>
      <c r="W31" s="174">
        <f t="shared" si="19"/>
        <v>2794.8999999999996</v>
      </c>
      <c r="X31" s="174">
        <f t="shared" si="19"/>
        <v>2776.0000000000005</v>
      </c>
      <c r="Y31" s="174">
        <f t="shared" si="19"/>
        <v>2613.3000000000002</v>
      </c>
      <c r="Z31" s="174">
        <f t="shared" si="19"/>
        <v>30073.900000000005</v>
      </c>
      <c r="AA31" s="174">
        <f t="shared" si="2"/>
        <v>521.10000000000582</v>
      </c>
      <c r="AB31" s="207">
        <f>+AA31/N31*100</f>
        <v>1.763284697219911</v>
      </c>
    </row>
    <row r="32" spans="1:28" ht="21" customHeight="1">
      <c r="B32" s="208" t="s">
        <v>153</v>
      </c>
      <c r="C32" s="209">
        <v>0</v>
      </c>
      <c r="D32" s="209">
        <v>0</v>
      </c>
      <c r="E32" s="209">
        <v>0.4</v>
      </c>
      <c r="F32" s="209">
        <v>0</v>
      </c>
      <c r="G32" s="209">
        <v>0.2</v>
      </c>
      <c r="H32" s="209">
        <v>0</v>
      </c>
      <c r="I32" s="209">
        <v>0.1</v>
      </c>
      <c r="J32" s="209">
        <v>2.2999999999999998</v>
      </c>
      <c r="K32" s="209">
        <v>0</v>
      </c>
      <c r="L32" s="209">
        <v>0.3</v>
      </c>
      <c r="M32" s="209">
        <v>0.3</v>
      </c>
      <c r="N32" s="209">
        <f>SUM(C32:M32)</f>
        <v>3.5999999999999996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10">
        <f t="shared" si="2"/>
        <v>-3.5999999999999996</v>
      </c>
      <c r="AB32" s="211">
        <v>0</v>
      </c>
    </row>
    <row r="33" spans="2:28" ht="21" customHeight="1">
      <c r="B33" s="212"/>
      <c r="C33" s="174">
        <f t="shared" ref="C33:Y33" si="20">+C32+C31</f>
        <v>3412.1</v>
      </c>
      <c r="D33" s="174">
        <f t="shared" si="20"/>
        <v>2945</v>
      </c>
      <c r="E33" s="174">
        <f t="shared" si="20"/>
        <v>2091.1</v>
      </c>
      <c r="F33" s="174">
        <f t="shared" si="20"/>
        <v>2773.3999999999996</v>
      </c>
      <c r="G33" s="174">
        <f t="shared" si="20"/>
        <v>2621.1</v>
      </c>
      <c r="H33" s="174">
        <f t="shared" si="20"/>
        <v>1901.4999999999998</v>
      </c>
      <c r="I33" s="174">
        <f t="shared" si="20"/>
        <v>2534.2999999999997</v>
      </c>
      <c r="J33" s="174">
        <f t="shared" si="20"/>
        <v>3444.4000000000005</v>
      </c>
      <c r="K33" s="174">
        <f t="shared" si="20"/>
        <v>2465.7999999999997</v>
      </c>
      <c r="L33" s="174">
        <f t="shared" si="20"/>
        <v>2566.8000000000006</v>
      </c>
      <c r="M33" s="174">
        <f t="shared" si="20"/>
        <v>2800.9</v>
      </c>
      <c r="N33" s="174">
        <f>+N32+N31</f>
        <v>29556.399999999998</v>
      </c>
      <c r="O33" s="174">
        <f t="shared" si="20"/>
        <v>2405.4</v>
      </c>
      <c r="P33" s="174">
        <f t="shared" si="20"/>
        <v>2341.2000000000003</v>
      </c>
      <c r="Q33" s="174">
        <f t="shared" si="20"/>
        <v>2385.4000000000005</v>
      </c>
      <c r="R33" s="174">
        <f t="shared" si="20"/>
        <v>2425.1</v>
      </c>
      <c r="S33" s="174">
        <f t="shared" si="20"/>
        <v>2935.2000000000007</v>
      </c>
      <c r="T33" s="174">
        <f t="shared" si="20"/>
        <v>2739.3</v>
      </c>
      <c r="U33" s="174">
        <f t="shared" si="20"/>
        <v>3035.2</v>
      </c>
      <c r="V33" s="174">
        <f t="shared" si="20"/>
        <v>3622.9</v>
      </c>
      <c r="W33" s="174">
        <f t="shared" si="20"/>
        <v>2794.8999999999996</v>
      </c>
      <c r="X33" s="174">
        <f t="shared" si="20"/>
        <v>2776.0000000000005</v>
      </c>
      <c r="Y33" s="174">
        <f t="shared" si="20"/>
        <v>2613.3000000000002</v>
      </c>
      <c r="Z33" s="174">
        <f>+Z32+Z31</f>
        <v>30073.900000000005</v>
      </c>
      <c r="AA33" s="174">
        <f t="shared" si="2"/>
        <v>517.50000000000728</v>
      </c>
      <c r="AB33" s="213">
        <v>0</v>
      </c>
    </row>
    <row r="34" spans="2:28" ht="18" customHeight="1">
      <c r="B34" s="68" t="s">
        <v>154</v>
      </c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</row>
    <row r="35" spans="2:28" ht="13.5" customHeight="1">
      <c r="B35" s="72" t="s">
        <v>76</v>
      </c>
      <c r="C35" s="1">
        <v>3412.1</v>
      </c>
      <c r="D35" s="1">
        <v>2945</v>
      </c>
      <c r="E35" s="1">
        <v>2090.6999999999998</v>
      </c>
      <c r="F35" s="1">
        <v>2773.3999999999996</v>
      </c>
      <c r="G35" s="1">
        <v>2620.9</v>
      </c>
      <c r="H35" s="1">
        <v>1901.4999999999998</v>
      </c>
      <c r="I35" s="1">
        <v>2534.1999999999998</v>
      </c>
      <c r="J35" s="1">
        <v>3442.1000000000004</v>
      </c>
      <c r="K35" s="1">
        <v>2465.7999999999997</v>
      </c>
      <c r="L35" s="1">
        <v>2566.5000000000005</v>
      </c>
      <c r="M35" s="1">
        <v>2800.6</v>
      </c>
      <c r="N35" s="215">
        <f>SUM(C35:M35)</f>
        <v>29552.799999999999</v>
      </c>
      <c r="O35" s="216"/>
      <c r="P35" s="216"/>
      <c r="Q35" s="216"/>
      <c r="R35" s="217"/>
      <c r="S35" s="217"/>
      <c r="T35" s="217"/>
      <c r="U35" s="217"/>
      <c r="V35" s="217"/>
      <c r="W35" s="217"/>
      <c r="X35" s="217"/>
      <c r="Y35" s="217"/>
      <c r="Z35" s="214"/>
      <c r="AA35" s="214"/>
    </row>
    <row r="36" spans="2:28" ht="14.25" customHeight="1">
      <c r="B36" s="76" t="s">
        <v>155</v>
      </c>
      <c r="C36" s="215">
        <f t="shared" ref="C36:D36" si="21">+C35-C31</f>
        <v>0</v>
      </c>
      <c r="D36" s="215">
        <f t="shared" si="21"/>
        <v>0</v>
      </c>
      <c r="E36" s="215">
        <f>+E35-E31</f>
        <v>0</v>
      </c>
      <c r="F36" s="215">
        <f t="shared" ref="F36:N36" si="22">+F35-F31</f>
        <v>0</v>
      </c>
      <c r="G36" s="215">
        <f t="shared" si="22"/>
        <v>0</v>
      </c>
      <c r="H36" s="215">
        <f t="shared" si="22"/>
        <v>0</v>
      </c>
      <c r="I36" s="215">
        <f t="shared" si="22"/>
        <v>0</v>
      </c>
      <c r="J36" s="215">
        <f t="shared" si="22"/>
        <v>0</v>
      </c>
      <c r="K36" s="215">
        <f t="shared" si="22"/>
        <v>0</v>
      </c>
      <c r="L36" s="215">
        <f t="shared" si="22"/>
        <v>0</v>
      </c>
      <c r="M36" s="215">
        <f t="shared" si="22"/>
        <v>0</v>
      </c>
      <c r="N36" s="215">
        <f t="shared" si="22"/>
        <v>0</v>
      </c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4"/>
    </row>
    <row r="37" spans="2:28">
      <c r="B37" s="80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80"/>
      <c r="AB37" s="80"/>
    </row>
    <row r="38" spans="2:28">
      <c r="B38" s="80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4"/>
      <c r="AA38" s="219"/>
      <c r="AB38" s="219"/>
    </row>
    <row r="39" spans="2:28" ht="15">
      <c r="B39" s="10" t="s">
        <v>139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2:28" ht="14.25">
      <c r="B40" s="11" t="s">
        <v>140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2:28" ht="14.25">
      <c r="B41" s="11" t="s">
        <v>141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2:28" ht="18" customHeight="1">
      <c r="B42" s="12" t="s">
        <v>5</v>
      </c>
      <c r="C42" s="13">
        <v>2025</v>
      </c>
      <c r="D42" s="14"/>
      <c r="E42" s="14"/>
      <c r="F42" s="14"/>
      <c r="G42" s="14"/>
      <c r="H42" s="14"/>
      <c r="I42" s="15"/>
      <c r="J42" s="15"/>
      <c r="K42" s="15"/>
      <c r="L42" s="15"/>
      <c r="M42" s="15"/>
      <c r="N42" s="12">
        <v>2025</v>
      </c>
      <c r="O42" s="13">
        <v>2025</v>
      </c>
      <c r="P42" s="14"/>
      <c r="Q42" s="14"/>
      <c r="R42" s="14"/>
      <c r="S42" s="14"/>
      <c r="T42" s="14"/>
      <c r="U42" s="15"/>
      <c r="V42" s="15"/>
      <c r="W42" s="15"/>
      <c r="X42" s="15"/>
      <c r="Y42" s="15"/>
      <c r="Z42" s="16" t="s">
        <v>156</v>
      </c>
      <c r="AA42" s="13" t="s">
        <v>142</v>
      </c>
      <c r="AB42" s="193"/>
    </row>
    <row r="43" spans="2:28" ht="44.25" customHeight="1" thickBot="1">
      <c r="B43" s="131"/>
      <c r="C43" s="18" t="s">
        <v>9</v>
      </c>
      <c r="D43" s="18" t="s">
        <v>10</v>
      </c>
      <c r="E43" s="18" t="s">
        <v>11</v>
      </c>
      <c r="F43" s="18" t="s">
        <v>12</v>
      </c>
      <c r="G43" s="18" t="s">
        <v>13</v>
      </c>
      <c r="H43" s="18" t="s">
        <v>14</v>
      </c>
      <c r="I43" s="18" t="s">
        <v>15</v>
      </c>
      <c r="J43" s="18" t="s">
        <v>16</v>
      </c>
      <c r="K43" s="18" t="s">
        <v>17</v>
      </c>
      <c r="L43" s="18" t="s">
        <v>18</v>
      </c>
      <c r="M43" s="18" t="s">
        <v>19</v>
      </c>
      <c r="N43" s="131"/>
      <c r="O43" s="18" t="s">
        <v>9</v>
      </c>
      <c r="P43" s="18" t="s">
        <v>10</v>
      </c>
      <c r="Q43" s="18" t="s">
        <v>11</v>
      </c>
      <c r="R43" s="18" t="s">
        <v>12</v>
      </c>
      <c r="S43" s="18" t="s">
        <v>13</v>
      </c>
      <c r="T43" s="18" t="s">
        <v>14</v>
      </c>
      <c r="U43" s="18" t="s">
        <v>15</v>
      </c>
      <c r="V43" s="18" t="s">
        <v>16</v>
      </c>
      <c r="W43" s="18" t="s">
        <v>17</v>
      </c>
      <c r="X43" s="18" t="s">
        <v>18</v>
      </c>
      <c r="Y43" s="18" t="s">
        <v>19</v>
      </c>
      <c r="Z43" s="133"/>
      <c r="AA43" s="194" t="s">
        <v>157</v>
      </c>
      <c r="AB43" s="195" t="s">
        <v>102</v>
      </c>
    </row>
    <row r="44" spans="2:28" ht="18" customHeight="1" thickTop="1">
      <c r="B44" s="20" t="s">
        <v>20</v>
      </c>
      <c r="C44" s="196">
        <f>+C45+C51+C63</f>
        <v>2405.4</v>
      </c>
      <c r="D44" s="196">
        <f t="shared" ref="D44:M44" si="23">+D45+D51+D63</f>
        <v>2341.2000000000003</v>
      </c>
      <c r="E44" s="196">
        <f t="shared" si="23"/>
        <v>2385.4000000000005</v>
      </c>
      <c r="F44" s="196">
        <f t="shared" si="23"/>
        <v>2425.1</v>
      </c>
      <c r="G44" s="196">
        <f t="shared" si="23"/>
        <v>2935.2000000000007</v>
      </c>
      <c r="H44" s="196">
        <f t="shared" si="23"/>
        <v>2739.3</v>
      </c>
      <c r="I44" s="196">
        <f t="shared" si="23"/>
        <v>3035.2</v>
      </c>
      <c r="J44" s="196">
        <f t="shared" si="23"/>
        <v>3622.9</v>
      </c>
      <c r="K44" s="196">
        <f t="shared" si="23"/>
        <v>2794.8999999999996</v>
      </c>
      <c r="L44" s="196">
        <f t="shared" si="23"/>
        <v>2776.0000000000005</v>
      </c>
      <c r="M44" s="196">
        <f t="shared" si="23"/>
        <v>2613.3000000000002</v>
      </c>
      <c r="N44" s="196">
        <f>+N45+N51+N63</f>
        <v>30073.900000000005</v>
      </c>
      <c r="O44" s="196">
        <f>+O45+O51+O63</f>
        <v>2613.8202635699995</v>
      </c>
      <c r="P44" s="196">
        <f>+P45+P51+P63</f>
        <v>2373.6876570600002</v>
      </c>
      <c r="Q44" s="196">
        <f t="shared" ref="Q44:Y44" si="24">+Q45+Q51+Q63</f>
        <v>2536.3585072199994</v>
      </c>
      <c r="R44" s="196">
        <f t="shared" si="24"/>
        <v>2313.3894132197142</v>
      </c>
      <c r="S44" s="196">
        <f t="shared" si="24"/>
        <v>3296.5390942310696</v>
      </c>
      <c r="T44" s="196">
        <f t="shared" si="24"/>
        <v>2561.6766814279667</v>
      </c>
      <c r="U44" s="196">
        <f t="shared" si="24"/>
        <v>3400.9392916017855</v>
      </c>
      <c r="V44" s="196">
        <f t="shared" si="24"/>
        <v>4508.729126130761</v>
      </c>
      <c r="W44" s="196">
        <f t="shared" si="24"/>
        <v>3248.1601553513424</v>
      </c>
      <c r="X44" s="196">
        <f t="shared" si="24"/>
        <v>3184.3959373494326</v>
      </c>
      <c r="Y44" s="196">
        <f t="shared" si="24"/>
        <v>2641.4207703435541</v>
      </c>
      <c r="Z44" s="196">
        <f>+Z45+Z51+Z63</f>
        <v>32679.116897505624</v>
      </c>
      <c r="AA44" s="196">
        <f t="shared" ref="AA44:AA69" si="25">+N44-Z44</f>
        <v>-2605.2168975056193</v>
      </c>
      <c r="AB44" s="196">
        <f t="shared" ref="AB44:AB49" si="26">+N44/Z44*100</f>
        <v>92.027884640589932</v>
      </c>
    </row>
    <row r="45" spans="2:28" ht="18" customHeight="1">
      <c r="B45" s="138" t="s">
        <v>21</v>
      </c>
      <c r="C45" s="141">
        <f t="shared" ref="C45:R48" si="27">+C46</f>
        <v>10.6</v>
      </c>
      <c r="D45" s="141">
        <f t="shared" si="27"/>
        <v>12.3</v>
      </c>
      <c r="E45" s="141">
        <f t="shared" si="27"/>
        <v>8.3000000000000007</v>
      </c>
      <c r="F45" s="141">
        <f t="shared" si="27"/>
        <v>7.2</v>
      </c>
      <c r="G45" s="141">
        <f t="shared" si="27"/>
        <v>8.3000000000000007</v>
      </c>
      <c r="H45" s="141">
        <f t="shared" si="27"/>
        <v>4.3</v>
      </c>
      <c r="I45" s="141">
        <f t="shared" si="27"/>
        <v>6.9</v>
      </c>
      <c r="J45" s="141">
        <f t="shared" si="27"/>
        <v>8.9</v>
      </c>
      <c r="K45" s="141">
        <f t="shared" si="27"/>
        <v>6.6</v>
      </c>
      <c r="L45" s="141">
        <f t="shared" si="27"/>
        <v>12.9</v>
      </c>
      <c r="M45" s="141">
        <f t="shared" si="27"/>
        <v>9.4</v>
      </c>
      <c r="N45" s="141">
        <f t="shared" si="27"/>
        <v>95.7</v>
      </c>
      <c r="O45" s="141">
        <f t="shared" si="27"/>
        <v>27.407166</v>
      </c>
      <c r="P45" s="141">
        <f t="shared" si="27"/>
        <v>31.705984999999998</v>
      </c>
      <c r="Q45" s="141">
        <f t="shared" si="27"/>
        <v>28.461089000000001</v>
      </c>
      <c r="R45" s="141">
        <f t="shared" si="27"/>
        <v>36.389311640578015</v>
      </c>
      <c r="S45" s="141">
        <f t="shared" ref="O45:AC48" si="28">+S46</f>
        <v>20.395834158147206</v>
      </c>
      <c r="T45" s="141">
        <f t="shared" si="28"/>
        <v>10.87192208546835</v>
      </c>
      <c r="U45" s="141">
        <f t="shared" si="28"/>
        <v>22.303082785501537</v>
      </c>
      <c r="V45" s="141">
        <f t="shared" si="28"/>
        <v>11.187494350813418</v>
      </c>
      <c r="W45" s="141">
        <f t="shared" si="28"/>
        <v>17.783828457242869</v>
      </c>
      <c r="X45" s="141">
        <f t="shared" si="28"/>
        <v>13.609408</v>
      </c>
      <c r="Y45" s="141">
        <f t="shared" si="28"/>
        <v>16.655194000000002</v>
      </c>
      <c r="Z45" s="141">
        <f>+Z46</f>
        <v>236.77031547775138</v>
      </c>
      <c r="AA45" s="141">
        <f t="shared" si="25"/>
        <v>-141.07031547775136</v>
      </c>
      <c r="AB45" s="141">
        <f t="shared" si="26"/>
        <v>40.418918143052714</v>
      </c>
    </row>
    <row r="46" spans="2:28" ht="18" customHeight="1">
      <c r="B46" s="138" t="s">
        <v>84</v>
      </c>
      <c r="C46" s="141">
        <f t="shared" si="27"/>
        <v>10.6</v>
      </c>
      <c r="D46" s="141">
        <f t="shared" si="27"/>
        <v>12.3</v>
      </c>
      <c r="E46" s="141">
        <f t="shared" si="27"/>
        <v>8.3000000000000007</v>
      </c>
      <c r="F46" s="141">
        <f t="shared" si="27"/>
        <v>7.2</v>
      </c>
      <c r="G46" s="141">
        <f t="shared" si="27"/>
        <v>8.3000000000000007</v>
      </c>
      <c r="H46" s="141">
        <f t="shared" si="27"/>
        <v>4.3</v>
      </c>
      <c r="I46" s="141">
        <f t="shared" si="27"/>
        <v>6.9</v>
      </c>
      <c r="J46" s="141">
        <f t="shared" si="27"/>
        <v>8.9</v>
      </c>
      <c r="K46" s="141">
        <f t="shared" si="27"/>
        <v>6.6</v>
      </c>
      <c r="L46" s="141">
        <f t="shared" si="27"/>
        <v>12.9</v>
      </c>
      <c r="M46" s="141">
        <f t="shared" si="27"/>
        <v>9.4</v>
      </c>
      <c r="N46" s="141">
        <f t="shared" si="27"/>
        <v>95.7</v>
      </c>
      <c r="O46" s="141">
        <f t="shared" si="28"/>
        <v>27.407166</v>
      </c>
      <c r="P46" s="141">
        <f t="shared" si="28"/>
        <v>31.705984999999998</v>
      </c>
      <c r="Q46" s="141">
        <f t="shared" si="28"/>
        <v>28.461089000000001</v>
      </c>
      <c r="R46" s="141">
        <f t="shared" si="28"/>
        <v>36.389311640578015</v>
      </c>
      <c r="S46" s="141">
        <f t="shared" si="28"/>
        <v>20.395834158147206</v>
      </c>
      <c r="T46" s="141">
        <f t="shared" si="28"/>
        <v>10.87192208546835</v>
      </c>
      <c r="U46" s="141">
        <f t="shared" si="28"/>
        <v>22.303082785501537</v>
      </c>
      <c r="V46" s="141">
        <f t="shared" si="28"/>
        <v>11.187494350813418</v>
      </c>
      <c r="W46" s="141">
        <f t="shared" si="28"/>
        <v>17.783828457242869</v>
      </c>
      <c r="X46" s="141">
        <f t="shared" si="28"/>
        <v>13.609408</v>
      </c>
      <c r="Y46" s="141">
        <f t="shared" si="28"/>
        <v>16.655194000000002</v>
      </c>
      <c r="Z46" s="141">
        <f>+Z47</f>
        <v>236.77031547775138</v>
      </c>
      <c r="AA46" s="141">
        <f t="shared" si="25"/>
        <v>-141.07031547775136</v>
      </c>
      <c r="AB46" s="141">
        <f t="shared" si="26"/>
        <v>40.418918143052714</v>
      </c>
    </row>
    <row r="47" spans="2:28" ht="18" customHeight="1">
      <c r="B47" s="140" t="s">
        <v>106</v>
      </c>
      <c r="C47" s="141">
        <f>+C48+C50</f>
        <v>10.6</v>
      </c>
      <c r="D47" s="26">
        <f t="shared" si="27"/>
        <v>12.3</v>
      </c>
      <c r="E47" s="26">
        <f t="shared" si="27"/>
        <v>8.3000000000000007</v>
      </c>
      <c r="F47" s="26">
        <f t="shared" si="27"/>
        <v>7.2</v>
      </c>
      <c r="G47" s="26">
        <f t="shared" si="27"/>
        <v>8.3000000000000007</v>
      </c>
      <c r="H47" s="26">
        <f t="shared" si="27"/>
        <v>4.3</v>
      </c>
      <c r="I47" s="26">
        <f t="shared" si="27"/>
        <v>6.9</v>
      </c>
      <c r="J47" s="26">
        <f t="shared" si="27"/>
        <v>8.9</v>
      </c>
      <c r="K47" s="26">
        <f t="shared" si="27"/>
        <v>6.6</v>
      </c>
      <c r="L47" s="26">
        <f t="shared" si="27"/>
        <v>12.9</v>
      </c>
      <c r="M47" s="26">
        <f t="shared" si="27"/>
        <v>9.4</v>
      </c>
      <c r="N47" s="26">
        <f t="shared" si="27"/>
        <v>95.7</v>
      </c>
      <c r="O47" s="141">
        <f t="shared" si="27"/>
        <v>27.407166</v>
      </c>
      <c r="P47" s="26">
        <f t="shared" si="27"/>
        <v>31.705984999999998</v>
      </c>
      <c r="Q47" s="26">
        <f t="shared" si="27"/>
        <v>28.461089000000001</v>
      </c>
      <c r="R47" s="26">
        <f t="shared" si="27"/>
        <v>36.389311640578015</v>
      </c>
      <c r="S47" s="26">
        <f t="shared" si="28"/>
        <v>20.395834158147206</v>
      </c>
      <c r="T47" s="26">
        <f t="shared" si="28"/>
        <v>10.87192208546835</v>
      </c>
      <c r="U47" s="26">
        <f t="shared" si="28"/>
        <v>22.303082785501537</v>
      </c>
      <c r="V47" s="26">
        <f t="shared" si="28"/>
        <v>11.187494350813418</v>
      </c>
      <c r="W47" s="26">
        <f t="shared" si="28"/>
        <v>17.783828457242869</v>
      </c>
      <c r="X47" s="26">
        <f t="shared" si="28"/>
        <v>13.609408</v>
      </c>
      <c r="Y47" s="26">
        <f t="shared" si="28"/>
        <v>16.655194000000002</v>
      </c>
      <c r="Z47" s="26">
        <f>+Z48</f>
        <v>236.77031547775138</v>
      </c>
      <c r="AA47" s="26">
        <f t="shared" si="25"/>
        <v>-141.07031547775136</v>
      </c>
      <c r="AB47" s="26">
        <f t="shared" si="26"/>
        <v>40.418918143052714</v>
      </c>
    </row>
    <row r="48" spans="2:28" ht="18" customHeight="1">
      <c r="B48" s="145" t="s">
        <v>107</v>
      </c>
      <c r="C48" s="141">
        <f>+C49</f>
        <v>10.6</v>
      </c>
      <c r="D48" s="141">
        <f t="shared" si="27"/>
        <v>12.3</v>
      </c>
      <c r="E48" s="141">
        <f t="shared" si="27"/>
        <v>8.3000000000000007</v>
      </c>
      <c r="F48" s="141">
        <f t="shared" si="27"/>
        <v>7.2</v>
      </c>
      <c r="G48" s="141">
        <f t="shared" si="27"/>
        <v>8.3000000000000007</v>
      </c>
      <c r="H48" s="141">
        <f t="shared" si="27"/>
        <v>4.3</v>
      </c>
      <c r="I48" s="141">
        <f t="shared" si="27"/>
        <v>6.9</v>
      </c>
      <c r="J48" s="141">
        <f t="shared" si="27"/>
        <v>8.9</v>
      </c>
      <c r="K48" s="141">
        <f t="shared" si="27"/>
        <v>6.6</v>
      </c>
      <c r="L48" s="141">
        <f t="shared" si="27"/>
        <v>12.9</v>
      </c>
      <c r="M48" s="141">
        <f t="shared" si="27"/>
        <v>9.4</v>
      </c>
      <c r="N48" s="141">
        <f t="shared" si="27"/>
        <v>95.7</v>
      </c>
      <c r="O48" s="141">
        <f t="shared" si="27"/>
        <v>27.407166</v>
      </c>
      <c r="P48" s="141">
        <f t="shared" si="27"/>
        <v>31.705984999999998</v>
      </c>
      <c r="Q48" s="141">
        <f t="shared" si="27"/>
        <v>28.461089000000001</v>
      </c>
      <c r="R48" s="141">
        <f t="shared" si="27"/>
        <v>36.389311640578015</v>
      </c>
      <c r="S48" s="141">
        <f t="shared" si="28"/>
        <v>20.395834158147206</v>
      </c>
      <c r="T48" s="141">
        <f t="shared" si="28"/>
        <v>10.87192208546835</v>
      </c>
      <c r="U48" s="141">
        <f t="shared" si="28"/>
        <v>22.303082785501537</v>
      </c>
      <c r="V48" s="141">
        <f t="shared" si="28"/>
        <v>11.187494350813418</v>
      </c>
      <c r="W48" s="141">
        <f t="shared" si="28"/>
        <v>17.783828457242869</v>
      </c>
      <c r="X48" s="141">
        <f t="shared" si="28"/>
        <v>13.609408</v>
      </c>
      <c r="Y48" s="141">
        <f t="shared" si="28"/>
        <v>16.655194000000002</v>
      </c>
      <c r="Z48" s="141">
        <f>+Z49</f>
        <v>236.77031547775138</v>
      </c>
      <c r="AA48" s="141">
        <f t="shared" si="25"/>
        <v>-141.07031547775136</v>
      </c>
      <c r="AB48" s="141">
        <f t="shared" si="26"/>
        <v>40.418918143052714</v>
      </c>
    </row>
    <row r="49" spans="2:28" ht="18" customHeight="1">
      <c r="B49" s="46" t="s">
        <v>144</v>
      </c>
      <c r="C49" s="35">
        <f t="shared" ref="C49:N49" si="29">+O13</f>
        <v>10.6</v>
      </c>
      <c r="D49" s="35">
        <f t="shared" si="29"/>
        <v>12.3</v>
      </c>
      <c r="E49" s="35">
        <f t="shared" si="29"/>
        <v>8.3000000000000007</v>
      </c>
      <c r="F49" s="35">
        <f t="shared" si="29"/>
        <v>7.2</v>
      </c>
      <c r="G49" s="35">
        <f t="shared" si="29"/>
        <v>8.3000000000000007</v>
      </c>
      <c r="H49" s="35">
        <f t="shared" si="29"/>
        <v>4.3</v>
      </c>
      <c r="I49" s="35">
        <f t="shared" si="29"/>
        <v>6.9</v>
      </c>
      <c r="J49" s="35">
        <f t="shared" si="29"/>
        <v>8.9</v>
      </c>
      <c r="K49" s="35">
        <f t="shared" si="29"/>
        <v>6.6</v>
      </c>
      <c r="L49" s="35">
        <f t="shared" si="29"/>
        <v>12.9</v>
      </c>
      <c r="M49" s="35">
        <f t="shared" si="29"/>
        <v>9.4</v>
      </c>
      <c r="N49" s="35">
        <f t="shared" si="29"/>
        <v>95.7</v>
      </c>
      <c r="O49" s="35">
        <v>27.407166</v>
      </c>
      <c r="P49" s="35">
        <v>31.705984999999998</v>
      </c>
      <c r="Q49" s="35">
        <v>28.461089000000001</v>
      </c>
      <c r="R49" s="35">
        <v>36.389311640578015</v>
      </c>
      <c r="S49" s="35">
        <v>20.395834158147206</v>
      </c>
      <c r="T49" s="35">
        <v>10.87192208546835</v>
      </c>
      <c r="U49" s="35">
        <v>22.303082785501537</v>
      </c>
      <c r="V49" s="35">
        <v>11.187494350813418</v>
      </c>
      <c r="W49" s="35">
        <v>17.783828457242869</v>
      </c>
      <c r="X49" s="35">
        <v>13.609408</v>
      </c>
      <c r="Y49" s="35">
        <v>16.655194000000002</v>
      </c>
      <c r="Z49" s="35">
        <f>SUM(O49:Y49)</f>
        <v>236.77031547775138</v>
      </c>
      <c r="AA49" s="35">
        <f t="shared" si="25"/>
        <v>-141.07031547775136</v>
      </c>
      <c r="AB49" s="35">
        <f t="shared" si="26"/>
        <v>40.418918143052714</v>
      </c>
    </row>
    <row r="50" spans="2:28" ht="18" customHeight="1">
      <c r="B50" s="171" t="s">
        <v>145</v>
      </c>
      <c r="C50" s="35">
        <v>0</v>
      </c>
      <c r="D50" s="35">
        <f>+P14</f>
        <v>0</v>
      </c>
      <c r="E50" s="35">
        <f>+Q14</f>
        <v>0</v>
      </c>
      <c r="F50" s="35">
        <f>+R14</f>
        <v>0</v>
      </c>
      <c r="G50" s="35">
        <f>+S14</f>
        <v>0</v>
      </c>
      <c r="H50" s="35">
        <f>+T14</f>
        <v>0</v>
      </c>
      <c r="I50" s="35">
        <f>+T14</f>
        <v>0</v>
      </c>
      <c r="J50" s="35">
        <f>+V14</f>
        <v>0</v>
      </c>
      <c r="K50" s="35">
        <f>+W14</f>
        <v>0</v>
      </c>
      <c r="L50" s="35">
        <f>+X14</f>
        <v>0</v>
      </c>
      <c r="M50" s="35">
        <f>+Y14</f>
        <v>0</v>
      </c>
      <c r="N50" s="35">
        <f>+Z14</f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f>SUM(O50:Y50)</f>
        <v>0</v>
      </c>
      <c r="AA50" s="35">
        <f t="shared" si="25"/>
        <v>0</v>
      </c>
      <c r="AB50" s="156">
        <v>0</v>
      </c>
    </row>
    <row r="51" spans="2:28" ht="18" customHeight="1">
      <c r="B51" s="149" t="s">
        <v>116</v>
      </c>
      <c r="C51" s="141">
        <f t="shared" ref="C51:Y51" si="30">+C52+C59</f>
        <v>2306.1000000000004</v>
      </c>
      <c r="D51" s="141">
        <f t="shared" si="30"/>
        <v>2260</v>
      </c>
      <c r="E51" s="141">
        <f t="shared" si="30"/>
        <v>2291.7000000000003</v>
      </c>
      <c r="F51" s="141">
        <f t="shared" si="30"/>
        <v>2331.4</v>
      </c>
      <c r="G51" s="141">
        <f t="shared" si="30"/>
        <v>2842.6000000000004</v>
      </c>
      <c r="H51" s="141">
        <f t="shared" si="30"/>
        <v>2654.1</v>
      </c>
      <c r="I51" s="141">
        <f t="shared" si="30"/>
        <v>2939.3999999999996</v>
      </c>
      <c r="J51" s="141">
        <f t="shared" si="30"/>
        <v>3527.7</v>
      </c>
      <c r="K51" s="141">
        <f t="shared" si="30"/>
        <v>2696.8999999999996</v>
      </c>
      <c r="L51" s="141">
        <f t="shared" si="30"/>
        <v>2679.8</v>
      </c>
      <c r="M51" s="141">
        <f t="shared" si="30"/>
        <v>2526.8000000000002</v>
      </c>
      <c r="N51" s="141">
        <f>+N52+N59</f>
        <v>29056.500000000004</v>
      </c>
      <c r="O51" s="141">
        <f t="shared" si="30"/>
        <v>2497.7139762499996</v>
      </c>
      <c r="P51" s="141">
        <f t="shared" si="30"/>
        <v>2273.08945477</v>
      </c>
      <c r="Q51" s="141">
        <f t="shared" si="30"/>
        <v>2422.5418688299997</v>
      </c>
      <c r="R51" s="141">
        <f t="shared" si="30"/>
        <v>2190.4841768191363</v>
      </c>
      <c r="S51" s="141">
        <f t="shared" si="30"/>
        <v>3191.7988436329224</v>
      </c>
      <c r="T51" s="141">
        <f t="shared" si="30"/>
        <v>2469.8691834224987</v>
      </c>
      <c r="U51" s="141">
        <f t="shared" si="30"/>
        <v>3289.7157481462841</v>
      </c>
      <c r="V51" s="141">
        <f t="shared" si="30"/>
        <v>4410.9813904110506</v>
      </c>
      <c r="W51" s="141">
        <f t="shared" si="30"/>
        <v>3143.0190433562816</v>
      </c>
      <c r="X51" s="141">
        <f t="shared" si="30"/>
        <v>3081.3145222303597</v>
      </c>
      <c r="Y51" s="141">
        <f t="shared" si="30"/>
        <v>2478.3891035907604</v>
      </c>
      <c r="Z51" s="141">
        <f>+Z52+Z59</f>
        <v>31448.917311459292</v>
      </c>
      <c r="AA51" s="141">
        <f t="shared" si="25"/>
        <v>-2392.4173114592886</v>
      </c>
      <c r="AB51" s="141">
        <f t="shared" ref="AB51:AB65" si="31">+N51/Z51*100</f>
        <v>92.392687837976723</v>
      </c>
    </row>
    <row r="52" spans="2:28" ht="18" customHeight="1">
      <c r="B52" s="145" t="s">
        <v>59</v>
      </c>
      <c r="C52" s="141">
        <f t="shared" ref="C52:Y52" si="32">+C53+C57</f>
        <v>2199.1000000000004</v>
      </c>
      <c r="D52" s="26">
        <f t="shared" si="32"/>
        <v>2179.1</v>
      </c>
      <c r="E52" s="26">
        <f t="shared" si="32"/>
        <v>2139.2000000000003</v>
      </c>
      <c r="F52" s="26">
        <f t="shared" si="32"/>
        <v>2164.9</v>
      </c>
      <c r="G52" s="26">
        <f t="shared" si="32"/>
        <v>2676.1000000000004</v>
      </c>
      <c r="H52" s="26">
        <f t="shared" si="32"/>
        <v>2533.6999999999998</v>
      </c>
      <c r="I52" s="26">
        <f t="shared" si="32"/>
        <v>2748.7</v>
      </c>
      <c r="J52" s="26">
        <f t="shared" si="32"/>
        <v>3424.3999999999996</v>
      </c>
      <c r="K52" s="26">
        <f t="shared" si="32"/>
        <v>2638.2999999999997</v>
      </c>
      <c r="L52" s="26">
        <f t="shared" si="32"/>
        <v>2401.7000000000003</v>
      </c>
      <c r="M52" s="26">
        <f t="shared" si="32"/>
        <v>2179</v>
      </c>
      <c r="N52" s="30">
        <f>+N53+N57</f>
        <v>27284.200000000004</v>
      </c>
      <c r="O52" s="141">
        <f t="shared" si="32"/>
        <v>2390.6860490199997</v>
      </c>
      <c r="P52" s="26">
        <f t="shared" si="32"/>
        <v>2192.1364671000001</v>
      </c>
      <c r="Q52" s="26">
        <f t="shared" si="32"/>
        <v>2270.0088475899997</v>
      </c>
      <c r="R52" s="26">
        <f t="shared" si="32"/>
        <v>2023.4044108888395</v>
      </c>
      <c r="S52" s="26">
        <f t="shared" si="32"/>
        <v>3022.7026321753847</v>
      </c>
      <c r="T52" s="26">
        <f t="shared" si="32"/>
        <v>2347.6624309973217</v>
      </c>
      <c r="U52" s="26">
        <f t="shared" si="32"/>
        <v>3097.7838600135592</v>
      </c>
      <c r="V52" s="26">
        <f t="shared" si="32"/>
        <v>4183.7263071284078</v>
      </c>
      <c r="W52" s="26">
        <f t="shared" si="32"/>
        <v>2961.1465840460478</v>
      </c>
      <c r="X52" s="26">
        <f t="shared" si="32"/>
        <v>2884.8404474486715</v>
      </c>
      <c r="Y52" s="26">
        <f t="shared" si="32"/>
        <v>2309.4561153090394</v>
      </c>
      <c r="Z52" s="26">
        <f>+Z53+Z57</f>
        <v>29683.554151717271</v>
      </c>
      <c r="AA52" s="26">
        <f t="shared" si="25"/>
        <v>-2399.3541517172671</v>
      </c>
      <c r="AB52" s="26">
        <f t="shared" si="31"/>
        <v>91.916890614062609</v>
      </c>
    </row>
    <row r="53" spans="2:28" ht="18" customHeight="1">
      <c r="B53" s="153" t="s">
        <v>60</v>
      </c>
      <c r="C53" s="26">
        <f t="shared" ref="C53:Y53" si="33">+C54+C56</f>
        <v>32.299999999999997</v>
      </c>
      <c r="D53" s="26">
        <f t="shared" si="33"/>
        <v>180.2</v>
      </c>
      <c r="E53" s="26">
        <f t="shared" si="33"/>
        <v>88.8</v>
      </c>
      <c r="F53" s="26">
        <f t="shared" si="33"/>
        <v>205.4</v>
      </c>
      <c r="G53" s="26">
        <f t="shared" si="33"/>
        <v>20.3</v>
      </c>
      <c r="H53" s="26">
        <f t="shared" si="33"/>
        <v>227.5</v>
      </c>
      <c r="I53" s="26">
        <f t="shared" si="33"/>
        <v>9</v>
      </c>
      <c r="J53" s="26">
        <f t="shared" si="33"/>
        <v>6.7</v>
      </c>
      <c r="K53" s="26">
        <f t="shared" si="33"/>
        <v>267.10000000000002</v>
      </c>
      <c r="L53" s="26">
        <f t="shared" si="33"/>
        <v>102.4</v>
      </c>
      <c r="M53" s="26">
        <f t="shared" si="33"/>
        <v>1.6</v>
      </c>
      <c r="N53" s="26">
        <f>+N54+N56</f>
        <v>1141.3</v>
      </c>
      <c r="O53" s="26">
        <f t="shared" si="33"/>
        <v>223.84425262000002</v>
      </c>
      <c r="P53" s="26">
        <f t="shared" si="33"/>
        <v>193.22911420000003</v>
      </c>
      <c r="Q53" s="26">
        <f t="shared" si="33"/>
        <v>219.63172832999999</v>
      </c>
      <c r="R53" s="26">
        <f t="shared" si="33"/>
        <v>63.948619438839714</v>
      </c>
      <c r="S53" s="26">
        <f t="shared" si="33"/>
        <v>371.92244004538583</v>
      </c>
      <c r="T53" s="26">
        <f t="shared" si="33"/>
        <v>41.227611117321288</v>
      </c>
      <c r="U53" s="26">
        <f t="shared" si="33"/>
        <v>126.14546684355955</v>
      </c>
      <c r="V53" s="26">
        <f t="shared" si="33"/>
        <v>333.27249521254851</v>
      </c>
      <c r="W53" s="26">
        <f t="shared" si="33"/>
        <v>72.23831428356948</v>
      </c>
      <c r="X53" s="26">
        <f t="shared" si="33"/>
        <v>91.797056949011719</v>
      </c>
      <c r="Y53" s="26">
        <f t="shared" si="33"/>
        <v>234.57831424836985</v>
      </c>
      <c r="Z53" s="26">
        <f>+Z54+Z56</f>
        <v>1971.8354132886057</v>
      </c>
      <c r="AA53" s="26">
        <f t="shared" si="25"/>
        <v>-830.5354132886057</v>
      </c>
      <c r="AB53" s="26">
        <f t="shared" si="31"/>
        <v>57.880084326944527</v>
      </c>
    </row>
    <row r="54" spans="2:28" ht="18" customHeight="1">
      <c r="B54" s="220" t="s">
        <v>117</v>
      </c>
      <c r="C54" s="166">
        <f t="shared" ref="C54:Y54" si="34">+C55</f>
        <v>10.1</v>
      </c>
      <c r="D54" s="166">
        <f t="shared" si="34"/>
        <v>36.5</v>
      </c>
      <c r="E54" s="166">
        <f t="shared" si="34"/>
        <v>10</v>
      </c>
      <c r="F54" s="166">
        <f t="shared" si="34"/>
        <v>12.5</v>
      </c>
      <c r="G54" s="166">
        <f t="shared" si="34"/>
        <v>19.600000000000001</v>
      </c>
      <c r="H54" s="166">
        <f t="shared" si="34"/>
        <v>16.3</v>
      </c>
      <c r="I54" s="166">
        <f t="shared" si="34"/>
        <v>8.1999999999999993</v>
      </c>
      <c r="J54" s="166">
        <f t="shared" si="34"/>
        <v>6.5</v>
      </c>
      <c r="K54" s="166">
        <f t="shared" si="34"/>
        <v>12</v>
      </c>
      <c r="L54" s="166">
        <f t="shared" si="34"/>
        <v>17.5</v>
      </c>
      <c r="M54" s="166">
        <f t="shared" si="34"/>
        <v>1.3</v>
      </c>
      <c r="N54" s="166">
        <f>+N55</f>
        <v>150.5</v>
      </c>
      <c r="O54" s="166">
        <f t="shared" si="34"/>
        <v>10.069219619999998</v>
      </c>
      <c r="P54" s="166">
        <f t="shared" si="34"/>
        <v>36.4777682</v>
      </c>
      <c r="Q54" s="166">
        <f t="shared" si="34"/>
        <v>10.037829329999999</v>
      </c>
      <c r="R54" s="166">
        <f t="shared" si="34"/>
        <v>12.466871919999999</v>
      </c>
      <c r="S54" s="166">
        <f t="shared" si="34"/>
        <v>19.617844829999999</v>
      </c>
      <c r="T54" s="166">
        <f t="shared" si="34"/>
        <v>16.224619629999999</v>
      </c>
      <c r="U54" s="166">
        <f t="shared" si="34"/>
        <v>8.1884513400000003</v>
      </c>
      <c r="V54" s="166">
        <f t="shared" si="34"/>
        <v>58.550891244269764</v>
      </c>
      <c r="W54" s="166">
        <f t="shared" si="34"/>
        <v>9.7494617051383852</v>
      </c>
      <c r="X54" s="166">
        <f t="shared" si="34"/>
        <v>29.220410277146595</v>
      </c>
      <c r="Y54" s="166">
        <f t="shared" si="34"/>
        <v>18.121212819837268</v>
      </c>
      <c r="Z54" s="166">
        <f>+Z55</f>
        <v>228.72458091639197</v>
      </c>
      <c r="AA54" s="166">
        <f t="shared" si="25"/>
        <v>-78.224580916391972</v>
      </c>
      <c r="AB54" s="26">
        <f t="shared" si="31"/>
        <v>65.799661495505717</v>
      </c>
    </row>
    <row r="55" spans="2:28" ht="18" customHeight="1">
      <c r="B55" s="221" t="s">
        <v>146</v>
      </c>
      <c r="C55" s="34">
        <f t="shared" ref="C55:M56" si="35">+O19</f>
        <v>10.1</v>
      </c>
      <c r="D55" s="34">
        <f t="shared" si="35"/>
        <v>36.5</v>
      </c>
      <c r="E55" s="34">
        <f t="shared" si="35"/>
        <v>10</v>
      </c>
      <c r="F55" s="34">
        <f t="shared" si="35"/>
        <v>12.5</v>
      </c>
      <c r="G55" s="34">
        <f t="shared" si="35"/>
        <v>19.600000000000001</v>
      </c>
      <c r="H55" s="34">
        <f t="shared" si="35"/>
        <v>16.3</v>
      </c>
      <c r="I55" s="34">
        <f t="shared" si="35"/>
        <v>8.1999999999999993</v>
      </c>
      <c r="J55" s="34">
        <f t="shared" si="35"/>
        <v>6.5</v>
      </c>
      <c r="K55" s="34">
        <f t="shared" si="35"/>
        <v>12</v>
      </c>
      <c r="L55" s="34">
        <f t="shared" si="35"/>
        <v>17.5</v>
      </c>
      <c r="M55" s="34">
        <f t="shared" si="35"/>
        <v>1.3</v>
      </c>
      <c r="N55" s="34">
        <f>SUM(C55:M55)</f>
        <v>150.5</v>
      </c>
      <c r="O55" s="34">
        <v>10.069219619999998</v>
      </c>
      <c r="P55" s="34">
        <v>36.4777682</v>
      </c>
      <c r="Q55" s="34">
        <v>10.037829329999999</v>
      </c>
      <c r="R55" s="34">
        <v>12.466871919999999</v>
      </c>
      <c r="S55" s="34">
        <v>19.617844829999999</v>
      </c>
      <c r="T55" s="34">
        <v>16.224619629999999</v>
      </c>
      <c r="U55" s="34">
        <v>8.1884513400000003</v>
      </c>
      <c r="V55" s="34">
        <v>58.550891244269764</v>
      </c>
      <c r="W55" s="34">
        <v>9.7494617051383852</v>
      </c>
      <c r="X55" s="34">
        <v>29.220410277146595</v>
      </c>
      <c r="Y55" s="34">
        <v>18.121212819837268</v>
      </c>
      <c r="Z55" s="34">
        <f>SUM(O55:Y55)</f>
        <v>228.72458091639197</v>
      </c>
      <c r="AA55" s="34">
        <f t="shared" si="25"/>
        <v>-78.224580916391972</v>
      </c>
      <c r="AB55" s="34">
        <f t="shared" si="31"/>
        <v>65.799661495505717</v>
      </c>
    </row>
    <row r="56" spans="2:28" ht="18" customHeight="1">
      <c r="B56" s="222" t="s">
        <v>147</v>
      </c>
      <c r="C56" s="34">
        <f t="shared" si="35"/>
        <v>22.2</v>
      </c>
      <c r="D56" s="34">
        <f t="shared" si="35"/>
        <v>143.69999999999999</v>
      </c>
      <c r="E56" s="34">
        <f t="shared" si="35"/>
        <v>78.8</v>
      </c>
      <c r="F56" s="34">
        <f t="shared" si="35"/>
        <v>192.9</v>
      </c>
      <c r="G56" s="34">
        <f t="shared" si="35"/>
        <v>0.7</v>
      </c>
      <c r="H56" s="34">
        <f t="shared" si="35"/>
        <v>211.2</v>
      </c>
      <c r="I56" s="34">
        <f t="shared" si="35"/>
        <v>0.8</v>
      </c>
      <c r="J56" s="34">
        <f t="shared" si="35"/>
        <v>0.2</v>
      </c>
      <c r="K56" s="34">
        <f t="shared" si="35"/>
        <v>255.1</v>
      </c>
      <c r="L56" s="34">
        <f t="shared" si="35"/>
        <v>84.9</v>
      </c>
      <c r="M56" s="34">
        <f t="shared" si="35"/>
        <v>0.3</v>
      </c>
      <c r="N56" s="35">
        <f>SUM(C56:M56)</f>
        <v>990.8</v>
      </c>
      <c r="O56" s="34">
        <v>213.77503300000001</v>
      </c>
      <c r="P56" s="34">
        <v>156.75134600000001</v>
      </c>
      <c r="Q56" s="34">
        <v>209.59389899999999</v>
      </c>
      <c r="R56" s="34">
        <v>51.481747518839711</v>
      </c>
      <c r="S56" s="34">
        <v>352.3045952153858</v>
      </c>
      <c r="T56" s="34">
        <v>25.002991487321292</v>
      </c>
      <c r="U56" s="34">
        <v>117.95701550355955</v>
      </c>
      <c r="V56" s="34">
        <v>274.72160396827877</v>
      </c>
      <c r="W56" s="34">
        <v>62.4888525784311</v>
      </c>
      <c r="X56" s="34">
        <v>62.576646671865127</v>
      </c>
      <c r="Y56" s="34">
        <v>216.45710142853258</v>
      </c>
      <c r="Z56" s="34">
        <f>SUM(O56:Y56)</f>
        <v>1743.1108323722137</v>
      </c>
      <c r="AA56" s="34">
        <f t="shared" si="25"/>
        <v>-752.31083237221378</v>
      </c>
      <c r="AB56" s="34">
        <f t="shared" si="31"/>
        <v>56.840906590638994</v>
      </c>
    </row>
    <row r="57" spans="2:28" ht="18" customHeight="1">
      <c r="B57" s="153" t="s">
        <v>61</v>
      </c>
      <c r="C57" s="26">
        <f t="shared" ref="C57:Y57" si="36">SUM(C58:C58)</f>
        <v>2166.8000000000002</v>
      </c>
      <c r="D57" s="26">
        <f t="shared" si="36"/>
        <v>1998.9</v>
      </c>
      <c r="E57" s="26">
        <f t="shared" si="36"/>
        <v>2050.4</v>
      </c>
      <c r="F57" s="26">
        <f t="shared" si="36"/>
        <v>1959.5</v>
      </c>
      <c r="G57" s="26">
        <f t="shared" si="36"/>
        <v>2655.8</v>
      </c>
      <c r="H57" s="26">
        <f t="shared" si="36"/>
        <v>2306.1999999999998</v>
      </c>
      <c r="I57" s="26">
        <f t="shared" si="36"/>
        <v>2739.7</v>
      </c>
      <c r="J57" s="26">
        <f t="shared" si="36"/>
        <v>3417.7</v>
      </c>
      <c r="K57" s="26">
        <f t="shared" si="36"/>
        <v>2371.1999999999998</v>
      </c>
      <c r="L57" s="26">
        <f t="shared" si="36"/>
        <v>2299.3000000000002</v>
      </c>
      <c r="M57" s="26">
        <f t="shared" si="36"/>
        <v>2177.4</v>
      </c>
      <c r="N57" s="26">
        <f>SUM(N58:N58)</f>
        <v>26142.900000000005</v>
      </c>
      <c r="O57" s="26">
        <f t="shared" si="36"/>
        <v>2166.8417963999996</v>
      </c>
      <c r="P57" s="26">
        <f t="shared" si="36"/>
        <v>1998.9073529000002</v>
      </c>
      <c r="Q57" s="26">
        <f t="shared" si="36"/>
        <v>2050.3771192599997</v>
      </c>
      <c r="R57" s="26">
        <f t="shared" si="36"/>
        <v>1959.4557914499999</v>
      </c>
      <c r="S57" s="26">
        <f t="shared" si="36"/>
        <v>2650.7801921299988</v>
      </c>
      <c r="T57" s="26">
        <f t="shared" si="36"/>
        <v>2306.4348198800003</v>
      </c>
      <c r="U57" s="26">
        <f t="shared" si="36"/>
        <v>2971.6383931699997</v>
      </c>
      <c r="V57" s="26">
        <f t="shared" si="36"/>
        <v>3850.4538119158597</v>
      </c>
      <c r="W57" s="26">
        <f t="shared" si="36"/>
        <v>2888.9082697624781</v>
      </c>
      <c r="X57" s="26">
        <f t="shared" si="36"/>
        <v>2793.0433904996598</v>
      </c>
      <c r="Y57" s="26">
        <f t="shared" si="36"/>
        <v>2074.8778010606698</v>
      </c>
      <c r="Z57" s="26">
        <f>SUM(Z58:Z58)</f>
        <v>27711.718738428666</v>
      </c>
      <c r="AA57" s="26">
        <f t="shared" si="25"/>
        <v>-1568.8187384286612</v>
      </c>
      <c r="AB57" s="26">
        <f t="shared" si="31"/>
        <v>94.338789473014046</v>
      </c>
    </row>
    <row r="58" spans="2:28" ht="18" customHeight="1">
      <c r="B58" s="222" t="s">
        <v>148</v>
      </c>
      <c r="C58" s="34">
        <f t="shared" ref="C58:M58" si="37">+O22</f>
        <v>2166.8000000000002</v>
      </c>
      <c r="D58" s="34">
        <f t="shared" si="37"/>
        <v>1998.9</v>
      </c>
      <c r="E58" s="34">
        <f t="shared" si="37"/>
        <v>2050.4</v>
      </c>
      <c r="F58" s="34">
        <f t="shared" si="37"/>
        <v>1959.5</v>
      </c>
      <c r="G58" s="34">
        <f t="shared" si="37"/>
        <v>2655.8</v>
      </c>
      <c r="H58" s="34">
        <f t="shared" si="37"/>
        <v>2306.1999999999998</v>
      </c>
      <c r="I58" s="34">
        <f t="shared" si="37"/>
        <v>2739.7</v>
      </c>
      <c r="J58" s="34">
        <f t="shared" si="37"/>
        <v>3417.7</v>
      </c>
      <c r="K58" s="34">
        <f t="shared" si="37"/>
        <v>2371.1999999999998</v>
      </c>
      <c r="L58" s="34">
        <f t="shared" si="37"/>
        <v>2299.3000000000002</v>
      </c>
      <c r="M58" s="34">
        <f t="shared" si="37"/>
        <v>2177.4</v>
      </c>
      <c r="N58" s="35">
        <f>SUM(C58:M58)</f>
        <v>26142.900000000005</v>
      </c>
      <c r="O58" s="34">
        <v>2166.8417963999996</v>
      </c>
      <c r="P58" s="34">
        <v>1998.9073529000002</v>
      </c>
      <c r="Q58" s="34">
        <v>2050.3771192599997</v>
      </c>
      <c r="R58" s="34">
        <v>1959.4557914499999</v>
      </c>
      <c r="S58" s="34">
        <v>2650.7801921299988</v>
      </c>
      <c r="T58" s="34">
        <v>2306.4348198800003</v>
      </c>
      <c r="U58" s="34">
        <v>2971.6383931699997</v>
      </c>
      <c r="V58" s="34">
        <v>3850.4538119158597</v>
      </c>
      <c r="W58" s="34">
        <v>2888.9082697624781</v>
      </c>
      <c r="X58" s="34">
        <v>2793.0433904996598</v>
      </c>
      <c r="Y58" s="34">
        <v>2074.8778010606698</v>
      </c>
      <c r="Z58" s="34">
        <f>SUM(O58:Y58)</f>
        <v>27711.718738428666</v>
      </c>
      <c r="AA58" s="34">
        <f t="shared" si="25"/>
        <v>-1568.8187384286612</v>
      </c>
      <c r="AB58" s="34">
        <f t="shared" si="31"/>
        <v>94.338789473014046</v>
      </c>
    </row>
    <row r="59" spans="2:28" ht="18" customHeight="1">
      <c r="B59" s="153" t="s">
        <v>65</v>
      </c>
      <c r="C59" s="26">
        <f t="shared" ref="C59:Y59" si="38">SUM(C60:C62)</f>
        <v>107</v>
      </c>
      <c r="D59" s="26">
        <f t="shared" si="38"/>
        <v>80.900000000000006</v>
      </c>
      <c r="E59" s="26">
        <f t="shared" si="38"/>
        <v>152.5</v>
      </c>
      <c r="F59" s="26">
        <f t="shared" si="38"/>
        <v>166.5</v>
      </c>
      <c r="G59" s="26">
        <f t="shared" si="38"/>
        <v>166.5</v>
      </c>
      <c r="H59" s="26">
        <f t="shared" si="38"/>
        <v>120.4</v>
      </c>
      <c r="I59" s="26">
        <f t="shared" si="38"/>
        <v>190.7</v>
      </c>
      <c r="J59" s="26">
        <f t="shared" si="38"/>
        <v>103.29999999999998</v>
      </c>
      <c r="K59" s="26">
        <f t="shared" si="38"/>
        <v>58.6</v>
      </c>
      <c r="L59" s="26">
        <f t="shared" si="38"/>
        <v>278.09999999999997</v>
      </c>
      <c r="M59" s="26">
        <f t="shared" si="38"/>
        <v>347.8</v>
      </c>
      <c r="N59" s="26">
        <f>SUM(N60:N62)</f>
        <v>1772.3000000000002</v>
      </c>
      <c r="O59" s="26">
        <f t="shared" si="38"/>
        <v>107.02792723</v>
      </c>
      <c r="P59" s="26">
        <f t="shared" si="38"/>
        <v>80.952987669999999</v>
      </c>
      <c r="Q59" s="26">
        <f t="shared" si="38"/>
        <v>152.53302124000001</v>
      </c>
      <c r="R59" s="26">
        <f t="shared" si="38"/>
        <v>167.07976593029682</v>
      </c>
      <c r="S59" s="26">
        <f t="shared" si="38"/>
        <v>169.09621145753789</v>
      </c>
      <c r="T59" s="26">
        <f t="shared" si="38"/>
        <v>122.2067524251772</v>
      </c>
      <c r="U59" s="26">
        <f t="shared" si="38"/>
        <v>191.93188813272482</v>
      </c>
      <c r="V59" s="26">
        <f t="shared" si="38"/>
        <v>227.25508328264252</v>
      </c>
      <c r="W59" s="26">
        <f t="shared" si="38"/>
        <v>181.87245931023381</v>
      </c>
      <c r="X59" s="26">
        <f t="shared" si="38"/>
        <v>196.47407478168833</v>
      </c>
      <c r="Y59" s="26">
        <f t="shared" si="38"/>
        <v>168.93298828172109</v>
      </c>
      <c r="Z59" s="26">
        <f>SUM(Z60:Z62)</f>
        <v>1765.3631597420226</v>
      </c>
      <c r="AA59" s="26">
        <f t="shared" si="25"/>
        <v>6.9368402579775648</v>
      </c>
      <c r="AB59" s="26">
        <f t="shared" si="31"/>
        <v>100.39294126082201</v>
      </c>
    </row>
    <row r="60" spans="2:28" ht="18" customHeight="1">
      <c r="B60" s="222" t="s">
        <v>149</v>
      </c>
      <c r="C60" s="34">
        <f t="shared" ref="C60:M62" si="39">+O24</f>
        <v>4.3</v>
      </c>
      <c r="D60" s="34">
        <f t="shared" si="39"/>
        <v>3.4</v>
      </c>
      <c r="E60" s="34">
        <f t="shared" si="39"/>
        <v>3.1</v>
      </c>
      <c r="F60" s="34">
        <f t="shared" si="39"/>
        <v>4</v>
      </c>
      <c r="G60" s="34">
        <f t="shared" si="39"/>
        <v>3.3</v>
      </c>
      <c r="H60" s="34">
        <f t="shared" si="39"/>
        <v>2.8</v>
      </c>
      <c r="I60" s="34">
        <f t="shared" si="39"/>
        <v>3.6</v>
      </c>
      <c r="J60" s="34">
        <f t="shared" si="39"/>
        <v>3.1</v>
      </c>
      <c r="K60" s="34">
        <f t="shared" si="39"/>
        <v>3.1</v>
      </c>
      <c r="L60" s="34">
        <f t="shared" si="39"/>
        <v>3.6</v>
      </c>
      <c r="M60" s="34">
        <f t="shared" si="39"/>
        <v>3.1</v>
      </c>
      <c r="N60" s="34">
        <f>SUM(C60:M60)</f>
        <v>37.400000000000006</v>
      </c>
      <c r="O60" s="34">
        <v>60.939371630000004</v>
      </c>
      <c r="P60" s="34">
        <v>48.897529030000001</v>
      </c>
      <c r="Q60" s="34">
        <v>34.258637149999998</v>
      </c>
      <c r="R60" s="34">
        <v>49.399475689999996</v>
      </c>
      <c r="S60" s="34">
        <v>50.131808399999997</v>
      </c>
      <c r="T60" s="34">
        <v>19.115743850000001</v>
      </c>
      <c r="U60" s="34">
        <v>24.6987287</v>
      </c>
      <c r="V60" s="34">
        <v>41.498863726978051</v>
      </c>
      <c r="W60" s="34">
        <v>22.633332743523635</v>
      </c>
      <c r="X60" s="34">
        <v>52.434614077017024</v>
      </c>
      <c r="Y60" s="34">
        <v>27.852547204221846</v>
      </c>
      <c r="Z60" s="34">
        <f>SUM(O60:Y60)</f>
        <v>431.86065220174055</v>
      </c>
      <c r="AA60" s="34">
        <f t="shared" si="25"/>
        <v>-394.46065220174057</v>
      </c>
      <c r="AB60" s="34">
        <f t="shared" si="31"/>
        <v>8.6602008794561058</v>
      </c>
    </row>
    <row r="61" spans="2:28" ht="18" customHeight="1">
      <c r="B61" s="222" t="s">
        <v>150</v>
      </c>
      <c r="C61" s="34">
        <f t="shared" si="39"/>
        <v>41.8</v>
      </c>
      <c r="D61" s="34">
        <f t="shared" si="39"/>
        <v>28.6</v>
      </c>
      <c r="E61" s="34">
        <f t="shared" si="39"/>
        <v>115.1</v>
      </c>
      <c r="F61" s="34">
        <f t="shared" si="39"/>
        <v>113.1</v>
      </c>
      <c r="G61" s="34">
        <f t="shared" si="39"/>
        <v>113.1</v>
      </c>
      <c r="H61" s="34">
        <f t="shared" si="39"/>
        <v>98.5</v>
      </c>
      <c r="I61" s="34">
        <f t="shared" si="39"/>
        <v>162.4</v>
      </c>
      <c r="J61" s="34">
        <f t="shared" si="39"/>
        <v>70.599999999999994</v>
      </c>
      <c r="K61" s="34">
        <f t="shared" si="39"/>
        <v>16.399999999999999</v>
      </c>
      <c r="L61" s="34">
        <f t="shared" si="39"/>
        <v>247.2</v>
      </c>
      <c r="M61" s="34">
        <f t="shared" si="39"/>
        <v>319.7</v>
      </c>
      <c r="N61" s="34">
        <f t="shared" ref="N61:N62" si="40">SUM(C61:M61)</f>
        <v>1326.5</v>
      </c>
      <c r="O61" s="34">
        <v>41.773863490000004</v>
      </c>
      <c r="P61" s="34">
        <v>28.625750989999997</v>
      </c>
      <c r="Q61" s="34">
        <v>115.14329515</v>
      </c>
      <c r="R61" s="34">
        <v>113.09501021</v>
      </c>
      <c r="S61" s="34">
        <v>113.06945481999999</v>
      </c>
      <c r="T61" s="34">
        <v>98.461514579999999</v>
      </c>
      <c r="U61" s="34">
        <v>162.35822123</v>
      </c>
      <c r="V61" s="34">
        <v>180.60336724488829</v>
      </c>
      <c r="W61" s="34">
        <v>154.5408612085005</v>
      </c>
      <c r="X61" s="34">
        <v>139.54422425928541</v>
      </c>
      <c r="Y61" s="34">
        <v>135.87211361071115</v>
      </c>
      <c r="Z61" s="34">
        <f t="shared" ref="Z61:Z62" si="41">SUM(O61:Y61)</f>
        <v>1283.0876767933855</v>
      </c>
      <c r="AA61" s="34">
        <f t="shared" si="25"/>
        <v>43.412323206614474</v>
      </c>
      <c r="AB61" s="34">
        <f t="shared" si="31"/>
        <v>103.38342608940863</v>
      </c>
    </row>
    <row r="62" spans="2:28" ht="18" customHeight="1">
      <c r="B62" s="222" t="s">
        <v>151</v>
      </c>
      <c r="C62" s="34">
        <f t="shared" si="39"/>
        <v>60.9</v>
      </c>
      <c r="D62" s="34">
        <f t="shared" si="39"/>
        <v>48.9</v>
      </c>
      <c r="E62" s="34">
        <f t="shared" si="39"/>
        <v>34.299999999999997</v>
      </c>
      <c r="F62" s="34">
        <f t="shared" si="39"/>
        <v>49.4</v>
      </c>
      <c r="G62" s="34">
        <f t="shared" si="39"/>
        <v>50.1</v>
      </c>
      <c r="H62" s="34">
        <f t="shared" si="39"/>
        <v>19.100000000000001</v>
      </c>
      <c r="I62" s="34">
        <f t="shared" si="39"/>
        <v>24.7</v>
      </c>
      <c r="J62" s="34">
        <f t="shared" si="39"/>
        <v>29.6</v>
      </c>
      <c r="K62" s="34">
        <f t="shared" si="39"/>
        <v>39.1</v>
      </c>
      <c r="L62" s="34">
        <f t="shared" si="39"/>
        <v>27.3</v>
      </c>
      <c r="M62" s="34">
        <f t="shared" si="39"/>
        <v>25</v>
      </c>
      <c r="N62" s="34">
        <f t="shared" si="40"/>
        <v>408.40000000000003</v>
      </c>
      <c r="O62" s="34">
        <v>4.3146921100000002</v>
      </c>
      <c r="P62" s="34">
        <v>3.4297076500000001</v>
      </c>
      <c r="Q62" s="34">
        <v>3.1310889400000002</v>
      </c>
      <c r="R62" s="34">
        <v>4.585280030296814</v>
      </c>
      <c r="S62" s="34">
        <v>5.8949482375379034</v>
      </c>
      <c r="T62" s="34">
        <v>4.6294939951771932</v>
      </c>
      <c r="U62" s="34">
        <v>4.8749382027248105</v>
      </c>
      <c r="V62" s="34">
        <v>5.1528523107761819</v>
      </c>
      <c r="W62" s="34">
        <v>4.6982653582096718</v>
      </c>
      <c r="X62" s="34">
        <v>4.4952364453858928</v>
      </c>
      <c r="Y62" s="34">
        <v>5.2083274667880968</v>
      </c>
      <c r="Z62" s="34">
        <f t="shared" si="41"/>
        <v>50.414830746896563</v>
      </c>
      <c r="AA62" s="34">
        <f t="shared" si="25"/>
        <v>357.98516925310349</v>
      </c>
      <c r="AB62" s="34">
        <f t="shared" si="31"/>
        <v>810.07908575620945</v>
      </c>
    </row>
    <row r="63" spans="2:28" ht="18" customHeight="1">
      <c r="B63" s="149" t="s">
        <v>122</v>
      </c>
      <c r="C63" s="26">
        <f t="shared" ref="C63:Y63" si="42">+C64+C66</f>
        <v>88.7</v>
      </c>
      <c r="D63" s="26">
        <f t="shared" si="42"/>
        <v>68.900000000000006</v>
      </c>
      <c r="E63" s="26">
        <f t="shared" si="42"/>
        <v>85.4</v>
      </c>
      <c r="F63" s="26">
        <f t="shared" si="42"/>
        <v>86.5</v>
      </c>
      <c r="G63" s="26">
        <f t="shared" si="42"/>
        <v>84.3</v>
      </c>
      <c r="H63" s="26">
        <f t="shared" si="42"/>
        <v>80.900000000000006</v>
      </c>
      <c r="I63" s="26">
        <f t="shared" si="42"/>
        <v>88.9</v>
      </c>
      <c r="J63" s="26">
        <f t="shared" si="42"/>
        <v>86.3</v>
      </c>
      <c r="K63" s="26">
        <f t="shared" si="42"/>
        <v>91.4</v>
      </c>
      <c r="L63" s="26">
        <f t="shared" si="42"/>
        <v>83.3</v>
      </c>
      <c r="M63" s="26">
        <f t="shared" si="42"/>
        <v>77.099999999999994</v>
      </c>
      <c r="N63" s="26">
        <f>+N64+N66</f>
        <v>921.69999999999993</v>
      </c>
      <c r="O63" s="26">
        <f t="shared" si="42"/>
        <v>88.699121319999989</v>
      </c>
      <c r="P63" s="26">
        <f t="shared" si="42"/>
        <v>68.892217290000005</v>
      </c>
      <c r="Q63" s="26">
        <f t="shared" si="42"/>
        <v>85.355549390000007</v>
      </c>
      <c r="R63" s="26">
        <f t="shared" si="42"/>
        <v>86.515924760000004</v>
      </c>
      <c r="S63" s="26">
        <f t="shared" si="42"/>
        <v>84.344416440000003</v>
      </c>
      <c r="T63" s="26">
        <f t="shared" si="42"/>
        <v>80.935575920000005</v>
      </c>
      <c r="U63" s="26">
        <f t="shared" si="42"/>
        <v>88.920460669999997</v>
      </c>
      <c r="V63" s="26">
        <f t="shared" si="42"/>
        <v>86.56024136889701</v>
      </c>
      <c r="W63" s="26">
        <f t="shared" si="42"/>
        <v>87.357283537817551</v>
      </c>
      <c r="X63" s="26">
        <f t="shared" si="42"/>
        <v>89.472007119073211</v>
      </c>
      <c r="Y63" s="26">
        <f t="shared" si="42"/>
        <v>146.37647275279366</v>
      </c>
      <c r="Z63" s="26">
        <f>+Z64+Z66</f>
        <v>993.4292705685815</v>
      </c>
      <c r="AA63" s="26">
        <f t="shared" si="25"/>
        <v>-71.729270568581569</v>
      </c>
      <c r="AB63" s="26">
        <f t="shared" si="31"/>
        <v>92.779629844455073</v>
      </c>
    </row>
    <row r="64" spans="2:28" ht="18" customHeight="1">
      <c r="B64" s="140" t="s">
        <v>71</v>
      </c>
      <c r="C64" s="166">
        <f t="shared" ref="C64:M64" si="43">+C65</f>
        <v>88.7</v>
      </c>
      <c r="D64" s="166">
        <f t="shared" si="43"/>
        <v>68.900000000000006</v>
      </c>
      <c r="E64" s="166">
        <f t="shared" si="43"/>
        <v>85.4</v>
      </c>
      <c r="F64" s="166">
        <f t="shared" si="43"/>
        <v>86.5</v>
      </c>
      <c r="G64" s="166">
        <f t="shared" si="43"/>
        <v>84.3</v>
      </c>
      <c r="H64" s="166">
        <f t="shared" si="43"/>
        <v>80.900000000000006</v>
      </c>
      <c r="I64" s="166">
        <f t="shared" si="43"/>
        <v>88.9</v>
      </c>
      <c r="J64" s="166">
        <f t="shared" si="43"/>
        <v>86.3</v>
      </c>
      <c r="K64" s="166">
        <f t="shared" si="43"/>
        <v>91.4</v>
      </c>
      <c r="L64" s="166">
        <f t="shared" si="43"/>
        <v>83.3</v>
      </c>
      <c r="M64" s="166">
        <f t="shared" si="43"/>
        <v>77.099999999999994</v>
      </c>
      <c r="N64" s="30">
        <f>SUM(C64:M64)</f>
        <v>921.69999999999993</v>
      </c>
      <c r="O64" s="166">
        <f>+O65</f>
        <v>88.699121319999989</v>
      </c>
      <c r="P64" s="166">
        <f t="shared" ref="P64:U64" si="44">+P65</f>
        <v>68.892217290000005</v>
      </c>
      <c r="Q64" s="166">
        <f t="shared" si="44"/>
        <v>85.355549390000007</v>
      </c>
      <c r="R64" s="166">
        <f t="shared" si="44"/>
        <v>86.515924760000004</v>
      </c>
      <c r="S64" s="166">
        <f t="shared" si="44"/>
        <v>84.344416440000003</v>
      </c>
      <c r="T64" s="166">
        <f t="shared" si="44"/>
        <v>80.935575920000005</v>
      </c>
      <c r="U64" s="166">
        <f t="shared" si="44"/>
        <v>88.920460669999997</v>
      </c>
      <c r="V64" s="166">
        <f>+V65</f>
        <v>86.56024136889701</v>
      </c>
      <c r="W64" s="166">
        <f>+W65</f>
        <v>87.357283537817551</v>
      </c>
      <c r="X64" s="166">
        <f>+X65</f>
        <v>89.472007119073211</v>
      </c>
      <c r="Y64" s="166">
        <f>+Y65</f>
        <v>146.37647275279366</v>
      </c>
      <c r="Z64" s="166">
        <f>SUM(O64:Y64)</f>
        <v>993.4292705685815</v>
      </c>
      <c r="AA64" s="166">
        <f t="shared" si="25"/>
        <v>-71.729270568581569</v>
      </c>
      <c r="AB64" s="166">
        <f t="shared" si="31"/>
        <v>92.779629844455073</v>
      </c>
    </row>
    <row r="65" spans="2:28" ht="18" customHeight="1">
      <c r="B65" s="223" t="s">
        <v>158</v>
      </c>
      <c r="C65" s="204">
        <f t="shared" ref="C65:M65" si="45">+O29</f>
        <v>88.7</v>
      </c>
      <c r="D65" s="204">
        <f t="shared" si="45"/>
        <v>68.900000000000006</v>
      </c>
      <c r="E65" s="204">
        <f t="shared" si="45"/>
        <v>85.4</v>
      </c>
      <c r="F65" s="204">
        <f t="shared" si="45"/>
        <v>86.5</v>
      </c>
      <c r="G65" s="204">
        <f t="shared" si="45"/>
        <v>84.3</v>
      </c>
      <c r="H65" s="204">
        <f t="shared" si="45"/>
        <v>80.900000000000006</v>
      </c>
      <c r="I65" s="204">
        <f t="shared" si="45"/>
        <v>88.9</v>
      </c>
      <c r="J65" s="204">
        <f t="shared" si="45"/>
        <v>86.3</v>
      </c>
      <c r="K65" s="204">
        <f t="shared" si="45"/>
        <v>91.4</v>
      </c>
      <c r="L65" s="204">
        <f t="shared" si="45"/>
        <v>83.3</v>
      </c>
      <c r="M65" s="204">
        <f t="shared" si="45"/>
        <v>77.099999999999994</v>
      </c>
      <c r="N65" s="204">
        <f>SUM(C65:M65)</f>
        <v>921.69999999999993</v>
      </c>
      <c r="O65" s="204">
        <v>88.699121319999989</v>
      </c>
      <c r="P65" s="204">
        <v>68.892217290000005</v>
      </c>
      <c r="Q65" s="204">
        <v>85.355549390000007</v>
      </c>
      <c r="R65" s="204">
        <v>86.515924760000004</v>
      </c>
      <c r="S65" s="204">
        <v>84.344416440000003</v>
      </c>
      <c r="T65" s="204">
        <v>80.935575920000005</v>
      </c>
      <c r="U65" s="204">
        <v>88.920460669999997</v>
      </c>
      <c r="V65" s="204">
        <v>86.56024136889701</v>
      </c>
      <c r="W65" s="204">
        <v>87.357283537817551</v>
      </c>
      <c r="X65" s="204">
        <v>89.472007119073211</v>
      </c>
      <c r="Y65" s="204">
        <v>146.37647275279366</v>
      </c>
      <c r="Z65" s="34">
        <f>SUM(O65:Y65)</f>
        <v>993.4292705685815</v>
      </c>
      <c r="AA65" s="34">
        <f t="shared" si="25"/>
        <v>-71.729270568581569</v>
      </c>
      <c r="AB65" s="34">
        <f t="shared" si="31"/>
        <v>92.779629844455073</v>
      </c>
    </row>
    <row r="66" spans="2:28" ht="18" customHeight="1">
      <c r="B66" s="140" t="s">
        <v>72</v>
      </c>
      <c r="C66" s="141">
        <f>+C30</f>
        <v>0</v>
      </c>
      <c r="D66" s="141">
        <f>+N30</f>
        <v>0</v>
      </c>
      <c r="E66" s="141">
        <f>+N30</f>
        <v>0</v>
      </c>
      <c r="F66" s="141">
        <f>+N30</f>
        <v>0</v>
      </c>
      <c r="G66" s="141">
        <f>+N30</f>
        <v>0</v>
      </c>
      <c r="H66" s="141">
        <f>+O30</f>
        <v>0</v>
      </c>
      <c r="I66" s="141">
        <f>+O30</f>
        <v>0</v>
      </c>
      <c r="J66" s="141">
        <f>+O30</f>
        <v>0</v>
      </c>
      <c r="K66" s="141">
        <f>+P30</f>
        <v>0</v>
      </c>
      <c r="L66" s="141">
        <f>+Q30</f>
        <v>0</v>
      </c>
      <c r="M66" s="141">
        <f>+R30</f>
        <v>0</v>
      </c>
      <c r="N66" s="141">
        <f>SUM(C66:M66)</f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0</v>
      </c>
      <c r="X66" s="141">
        <v>0</v>
      </c>
      <c r="Y66" s="141">
        <v>0</v>
      </c>
      <c r="Z66" s="141">
        <f>SUM(O66:Y66)</f>
        <v>0</v>
      </c>
      <c r="AA66" s="141">
        <f t="shared" si="25"/>
        <v>0</v>
      </c>
      <c r="AB66" s="141">
        <v>0</v>
      </c>
    </row>
    <row r="67" spans="2:28" ht="18" customHeight="1">
      <c r="B67" s="206" t="s">
        <v>134</v>
      </c>
      <c r="C67" s="174">
        <f t="shared" ref="C67:Z67" si="46">+C44</f>
        <v>2405.4</v>
      </c>
      <c r="D67" s="174">
        <f t="shared" si="46"/>
        <v>2341.2000000000003</v>
      </c>
      <c r="E67" s="174">
        <f t="shared" si="46"/>
        <v>2385.4000000000005</v>
      </c>
      <c r="F67" s="174">
        <f t="shared" si="46"/>
        <v>2425.1</v>
      </c>
      <c r="G67" s="174">
        <f t="shared" si="46"/>
        <v>2935.2000000000007</v>
      </c>
      <c r="H67" s="174">
        <f t="shared" si="46"/>
        <v>2739.3</v>
      </c>
      <c r="I67" s="174">
        <f t="shared" si="46"/>
        <v>3035.2</v>
      </c>
      <c r="J67" s="174">
        <f t="shared" si="46"/>
        <v>3622.9</v>
      </c>
      <c r="K67" s="174">
        <f t="shared" si="46"/>
        <v>2794.8999999999996</v>
      </c>
      <c r="L67" s="174">
        <f t="shared" si="46"/>
        <v>2776.0000000000005</v>
      </c>
      <c r="M67" s="174">
        <f t="shared" si="46"/>
        <v>2613.3000000000002</v>
      </c>
      <c r="N67" s="174">
        <f t="shared" si="46"/>
        <v>30073.900000000005</v>
      </c>
      <c r="O67" s="174">
        <f t="shared" si="46"/>
        <v>2613.8202635699995</v>
      </c>
      <c r="P67" s="174">
        <f t="shared" si="46"/>
        <v>2373.6876570600002</v>
      </c>
      <c r="Q67" s="174">
        <f t="shared" si="46"/>
        <v>2536.3585072199994</v>
      </c>
      <c r="R67" s="174">
        <f t="shared" si="46"/>
        <v>2313.3894132197142</v>
      </c>
      <c r="S67" s="174">
        <f t="shared" si="46"/>
        <v>3296.5390942310696</v>
      </c>
      <c r="T67" s="174">
        <f t="shared" si="46"/>
        <v>2561.6766814279667</v>
      </c>
      <c r="U67" s="174">
        <f t="shared" si="46"/>
        <v>3400.9392916017855</v>
      </c>
      <c r="V67" s="174">
        <f t="shared" si="46"/>
        <v>4508.729126130761</v>
      </c>
      <c r="W67" s="174">
        <f t="shared" si="46"/>
        <v>3248.1601553513424</v>
      </c>
      <c r="X67" s="174">
        <f t="shared" si="46"/>
        <v>3184.3959373494326</v>
      </c>
      <c r="Y67" s="174">
        <f t="shared" si="46"/>
        <v>2641.4207703435541</v>
      </c>
      <c r="Z67" s="174">
        <f t="shared" si="46"/>
        <v>32679.116897505624</v>
      </c>
      <c r="AA67" s="174">
        <f t="shared" si="25"/>
        <v>-2605.2168975056193</v>
      </c>
      <c r="AB67" s="174">
        <f>+N67/Z67*100</f>
        <v>92.027884640589932</v>
      </c>
    </row>
    <row r="68" spans="2:28" ht="18" customHeight="1">
      <c r="B68" s="208" t="s">
        <v>153</v>
      </c>
      <c r="C68" s="209">
        <f t="shared" ref="C68:M68" si="47">+O32</f>
        <v>0</v>
      </c>
      <c r="D68" s="209">
        <f t="shared" si="47"/>
        <v>0</v>
      </c>
      <c r="E68" s="209">
        <f t="shared" si="47"/>
        <v>0</v>
      </c>
      <c r="F68" s="209">
        <f t="shared" si="47"/>
        <v>0</v>
      </c>
      <c r="G68" s="209">
        <f t="shared" si="47"/>
        <v>0</v>
      </c>
      <c r="H68" s="209">
        <f t="shared" si="47"/>
        <v>0</v>
      </c>
      <c r="I68" s="209">
        <f t="shared" si="47"/>
        <v>0</v>
      </c>
      <c r="J68" s="209">
        <f t="shared" si="47"/>
        <v>0</v>
      </c>
      <c r="K68" s="209">
        <f t="shared" si="47"/>
        <v>0</v>
      </c>
      <c r="L68" s="209">
        <f t="shared" si="47"/>
        <v>0</v>
      </c>
      <c r="M68" s="209">
        <f t="shared" si="47"/>
        <v>0</v>
      </c>
      <c r="N68" s="141">
        <f>SUM(C68:M68)</f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0</v>
      </c>
      <c r="W68" s="209">
        <v>0</v>
      </c>
      <c r="X68" s="209">
        <v>0</v>
      </c>
      <c r="Y68" s="209">
        <v>0</v>
      </c>
      <c r="Z68" s="210">
        <f>SUM(O68:Y68)</f>
        <v>0</v>
      </c>
      <c r="AA68" s="210">
        <f t="shared" si="25"/>
        <v>0</v>
      </c>
      <c r="AB68" s="224">
        <v>0</v>
      </c>
    </row>
    <row r="69" spans="2:28" ht="18" customHeight="1">
      <c r="B69" s="225"/>
      <c r="C69" s="226">
        <f>+C68+C67</f>
        <v>2405.4</v>
      </c>
      <c r="D69" s="226">
        <f t="shared" ref="D69:Y69" si="48">+D68+D67</f>
        <v>2341.2000000000003</v>
      </c>
      <c r="E69" s="226">
        <f t="shared" si="48"/>
        <v>2385.4000000000005</v>
      </c>
      <c r="F69" s="226">
        <f t="shared" si="48"/>
        <v>2425.1</v>
      </c>
      <c r="G69" s="226">
        <f t="shared" si="48"/>
        <v>2935.2000000000007</v>
      </c>
      <c r="H69" s="226">
        <f t="shared" si="48"/>
        <v>2739.3</v>
      </c>
      <c r="I69" s="226">
        <f t="shared" si="48"/>
        <v>3035.2</v>
      </c>
      <c r="J69" s="226">
        <f t="shared" si="48"/>
        <v>3622.9</v>
      </c>
      <c r="K69" s="226">
        <f t="shared" si="48"/>
        <v>2794.8999999999996</v>
      </c>
      <c r="L69" s="226">
        <f t="shared" si="48"/>
        <v>2776.0000000000005</v>
      </c>
      <c r="M69" s="226">
        <f t="shared" si="48"/>
        <v>2613.3000000000002</v>
      </c>
      <c r="N69" s="226">
        <f>+N68+N67</f>
        <v>30073.900000000005</v>
      </c>
      <c r="O69" s="226">
        <f t="shared" si="48"/>
        <v>2613.8202635699995</v>
      </c>
      <c r="P69" s="226">
        <f t="shared" si="48"/>
        <v>2373.6876570600002</v>
      </c>
      <c r="Q69" s="226">
        <f t="shared" si="48"/>
        <v>2536.3585072199994</v>
      </c>
      <c r="R69" s="226">
        <f t="shared" si="48"/>
        <v>2313.3894132197142</v>
      </c>
      <c r="S69" s="226">
        <f t="shared" si="48"/>
        <v>3296.5390942310696</v>
      </c>
      <c r="T69" s="226">
        <f t="shared" si="48"/>
        <v>2561.6766814279667</v>
      </c>
      <c r="U69" s="226">
        <f t="shared" si="48"/>
        <v>3400.9392916017855</v>
      </c>
      <c r="V69" s="226">
        <f t="shared" si="48"/>
        <v>4508.729126130761</v>
      </c>
      <c r="W69" s="226">
        <f t="shared" si="48"/>
        <v>3248.1601553513424</v>
      </c>
      <c r="X69" s="226">
        <f t="shared" si="48"/>
        <v>3184.3959373494326</v>
      </c>
      <c r="Y69" s="226">
        <f t="shared" si="48"/>
        <v>2641.4207703435541</v>
      </c>
      <c r="Z69" s="226">
        <f>SUM(O69:Y69)</f>
        <v>32679.116897505624</v>
      </c>
      <c r="AA69" s="174">
        <f t="shared" si="25"/>
        <v>-2605.2168975056193</v>
      </c>
      <c r="AB69" s="174">
        <f>+N69/Z69*100</f>
        <v>92.027884640589932</v>
      </c>
    </row>
    <row r="70" spans="2:28">
      <c r="B70" s="68" t="s">
        <v>154</v>
      </c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</row>
    <row r="71" spans="2:28">
      <c r="B71" s="72" t="s">
        <v>76</v>
      </c>
      <c r="O71" s="1"/>
      <c r="P71" s="214"/>
      <c r="Q71" s="214"/>
      <c r="R71" s="1"/>
      <c r="S71" s="1"/>
      <c r="T71" s="1"/>
      <c r="U71" s="1"/>
      <c r="V71" s="1"/>
      <c r="W71" s="214"/>
      <c r="X71" s="214"/>
      <c r="Y71" s="214"/>
      <c r="Z71" s="214"/>
      <c r="AA71" s="214"/>
    </row>
    <row r="72" spans="2:28" ht="15">
      <c r="B72" s="76" t="s">
        <v>155</v>
      </c>
      <c r="N72" s="22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4"/>
    </row>
    <row r="73" spans="2:28">
      <c r="B73" s="80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80"/>
      <c r="AB73" s="80"/>
    </row>
    <row r="74" spans="2:28">
      <c r="B74" s="80"/>
      <c r="N74" s="228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80"/>
      <c r="AA74" s="80"/>
      <c r="AB74" s="80"/>
    </row>
    <row r="75" spans="2:28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228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80"/>
      <c r="AA75" s="80"/>
      <c r="AB75" s="80"/>
    </row>
    <row r="76" spans="2:28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228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80"/>
      <c r="AA76" s="80"/>
      <c r="AB76" s="80"/>
    </row>
    <row r="77" spans="2:28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228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80"/>
      <c r="AA77" s="80"/>
      <c r="AB77" s="80"/>
    </row>
    <row r="78" spans="2:28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228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80"/>
      <c r="AA78" s="80"/>
      <c r="AB78" s="80"/>
    </row>
    <row r="79" spans="2:28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228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80"/>
      <c r="AA79" s="80"/>
      <c r="AB79" s="80"/>
    </row>
    <row r="80" spans="2:28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80"/>
      <c r="AA80" s="80"/>
      <c r="AB80" s="80"/>
    </row>
    <row r="81" spans="2:28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80"/>
      <c r="AA81" s="80"/>
      <c r="AB81" s="80"/>
    </row>
    <row r="82" spans="2:28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80"/>
      <c r="AA82" s="80"/>
      <c r="AB82" s="80"/>
    </row>
    <row r="83" spans="2:28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80"/>
      <c r="AA83" s="80"/>
      <c r="AB83" s="80"/>
    </row>
    <row r="84" spans="2:28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80"/>
      <c r="AA84" s="80"/>
      <c r="AB84" s="80"/>
    </row>
    <row r="85" spans="2:28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80"/>
      <c r="AA85" s="80"/>
      <c r="AB85" s="80"/>
    </row>
    <row r="86" spans="2:28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80"/>
      <c r="AA86" s="80"/>
      <c r="AB86" s="80"/>
    </row>
    <row r="87" spans="2:28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80"/>
      <c r="AA87" s="80"/>
      <c r="AB87" s="80"/>
    </row>
    <row r="88" spans="2:28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80"/>
      <c r="AA88" s="80"/>
      <c r="AB88" s="80"/>
    </row>
    <row r="89" spans="2:28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80"/>
      <c r="AA89" s="80"/>
      <c r="AB89" s="80"/>
    </row>
    <row r="90" spans="2:28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80"/>
      <c r="AA90" s="80"/>
      <c r="AB90" s="80"/>
    </row>
    <row r="91" spans="2:28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80"/>
      <c r="AA91" s="80"/>
      <c r="AB91" s="80"/>
    </row>
    <row r="92" spans="2:28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80"/>
      <c r="AA92" s="80"/>
      <c r="AB92" s="80"/>
    </row>
    <row r="93" spans="2:28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80"/>
      <c r="AA93" s="80"/>
      <c r="AB93" s="80"/>
    </row>
    <row r="94" spans="2:28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80"/>
      <c r="AA94" s="80"/>
      <c r="AB94" s="80"/>
    </row>
    <row r="95" spans="2:28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80"/>
      <c r="AA95" s="80"/>
      <c r="AB95" s="80"/>
    </row>
    <row r="96" spans="2:28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80"/>
      <c r="AA96" s="80"/>
      <c r="AB96" s="80"/>
    </row>
    <row r="97" spans="2:28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80"/>
      <c r="AA97" s="80"/>
      <c r="AB97" s="80"/>
    </row>
    <row r="98" spans="2:28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80"/>
      <c r="AA98" s="80"/>
      <c r="AB98" s="80"/>
    </row>
    <row r="99" spans="2:28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80"/>
      <c r="AA99" s="80"/>
      <c r="AB99" s="80"/>
    </row>
    <row r="100" spans="2:28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80"/>
      <c r="AA100" s="80"/>
      <c r="AB100" s="80"/>
    </row>
    <row r="101" spans="2:28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80"/>
      <c r="AA101" s="80"/>
      <c r="AB101" s="80"/>
    </row>
    <row r="102" spans="2:28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80"/>
      <c r="AA102" s="80"/>
      <c r="AB102" s="80"/>
    </row>
    <row r="103" spans="2:28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80"/>
      <c r="AA103" s="80"/>
      <c r="AB103" s="80"/>
    </row>
    <row r="104" spans="2:28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80"/>
      <c r="AA104" s="80"/>
      <c r="AB104" s="80"/>
    </row>
    <row r="105" spans="2:28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80"/>
      <c r="AA105" s="80"/>
      <c r="AB105" s="80"/>
    </row>
    <row r="106" spans="2:28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80"/>
      <c r="AA106" s="80"/>
      <c r="AB106" s="80"/>
    </row>
    <row r="107" spans="2:28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80"/>
      <c r="AA107" s="80"/>
      <c r="AB107" s="80"/>
    </row>
    <row r="108" spans="2:28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80"/>
      <c r="AA108" s="80"/>
      <c r="AB108" s="80"/>
    </row>
    <row r="109" spans="2:28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80"/>
      <c r="AA109" s="80"/>
      <c r="AB109" s="80"/>
    </row>
    <row r="110" spans="2:28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80"/>
      <c r="AA110" s="80"/>
      <c r="AB110" s="80"/>
    </row>
    <row r="111" spans="2:28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80"/>
      <c r="AA111" s="80"/>
      <c r="AB111" s="80"/>
    </row>
    <row r="112" spans="2:28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80"/>
      <c r="AA112" s="80"/>
      <c r="AB112" s="80"/>
    </row>
    <row r="113" spans="2:28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80"/>
      <c r="AA113" s="80"/>
      <c r="AB113" s="80"/>
    </row>
    <row r="114" spans="2:28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80"/>
      <c r="AA114" s="80"/>
      <c r="AB114" s="80"/>
    </row>
    <row r="115" spans="2:28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80"/>
      <c r="AA115" s="80"/>
      <c r="AB115" s="80"/>
    </row>
    <row r="116" spans="2:28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80"/>
      <c r="AA116" s="80"/>
      <c r="AB116" s="80"/>
    </row>
    <row r="117" spans="2:28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80"/>
      <c r="AA117" s="80"/>
      <c r="AB117" s="80"/>
    </row>
    <row r="118" spans="2:28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80"/>
      <c r="AA118" s="80"/>
      <c r="AB118" s="80"/>
    </row>
    <row r="119" spans="2:28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80"/>
      <c r="AA119" s="80"/>
      <c r="AB119" s="80"/>
    </row>
    <row r="120" spans="2:28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80"/>
      <c r="AA120" s="80"/>
      <c r="AB120" s="80"/>
    </row>
    <row r="121" spans="2:28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80"/>
      <c r="AA121" s="80"/>
      <c r="AB121" s="80"/>
    </row>
    <row r="122" spans="2:28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80"/>
      <c r="AA122" s="80"/>
      <c r="AB122" s="80"/>
    </row>
    <row r="123" spans="2:28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80"/>
      <c r="AA123" s="80"/>
      <c r="AB123" s="80"/>
    </row>
    <row r="124" spans="2:28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80"/>
      <c r="AA124" s="80"/>
      <c r="AB124" s="80"/>
    </row>
    <row r="125" spans="2:28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80"/>
      <c r="AA125" s="80"/>
      <c r="AB125" s="80"/>
    </row>
    <row r="126" spans="2:28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80"/>
      <c r="AA126" s="80"/>
      <c r="AB126" s="80"/>
    </row>
    <row r="127" spans="2:28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80"/>
      <c r="AA127" s="80"/>
      <c r="AB127" s="80"/>
    </row>
    <row r="128" spans="2:28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80"/>
      <c r="AA128" s="80"/>
      <c r="AB128" s="80"/>
    </row>
    <row r="129" spans="2:28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80"/>
      <c r="AA129" s="80"/>
      <c r="AB129" s="80"/>
    </row>
    <row r="130" spans="2:28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80"/>
      <c r="AA130" s="80"/>
      <c r="AB130" s="80"/>
    </row>
    <row r="131" spans="2:28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80"/>
      <c r="AA131" s="80"/>
      <c r="AB131" s="80"/>
    </row>
    <row r="132" spans="2:28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80"/>
      <c r="AA132" s="80"/>
      <c r="AB132" s="80"/>
    </row>
    <row r="133" spans="2:28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80"/>
      <c r="AA133" s="80"/>
      <c r="AB133" s="80"/>
    </row>
    <row r="134" spans="2:28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80"/>
      <c r="AA134" s="80"/>
      <c r="AB134" s="80"/>
    </row>
    <row r="135" spans="2:28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80"/>
      <c r="AA135" s="80"/>
      <c r="AB135" s="80"/>
    </row>
    <row r="136" spans="2:28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80"/>
      <c r="AA136" s="80"/>
      <c r="AB136" s="80"/>
    </row>
    <row r="137" spans="2:28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80"/>
      <c r="AA137" s="80"/>
      <c r="AB137" s="80"/>
    </row>
    <row r="138" spans="2:28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80"/>
      <c r="AA138" s="80"/>
      <c r="AB138" s="80"/>
    </row>
    <row r="139" spans="2:28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80"/>
      <c r="AA139" s="80"/>
      <c r="AB139" s="80"/>
    </row>
    <row r="140" spans="2:28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80"/>
      <c r="AA140" s="80"/>
      <c r="AB140" s="80"/>
    </row>
    <row r="141" spans="2:28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80"/>
      <c r="AA141" s="80"/>
      <c r="AB141" s="80"/>
    </row>
    <row r="142" spans="2:28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80"/>
      <c r="AA142" s="80"/>
      <c r="AB142" s="80"/>
    </row>
    <row r="143" spans="2:28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80"/>
      <c r="AA143" s="80"/>
      <c r="AB143" s="80"/>
    </row>
    <row r="144" spans="2:28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80"/>
      <c r="AA144" s="80"/>
      <c r="AB144" s="80"/>
    </row>
    <row r="145" spans="2:28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80"/>
      <c r="AA145" s="80"/>
      <c r="AB145" s="80"/>
    </row>
    <row r="146" spans="2:28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80"/>
      <c r="AA146" s="80"/>
      <c r="AB146" s="80"/>
    </row>
    <row r="147" spans="2:28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80"/>
      <c r="AA147" s="80"/>
      <c r="AB147" s="80"/>
    </row>
    <row r="148" spans="2:28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80"/>
      <c r="AA148" s="80"/>
      <c r="AB148" s="80"/>
    </row>
    <row r="149" spans="2:28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80"/>
      <c r="AA149" s="80"/>
      <c r="AB149" s="80"/>
    </row>
    <row r="150" spans="2:28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80"/>
      <c r="AA150" s="80"/>
      <c r="AB150" s="80"/>
    </row>
    <row r="151" spans="2:28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80"/>
      <c r="AA151" s="80"/>
      <c r="AB151" s="80"/>
    </row>
    <row r="152" spans="2:28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80"/>
      <c r="AA152" s="80"/>
      <c r="AB152" s="80"/>
    </row>
    <row r="153" spans="2:28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80"/>
      <c r="AA153" s="80"/>
      <c r="AB153" s="80"/>
    </row>
    <row r="154" spans="2:28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80"/>
      <c r="AA154" s="80"/>
      <c r="AB154" s="80"/>
    </row>
    <row r="155" spans="2:28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80"/>
      <c r="AA155" s="80"/>
      <c r="AB155" s="80"/>
    </row>
    <row r="156" spans="2:28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80"/>
      <c r="AA156" s="80"/>
      <c r="AB156" s="80"/>
    </row>
    <row r="157" spans="2:28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80"/>
      <c r="AA157" s="80"/>
      <c r="AB157" s="80"/>
    </row>
    <row r="158" spans="2:28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80"/>
      <c r="AA158" s="80"/>
      <c r="AB158" s="80"/>
    </row>
    <row r="159" spans="2:28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80"/>
      <c r="AA159" s="80"/>
      <c r="AB159" s="80"/>
    </row>
    <row r="160" spans="2:28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80"/>
      <c r="AA160" s="80"/>
      <c r="AB160" s="80"/>
    </row>
    <row r="161" spans="2:28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80"/>
      <c r="AA161" s="80"/>
      <c r="AB161" s="80"/>
    </row>
    <row r="162" spans="2:28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80"/>
      <c r="AA162" s="80"/>
      <c r="AB162" s="80"/>
    </row>
    <row r="163" spans="2:28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80"/>
      <c r="AA163" s="80"/>
      <c r="AB163" s="80"/>
    </row>
    <row r="164" spans="2:28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80"/>
      <c r="AA164" s="80"/>
      <c r="AB164" s="80"/>
    </row>
    <row r="165" spans="2:28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80"/>
      <c r="AA165" s="80"/>
      <c r="AB165" s="80"/>
    </row>
    <row r="166" spans="2:28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80"/>
      <c r="AA166" s="80"/>
      <c r="AB166" s="80"/>
    </row>
    <row r="167" spans="2:28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80"/>
      <c r="AA167" s="80"/>
      <c r="AB167" s="80"/>
    </row>
    <row r="168" spans="2:28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80"/>
      <c r="AA168" s="80"/>
      <c r="AB168" s="80"/>
    </row>
    <row r="169" spans="2:28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80"/>
      <c r="AA169" s="80"/>
      <c r="AB169" s="80"/>
    </row>
    <row r="170" spans="2:28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80"/>
      <c r="AA170" s="80"/>
      <c r="AB170" s="80"/>
    </row>
    <row r="171" spans="2:28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80"/>
      <c r="AA171" s="80"/>
      <c r="AB171" s="80"/>
    </row>
    <row r="172" spans="2:28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80"/>
      <c r="AA172" s="80"/>
      <c r="AB172" s="80"/>
    </row>
    <row r="173" spans="2:28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80"/>
      <c r="AA173" s="80"/>
      <c r="AB173" s="80"/>
    </row>
    <row r="174" spans="2:28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80"/>
      <c r="AA174" s="80"/>
      <c r="AB174" s="80"/>
    </row>
    <row r="175" spans="2:28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80"/>
      <c r="AA175" s="80"/>
      <c r="AB175" s="80"/>
    </row>
    <row r="176" spans="2:28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80"/>
      <c r="AA176" s="80"/>
      <c r="AB176" s="80"/>
    </row>
    <row r="177" spans="2:28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80"/>
      <c r="AA177" s="80"/>
      <c r="AB177" s="80"/>
    </row>
    <row r="178" spans="2:28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80"/>
      <c r="AA178" s="80"/>
      <c r="AB178" s="80"/>
    </row>
    <row r="179" spans="2:28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80"/>
      <c r="AA179" s="80"/>
      <c r="AB179" s="80"/>
    </row>
    <row r="180" spans="2:28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80"/>
      <c r="AA180" s="80"/>
      <c r="AB180" s="80"/>
    </row>
    <row r="181" spans="2:28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80"/>
      <c r="AA181" s="80"/>
      <c r="AB181" s="80"/>
    </row>
    <row r="182" spans="2:28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80"/>
      <c r="AA182" s="80"/>
      <c r="AB182" s="80"/>
    </row>
    <row r="183" spans="2:28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80"/>
      <c r="AA183" s="80"/>
      <c r="AB183" s="80"/>
    </row>
    <row r="184" spans="2:28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80"/>
      <c r="AA184" s="80"/>
      <c r="AB184" s="80"/>
    </row>
    <row r="185" spans="2:28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80"/>
      <c r="AA185" s="80"/>
      <c r="AB185" s="80"/>
    </row>
    <row r="186" spans="2:28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80"/>
      <c r="AA186" s="80"/>
      <c r="AB186" s="80"/>
    </row>
    <row r="187" spans="2:28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80"/>
      <c r="AA187" s="80"/>
      <c r="AB187" s="80"/>
    </row>
    <row r="188" spans="2:28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80"/>
      <c r="AA188" s="80"/>
      <c r="AB188" s="80"/>
    </row>
    <row r="189" spans="2:28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80"/>
      <c r="AA189" s="80"/>
      <c r="AB189" s="80"/>
    </row>
    <row r="190" spans="2:28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80"/>
      <c r="AA190" s="80"/>
      <c r="AB190" s="80"/>
    </row>
    <row r="191" spans="2:28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80"/>
      <c r="AA191" s="80"/>
      <c r="AB191" s="80"/>
    </row>
    <row r="192" spans="2:28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80"/>
      <c r="AA192" s="80"/>
      <c r="AB192" s="80"/>
    </row>
    <row r="193" spans="2:28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80"/>
      <c r="AA193" s="80"/>
      <c r="AB193" s="80"/>
    </row>
    <row r="194" spans="2:28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80"/>
      <c r="AA194" s="80"/>
      <c r="AB194" s="80"/>
    </row>
    <row r="195" spans="2:28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80"/>
      <c r="AA195" s="80"/>
      <c r="AB195" s="80"/>
    </row>
    <row r="196" spans="2:28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80"/>
      <c r="AA196" s="80"/>
      <c r="AB196" s="80"/>
    </row>
    <row r="197" spans="2:28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80"/>
      <c r="AA197" s="80"/>
      <c r="AB197" s="80"/>
    </row>
    <row r="198" spans="2:28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80"/>
      <c r="AA198" s="80"/>
      <c r="AB198" s="80"/>
    </row>
    <row r="199" spans="2:28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80"/>
      <c r="AA199" s="80"/>
      <c r="AB199" s="80"/>
    </row>
    <row r="200" spans="2:28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80"/>
      <c r="AA200" s="80"/>
      <c r="AB200" s="80"/>
    </row>
    <row r="201" spans="2:28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80"/>
      <c r="AA201" s="80"/>
      <c r="AB201" s="80"/>
    </row>
    <row r="202" spans="2:28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80"/>
      <c r="AA202" s="80"/>
      <c r="AB202" s="80"/>
    </row>
    <row r="203" spans="2:28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80"/>
      <c r="AA203" s="80"/>
      <c r="AB203" s="80"/>
    </row>
    <row r="204" spans="2:28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80"/>
      <c r="AA204" s="80"/>
      <c r="AB204" s="80"/>
    </row>
    <row r="205" spans="2:28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80"/>
      <c r="AA205" s="80"/>
      <c r="AB205" s="80"/>
    </row>
    <row r="206" spans="2:28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80"/>
      <c r="AA206" s="80"/>
      <c r="AB206" s="80"/>
    </row>
    <row r="207" spans="2:28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80"/>
      <c r="AA207" s="80"/>
      <c r="AB207" s="80"/>
    </row>
    <row r="208" spans="2:28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80"/>
      <c r="AA208" s="80"/>
      <c r="AB208" s="80"/>
    </row>
    <row r="209" spans="2:28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80"/>
      <c r="AA209" s="80"/>
      <c r="AB209" s="80"/>
    </row>
    <row r="210" spans="2:28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80"/>
      <c r="AA210" s="80"/>
      <c r="AB210" s="80"/>
    </row>
    <row r="211" spans="2:28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80"/>
      <c r="AA211" s="80"/>
      <c r="AB211" s="80"/>
    </row>
    <row r="212" spans="2:28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80"/>
      <c r="AA212" s="80"/>
      <c r="AB212" s="80"/>
    </row>
    <row r="213" spans="2:28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80"/>
      <c r="AA213" s="80"/>
      <c r="AB213" s="80"/>
    </row>
    <row r="214" spans="2:28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80"/>
      <c r="AA214" s="80"/>
      <c r="AB214" s="80"/>
    </row>
    <row r="215" spans="2:28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80"/>
      <c r="AA215" s="80"/>
      <c r="AB215" s="80"/>
    </row>
    <row r="216" spans="2:28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80"/>
      <c r="AA216" s="80"/>
      <c r="AB216" s="80"/>
    </row>
    <row r="217" spans="2:28"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80"/>
      <c r="AA217" s="80"/>
      <c r="AB217" s="80"/>
    </row>
    <row r="218" spans="2:28"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80"/>
      <c r="AA218" s="80"/>
      <c r="AB218" s="80"/>
    </row>
    <row r="219" spans="2:28"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80"/>
      <c r="AA219" s="80"/>
      <c r="AB219" s="80"/>
    </row>
    <row r="220" spans="2:28"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80"/>
      <c r="AA220" s="80"/>
      <c r="AB220" s="80"/>
    </row>
    <row r="221" spans="2:28"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80"/>
      <c r="AA221" s="80"/>
      <c r="AB221" s="80"/>
    </row>
    <row r="222" spans="2:28"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80"/>
      <c r="AA222" s="80"/>
      <c r="AB222" s="80"/>
    </row>
    <row r="223" spans="2:28"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80"/>
      <c r="AA223" s="80"/>
      <c r="AB223" s="80"/>
    </row>
    <row r="224" spans="2:28"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80"/>
      <c r="AA224" s="80"/>
      <c r="AB224" s="80"/>
    </row>
    <row r="225" spans="2:28"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80"/>
      <c r="AA225" s="80"/>
      <c r="AB225" s="80"/>
    </row>
    <row r="226" spans="2:28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80"/>
      <c r="AA226" s="80"/>
      <c r="AB226" s="80"/>
    </row>
    <row r="227" spans="2:28"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80"/>
      <c r="AA227" s="80"/>
      <c r="AB227" s="80"/>
    </row>
    <row r="228" spans="2:28"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80"/>
      <c r="AA228" s="80"/>
      <c r="AB228" s="80"/>
    </row>
    <row r="229" spans="2:28"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80"/>
      <c r="AA229" s="80"/>
      <c r="AB229" s="80"/>
    </row>
    <row r="230" spans="2:28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80"/>
      <c r="AA230" s="80"/>
      <c r="AB230" s="80"/>
    </row>
    <row r="231" spans="2:28"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80"/>
      <c r="AA231" s="80"/>
      <c r="AB231" s="80"/>
    </row>
    <row r="232" spans="2:28"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80"/>
      <c r="AA232" s="80"/>
      <c r="AB232" s="80"/>
    </row>
    <row r="233" spans="2:28"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80"/>
      <c r="AA233" s="80"/>
      <c r="AB233" s="80"/>
    </row>
    <row r="234" spans="2:28"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80"/>
      <c r="AA234" s="80"/>
      <c r="AB234" s="80"/>
    </row>
    <row r="235" spans="2:28"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80"/>
      <c r="AA235" s="80"/>
      <c r="AB235" s="80"/>
    </row>
    <row r="236" spans="2:28"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80"/>
      <c r="AA236" s="80"/>
      <c r="AB236" s="80"/>
    </row>
    <row r="237" spans="2:28"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80"/>
      <c r="AA237" s="80"/>
      <c r="AB237" s="80"/>
    </row>
    <row r="238" spans="2:28"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80"/>
      <c r="AA238" s="80"/>
      <c r="AB238" s="80"/>
    </row>
    <row r="239" spans="2:28"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80"/>
      <c r="AA239" s="80"/>
      <c r="AB239" s="80"/>
    </row>
    <row r="240" spans="2:28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80"/>
      <c r="AA240" s="80"/>
      <c r="AB240" s="80"/>
    </row>
    <row r="241" spans="2:28"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80"/>
      <c r="AA241" s="80"/>
      <c r="AB241" s="80"/>
    </row>
    <row r="242" spans="2:28"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80"/>
      <c r="AA242" s="80"/>
      <c r="AB242" s="80"/>
    </row>
    <row r="243" spans="2:28"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80"/>
      <c r="AA243" s="80"/>
      <c r="AB243" s="80"/>
    </row>
    <row r="244" spans="2:28"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80"/>
      <c r="AA244" s="80"/>
      <c r="AB244" s="80"/>
    </row>
    <row r="245" spans="2:28"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80"/>
      <c r="AA245" s="80"/>
      <c r="AB245" s="80"/>
    </row>
    <row r="246" spans="2:28"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80"/>
      <c r="AA246" s="80"/>
      <c r="AB246" s="80"/>
    </row>
    <row r="247" spans="2:28"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80"/>
      <c r="AA247" s="80"/>
      <c r="AB247" s="80"/>
    </row>
    <row r="248" spans="2:28"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80"/>
      <c r="AA248" s="80"/>
      <c r="AB248" s="80"/>
    </row>
    <row r="249" spans="2:28"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80"/>
      <c r="AA249" s="80"/>
      <c r="AB249" s="80"/>
    </row>
    <row r="250" spans="2:28"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80"/>
      <c r="AA250" s="80"/>
      <c r="AB250" s="80"/>
    </row>
    <row r="251" spans="2:28"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80"/>
      <c r="AA251" s="80"/>
      <c r="AB251" s="80"/>
    </row>
    <row r="252" spans="2:28"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80"/>
      <c r="AA252" s="80"/>
      <c r="AB252" s="80"/>
    </row>
    <row r="253" spans="2:28"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80"/>
      <c r="AA253" s="80"/>
      <c r="AB253" s="80"/>
    </row>
    <row r="254" spans="2:28"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80"/>
      <c r="AA254" s="80"/>
      <c r="AB254" s="80"/>
    </row>
    <row r="255" spans="2:28"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80"/>
      <c r="AA255" s="80"/>
      <c r="AB255" s="80"/>
    </row>
    <row r="256" spans="2:28"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80"/>
      <c r="AA256" s="80"/>
      <c r="AB256" s="80"/>
    </row>
    <row r="257" spans="2:28"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80"/>
      <c r="AA257" s="80"/>
      <c r="AB257" s="80"/>
    </row>
    <row r="258" spans="2:28"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80"/>
      <c r="AA258" s="80"/>
      <c r="AB258" s="80"/>
    </row>
    <row r="259" spans="2:28"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80"/>
      <c r="AA259" s="80"/>
      <c r="AB259" s="80"/>
    </row>
    <row r="260" spans="2:28"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80"/>
      <c r="AA260" s="80"/>
      <c r="AB260" s="80"/>
    </row>
    <row r="261" spans="2:28"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80"/>
      <c r="AA261" s="80"/>
      <c r="AB261" s="80"/>
    </row>
    <row r="262" spans="2:28"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80"/>
      <c r="AA262" s="80"/>
      <c r="AB262" s="80"/>
    </row>
    <row r="263" spans="2:28"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80"/>
      <c r="AA263" s="80"/>
      <c r="AB263" s="80"/>
    </row>
    <row r="264" spans="2:28"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80"/>
      <c r="AA264" s="80"/>
      <c r="AB264" s="80"/>
    </row>
    <row r="265" spans="2:28"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80"/>
      <c r="AA265" s="80"/>
      <c r="AB265" s="80"/>
    </row>
    <row r="266" spans="2:28"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80"/>
      <c r="AA266" s="80"/>
      <c r="AB266" s="80"/>
    </row>
    <row r="267" spans="2:28"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80"/>
      <c r="AA267" s="80"/>
      <c r="AB267" s="80"/>
    </row>
  </sheetData>
  <mergeCells count="19">
    <mergeCell ref="B39:AB39"/>
    <mergeCell ref="B40:AB40"/>
    <mergeCell ref="B41:AB41"/>
    <mergeCell ref="B42:B43"/>
    <mergeCell ref="C42:H42"/>
    <mergeCell ref="N42:N43"/>
    <mergeCell ref="O42:T42"/>
    <mergeCell ref="Z42:Z43"/>
    <mergeCell ref="AA42:AB42"/>
    <mergeCell ref="B1:AB1"/>
    <mergeCell ref="B3:AB3"/>
    <mergeCell ref="B4:AB4"/>
    <mergeCell ref="B5:AB5"/>
    <mergeCell ref="B6:B7"/>
    <mergeCell ref="C6:H6"/>
    <mergeCell ref="N6:N7"/>
    <mergeCell ref="O6:T6"/>
    <mergeCell ref="Z6:Z7"/>
    <mergeCell ref="AA6:AB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2025-12-30T18:51:53Z</dcterms:created>
  <dcterms:modified xsi:type="dcterms:W3CDTF">2025-12-30T18:54:30Z</dcterms:modified>
</cp:coreProperties>
</file>