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"/>
    </mc:Choice>
  </mc:AlternateContent>
  <xr:revisionPtr revIDLastSave="0" documentId="13_ncr:1_{FF2EB112-8BCB-4DB6-9BF4-E5B014FA76BE}" xr6:coauthVersionLast="47" xr6:coauthVersionMax="47" xr10:uidLastSave="{00000000-0000-0000-0000-000000000000}"/>
  <bookViews>
    <workbookView xWindow="-120" yWindow="-120" windowWidth="29040" windowHeight="15720" xr2:uid="{5FF087CA-4FC0-424B-AEC2-D6BC422E9CDA}"/>
  </bookViews>
  <sheets>
    <sheet name="PP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PP!$B$7:$L$144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localSheetId="0" hidden="1">{#N/A,#N/A,FALSE,"EXTRABUDGT"}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PP!$1:$8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4" i="2" l="1"/>
  <c r="G144" i="2"/>
  <c r="L142" i="2"/>
  <c r="G142" i="2"/>
  <c r="L141" i="2"/>
  <c r="G141" i="2"/>
  <c r="M141" i="2" s="1"/>
  <c r="N141" i="2" s="1"/>
  <c r="L140" i="2"/>
  <c r="G140" i="2"/>
  <c r="L139" i="2"/>
  <c r="G139" i="2"/>
  <c r="L138" i="2"/>
  <c r="G138" i="2"/>
  <c r="L137" i="2"/>
  <c r="G137" i="2"/>
  <c r="L136" i="2"/>
  <c r="G136" i="2"/>
  <c r="L135" i="2"/>
  <c r="G135" i="2"/>
  <c r="L134" i="2"/>
  <c r="G134" i="2"/>
  <c r="L133" i="2"/>
  <c r="G133" i="2"/>
  <c r="K132" i="2"/>
  <c r="J132" i="2"/>
  <c r="I132" i="2"/>
  <c r="H132" i="2"/>
  <c r="F132" i="2"/>
  <c r="E132" i="2"/>
  <c r="D132" i="2"/>
  <c r="C132" i="2"/>
  <c r="L130" i="2"/>
  <c r="G130" i="2"/>
  <c r="L129" i="2"/>
  <c r="G129" i="2"/>
  <c r="L128" i="2"/>
  <c r="G128" i="2"/>
  <c r="K127" i="2"/>
  <c r="J127" i="2"/>
  <c r="I127" i="2"/>
  <c r="H127" i="2"/>
  <c r="F127" i="2"/>
  <c r="E127" i="2"/>
  <c r="D127" i="2"/>
  <c r="C127" i="2"/>
  <c r="L126" i="2"/>
  <c r="G126" i="2"/>
  <c r="L125" i="2"/>
  <c r="G125" i="2"/>
  <c r="K124" i="2"/>
  <c r="J124" i="2"/>
  <c r="J123" i="2" s="1"/>
  <c r="I124" i="2"/>
  <c r="H124" i="2"/>
  <c r="F124" i="2"/>
  <c r="E124" i="2"/>
  <c r="D124" i="2"/>
  <c r="D123" i="2" s="1"/>
  <c r="C124" i="2"/>
  <c r="C123" i="2" s="1"/>
  <c r="L122" i="2"/>
  <c r="G122" i="2"/>
  <c r="C121" i="2"/>
  <c r="G121" i="2" s="1"/>
  <c r="K120" i="2"/>
  <c r="J120" i="2"/>
  <c r="I120" i="2"/>
  <c r="F120" i="2"/>
  <c r="E120" i="2"/>
  <c r="D120" i="2"/>
  <c r="I119" i="2"/>
  <c r="L119" i="2" s="1"/>
  <c r="G119" i="2"/>
  <c r="L118" i="2"/>
  <c r="G118" i="2"/>
  <c r="K117" i="2"/>
  <c r="J117" i="2"/>
  <c r="I117" i="2"/>
  <c r="H117" i="2"/>
  <c r="F117" i="2"/>
  <c r="E117" i="2"/>
  <c r="D117" i="2"/>
  <c r="C117" i="2"/>
  <c r="L116" i="2"/>
  <c r="G116" i="2"/>
  <c r="L114" i="2"/>
  <c r="L113" i="2" s="1"/>
  <c r="G114" i="2"/>
  <c r="G113" i="2" s="1"/>
  <c r="K113" i="2"/>
  <c r="J113" i="2"/>
  <c r="I113" i="2"/>
  <c r="H113" i="2"/>
  <c r="F113" i="2"/>
  <c r="E113" i="2"/>
  <c r="D113" i="2"/>
  <c r="C113" i="2"/>
  <c r="L111" i="2"/>
  <c r="L109" i="2" s="1"/>
  <c r="G111" i="2"/>
  <c r="L110" i="2"/>
  <c r="G110" i="2"/>
  <c r="M110" i="2" s="1"/>
  <c r="N110" i="2" s="1"/>
  <c r="K109" i="2"/>
  <c r="J109" i="2"/>
  <c r="I109" i="2"/>
  <c r="H109" i="2"/>
  <c r="F109" i="2"/>
  <c r="E109" i="2"/>
  <c r="D109" i="2"/>
  <c r="C109" i="2"/>
  <c r="L107" i="2"/>
  <c r="G107" i="2"/>
  <c r="L105" i="2"/>
  <c r="G105" i="2"/>
  <c r="L104" i="2"/>
  <c r="G104" i="2"/>
  <c r="L103" i="2"/>
  <c r="G103" i="2"/>
  <c r="K102" i="2"/>
  <c r="K101" i="2" s="1"/>
  <c r="J102" i="2"/>
  <c r="J101" i="2" s="1"/>
  <c r="I102" i="2"/>
  <c r="I101" i="2" s="1"/>
  <c r="H102" i="2"/>
  <c r="F102" i="2"/>
  <c r="E102" i="2"/>
  <c r="D102" i="2"/>
  <c r="C102" i="2"/>
  <c r="H101" i="2"/>
  <c r="F101" i="2"/>
  <c r="E101" i="2"/>
  <c r="D101" i="2"/>
  <c r="C101" i="2"/>
  <c r="L100" i="2"/>
  <c r="G100" i="2"/>
  <c r="L99" i="2"/>
  <c r="G99" i="2"/>
  <c r="L98" i="2"/>
  <c r="G98" i="2"/>
  <c r="L97" i="2"/>
  <c r="G97" i="2"/>
  <c r="K96" i="2"/>
  <c r="J96" i="2"/>
  <c r="I96" i="2"/>
  <c r="H96" i="2"/>
  <c r="F96" i="2"/>
  <c r="E96" i="2"/>
  <c r="D96" i="2"/>
  <c r="C96" i="2"/>
  <c r="L95" i="2"/>
  <c r="G95" i="2"/>
  <c r="L94" i="2"/>
  <c r="G94" i="2"/>
  <c r="L93" i="2"/>
  <c r="G93" i="2"/>
  <c r="L92" i="2"/>
  <c r="G92" i="2"/>
  <c r="L91" i="2"/>
  <c r="G91" i="2"/>
  <c r="L90" i="2"/>
  <c r="G90" i="2"/>
  <c r="K89" i="2"/>
  <c r="J89" i="2"/>
  <c r="I89" i="2"/>
  <c r="H89" i="2"/>
  <c r="H88" i="2" s="1"/>
  <c r="F89" i="2"/>
  <c r="E89" i="2"/>
  <c r="D89" i="2"/>
  <c r="C89" i="2"/>
  <c r="L87" i="2"/>
  <c r="G87" i="2"/>
  <c r="L86" i="2"/>
  <c r="G86" i="2"/>
  <c r="L85" i="2"/>
  <c r="G85" i="2"/>
  <c r="K84" i="2"/>
  <c r="J84" i="2"/>
  <c r="I84" i="2"/>
  <c r="H84" i="2"/>
  <c r="F84" i="2"/>
  <c r="E84" i="2"/>
  <c r="D84" i="2"/>
  <c r="C84" i="2"/>
  <c r="L83" i="2"/>
  <c r="G83" i="2"/>
  <c r="L82" i="2"/>
  <c r="G82" i="2"/>
  <c r="L81" i="2"/>
  <c r="G81" i="2"/>
  <c r="K80" i="2"/>
  <c r="J80" i="2"/>
  <c r="I80" i="2"/>
  <c r="H80" i="2"/>
  <c r="F80" i="2"/>
  <c r="E80" i="2"/>
  <c r="D80" i="2"/>
  <c r="C80" i="2"/>
  <c r="L79" i="2"/>
  <c r="G79" i="2"/>
  <c r="L78" i="2"/>
  <c r="G78" i="2"/>
  <c r="L77" i="2"/>
  <c r="G77" i="2"/>
  <c r="K76" i="2"/>
  <c r="J76" i="2"/>
  <c r="I76" i="2"/>
  <c r="H76" i="2"/>
  <c r="F76" i="2"/>
  <c r="E76" i="2"/>
  <c r="D76" i="2"/>
  <c r="C76" i="2"/>
  <c r="L75" i="2"/>
  <c r="G75" i="2"/>
  <c r="L74" i="2"/>
  <c r="G74" i="2"/>
  <c r="L73" i="2"/>
  <c r="G73" i="2"/>
  <c r="L72" i="2"/>
  <c r="G72" i="2"/>
  <c r="K71" i="2"/>
  <c r="K70" i="2" s="1"/>
  <c r="K69" i="2" s="1"/>
  <c r="J71" i="2"/>
  <c r="J70" i="2" s="1"/>
  <c r="I71" i="2"/>
  <c r="I70" i="2" s="1"/>
  <c r="H71" i="2"/>
  <c r="H70" i="2" s="1"/>
  <c r="F71" i="2"/>
  <c r="F70" i="2" s="1"/>
  <c r="E71" i="2"/>
  <c r="E70" i="2" s="1"/>
  <c r="D71" i="2"/>
  <c r="D70" i="2" s="1"/>
  <c r="D69" i="2" s="1"/>
  <c r="C71" i="2"/>
  <c r="C70" i="2" s="1"/>
  <c r="L67" i="2"/>
  <c r="G67" i="2"/>
  <c r="L66" i="2"/>
  <c r="G66" i="2"/>
  <c r="L65" i="2"/>
  <c r="G65" i="2"/>
  <c r="M65" i="2" s="1"/>
  <c r="N65" i="2" s="1"/>
  <c r="L64" i="2"/>
  <c r="G64" i="2"/>
  <c r="L63" i="2"/>
  <c r="G63" i="2"/>
  <c r="L62" i="2"/>
  <c r="G62" i="2"/>
  <c r="L61" i="2"/>
  <c r="G61" i="2"/>
  <c r="K60" i="2"/>
  <c r="K59" i="2" s="1"/>
  <c r="J60" i="2"/>
  <c r="J59" i="2" s="1"/>
  <c r="I60" i="2"/>
  <c r="H60" i="2"/>
  <c r="H59" i="2" s="1"/>
  <c r="F60" i="2"/>
  <c r="F59" i="2" s="1"/>
  <c r="E60" i="2"/>
  <c r="E59" i="2" s="1"/>
  <c r="D60" i="2"/>
  <c r="D59" i="2" s="1"/>
  <c r="C60" i="2"/>
  <c r="C59" i="2" s="1"/>
  <c r="I59" i="2"/>
  <c r="L58" i="2"/>
  <c r="G58" i="2"/>
  <c r="L57" i="2"/>
  <c r="G57" i="2"/>
  <c r="K56" i="2"/>
  <c r="J56" i="2"/>
  <c r="I56" i="2"/>
  <c r="H56" i="2"/>
  <c r="F56" i="2"/>
  <c r="E56" i="2"/>
  <c r="D56" i="2"/>
  <c r="C56" i="2"/>
  <c r="L55" i="2"/>
  <c r="G55" i="2"/>
  <c r="L54" i="2"/>
  <c r="G54" i="2"/>
  <c r="L53" i="2"/>
  <c r="G53" i="2"/>
  <c r="L52" i="2"/>
  <c r="G52" i="2"/>
  <c r="L51" i="2"/>
  <c r="G51" i="2"/>
  <c r="M51" i="2" s="1"/>
  <c r="N51" i="2" s="1"/>
  <c r="K50" i="2"/>
  <c r="J50" i="2"/>
  <c r="I50" i="2"/>
  <c r="H50" i="2"/>
  <c r="F50" i="2"/>
  <c r="E50" i="2"/>
  <c r="D50" i="2"/>
  <c r="C50" i="2"/>
  <c r="L49" i="2"/>
  <c r="L48" i="2" s="1"/>
  <c r="G49" i="2"/>
  <c r="G48" i="2" s="1"/>
  <c r="K48" i="2"/>
  <c r="J48" i="2"/>
  <c r="I48" i="2"/>
  <c r="H48" i="2"/>
  <c r="F48" i="2"/>
  <c r="F47" i="2" s="1"/>
  <c r="E48" i="2"/>
  <c r="D48" i="2"/>
  <c r="C48" i="2"/>
  <c r="L46" i="2"/>
  <c r="G46" i="2"/>
  <c r="L45" i="2"/>
  <c r="G45" i="2"/>
  <c r="L44" i="2"/>
  <c r="G44" i="2"/>
  <c r="L43" i="2"/>
  <c r="G43" i="2"/>
  <c r="L42" i="2"/>
  <c r="G42" i="2"/>
  <c r="L41" i="2"/>
  <c r="G41" i="2"/>
  <c r="K40" i="2"/>
  <c r="J40" i="2"/>
  <c r="J37" i="2" s="1"/>
  <c r="I40" i="2"/>
  <c r="I37" i="2" s="1"/>
  <c r="H40" i="2"/>
  <c r="H37" i="2" s="1"/>
  <c r="F40" i="2"/>
  <c r="F37" i="2" s="1"/>
  <c r="E40" i="2"/>
  <c r="E37" i="2" s="1"/>
  <c r="D40" i="2"/>
  <c r="C40" i="2"/>
  <c r="C37" i="2" s="1"/>
  <c r="L39" i="2"/>
  <c r="G39" i="2"/>
  <c r="L38" i="2"/>
  <c r="G38" i="2"/>
  <c r="K37" i="2"/>
  <c r="D37" i="2"/>
  <c r="L36" i="2"/>
  <c r="G36" i="2"/>
  <c r="L35" i="2"/>
  <c r="G35" i="2"/>
  <c r="L34" i="2"/>
  <c r="G34" i="2"/>
  <c r="L33" i="2"/>
  <c r="G33" i="2"/>
  <c r="L32" i="2"/>
  <c r="G32" i="2"/>
  <c r="L31" i="2"/>
  <c r="G31" i="2"/>
  <c r="L30" i="2"/>
  <c r="G30" i="2"/>
  <c r="K29" i="2"/>
  <c r="J29" i="2"/>
  <c r="I29" i="2"/>
  <c r="H29" i="2"/>
  <c r="F29" i="2"/>
  <c r="E29" i="2"/>
  <c r="D29" i="2"/>
  <c r="C29" i="2"/>
  <c r="L28" i="2"/>
  <c r="G28" i="2"/>
  <c r="L27" i="2"/>
  <c r="G27" i="2"/>
  <c r="K26" i="2"/>
  <c r="J26" i="2"/>
  <c r="I26" i="2"/>
  <c r="H26" i="2"/>
  <c r="F26" i="2"/>
  <c r="E26" i="2"/>
  <c r="D26" i="2"/>
  <c r="C26" i="2"/>
  <c r="L24" i="2"/>
  <c r="G24" i="2"/>
  <c r="L23" i="2"/>
  <c r="G23" i="2"/>
  <c r="L22" i="2"/>
  <c r="G22" i="2"/>
  <c r="L21" i="2"/>
  <c r="G21" i="2"/>
  <c r="L20" i="2"/>
  <c r="G20" i="2"/>
  <c r="L19" i="2"/>
  <c r="G19" i="2"/>
  <c r="L18" i="2"/>
  <c r="G18" i="2"/>
  <c r="K17" i="2"/>
  <c r="K16" i="2" s="1"/>
  <c r="J17" i="2"/>
  <c r="I17" i="2"/>
  <c r="I16" i="2" s="1"/>
  <c r="H17" i="2"/>
  <c r="H16" i="2" s="1"/>
  <c r="F17" i="2"/>
  <c r="F16" i="2" s="1"/>
  <c r="E17" i="2"/>
  <c r="E16" i="2" s="1"/>
  <c r="D17" i="2"/>
  <c r="D16" i="2" s="1"/>
  <c r="C17" i="2"/>
  <c r="C16" i="2" s="1"/>
  <c r="J16" i="2"/>
  <c r="L15" i="2"/>
  <c r="G15" i="2"/>
  <c r="L14" i="2"/>
  <c r="M14" i="2" s="1"/>
  <c r="N14" i="2" s="1"/>
  <c r="G14" i="2"/>
  <c r="L13" i="2"/>
  <c r="G13" i="2"/>
  <c r="L12" i="2"/>
  <c r="G12" i="2"/>
  <c r="K11" i="2"/>
  <c r="J11" i="2"/>
  <c r="I11" i="2"/>
  <c r="H11" i="2"/>
  <c r="F11" i="2"/>
  <c r="E11" i="2"/>
  <c r="D11" i="2"/>
  <c r="C11" i="2"/>
  <c r="M21" i="2" l="1"/>
  <c r="N21" i="2" s="1"/>
  <c r="M31" i="2"/>
  <c r="N31" i="2" s="1"/>
  <c r="G29" i="2"/>
  <c r="E69" i="2"/>
  <c r="M78" i="2"/>
  <c r="N78" i="2" s="1"/>
  <c r="M87" i="2"/>
  <c r="M103" i="2"/>
  <c r="N103" i="2" s="1"/>
  <c r="M107" i="2"/>
  <c r="N107" i="2" s="1"/>
  <c r="F69" i="2"/>
  <c r="F68" i="2" s="1"/>
  <c r="G26" i="2"/>
  <c r="M97" i="2"/>
  <c r="N97" i="2" s="1"/>
  <c r="M34" i="2"/>
  <c r="N34" i="2" s="1"/>
  <c r="C47" i="2"/>
  <c r="H47" i="2"/>
  <c r="C88" i="2"/>
  <c r="L26" i="2"/>
  <c r="J69" i="2"/>
  <c r="J68" i="2" s="1"/>
  <c r="K115" i="2"/>
  <c r="K112" i="2" s="1"/>
  <c r="E115" i="2"/>
  <c r="M144" i="2"/>
  <c r="N144" i="2" s="1"/>
  <c r="G50" i="2"/>
  <c r="G47" i="2" s="1"/>
  <c r="G71" i="2"/>
  <c r="G70" i="2" s="1"/>
  <c r="M66" i="2"/>
  <c r="N66" i="2" s="1"/>
  <c r="E25" i="2"/>
  <c r="M72" i="2"/>
  <c r="N72" i="2" s="1"/>
  <c r="M39" i="2"/>
  <c r="N39" i="2" s="1"/>
  <c r="M79" i="2"/>
  <c r="N79" i="2" s="1"/>
  <c r="M125" i="2"/>
  <c r="M135" i="2"/>
  <c r="N135" i="2" s="1"/>
  <c r="M19" i="2"/>
  <c r="N19" i="2" s="1"/>
  <c r="M48" i="2"/>
  <c r="N48" i="2" s="1"/>
  <c r="I47" i="2"/>
  <c r="H69" i="2"/>
  <c r="H68" i="2" s="1"/>
  <c r="M75" i="2"/>
  <c r="N75" i="2" s="1"/>
  <c r="M122" i="2"/>
  <c r="N122" i="2" s="1"/>
  <c r="M126" i="2"/>
  <c r="M139" i="2"/>
  <c r="N139" i="2" s="1"/>
  <c r="M53" i="2"/>
  <c r="N53" i="2" s="1"/>
  <c r="L102" i="2"/>
  <c r="M82" i="2"/>
  <c r="N82" i="2" s="1"/>
  <c r="G84" i="2"/>
  <c r="D88" i="2"/>
  <c r="M42" i="2"/>
  <c r="N42" i="2" s="1"/>
  <c r="M45" i="2"/>
  <c r="M54" i="2"/>
  <c r="N54" i="2" s="1"/>
  <c r="M83" i="2"/>
  <c r="N83" i="2" s="1"/>
  <c r="J115" i="2"/>
  <c r="J112" i="2" s="1"/>
  <c r="J108" i="2" s="1"/>
  <c r="G120" i="2"/>
  <c r="M138" i="2"/>
  <c r="M58" i="2"/>
  <c r="M118" i="2"/>
  <c r="G11" i="2"/>
  <c r="K25" i="2"/>
  <c r="M35" i="2"/>
  <c r="N35" i="2" s="1"/>
  <c r="D47" i="2"/>
  <c r="M67" i="2"/>
  <c r="N67" i="2" s="1"/>
  <c r="L71" i="2"/>
  <c r="L70" i="2" s="1"/>
  <c r="L80" i="2"/>
  <c r="I88" i="2"/>
  <c r="E112" i="2"/>
  <c r="G117" i="2"/>
  <c r="M130" i="2"/>
  <c r="N130" i="2" s="1"/>
  <c r="M134" i="2"/>
  <c r="N134" i="2" s="1"/>
  <c r="M137" i="2"/>
  <c r="M38" i="2"/>
  <c r="N38" i="2" s="1"/>
  <c r="M86" i="2"/>
  <c r="N86" i="2" s="1"/>
  <c r="G17" i="2"/>
  <c r="G16" i="2" s="1"/>
  <c r="F25" i="2"/>
  <c r="F10" i="2" s="1"/>
  <c r="I25" i="2"/>
  <c r="I10" i="2" s="1"/>
  <c r="J47" i="2"/>
  <c r="D68" i="2"/>
  <c r="K68" i="2"/>
  <c r="G80" i="2"/>
  <c r="I115" i="2"/>
  <c r="I112" i="2" s="1"/>
  <c r="C25" i="2"/>
  <c r="C10" i="2" s="1"/>
  <c r="C9" i="2" s="1"/>
  <c r="C106" i="2" s="1"/>
  <c r="I123" i="2"/>
  <c r="M24" i="2"/>
  <c r="N24" i="2" s="1"/>
  <c r="M33" i="2"/>
  <c r="N33" i="2" s="1"/>
  <c r="G40" i="2"/>
  <c r="G37" i="2" s="1"/>
  <c r="L50" i="2"/>
  <c r="M57" i="2"/>
  <c r="N57" i="2" s="1"/>
  <c r="M62" i="2"/>
  <c r="F88" i="2"/>
  <c r="F123" i="2"/>
  <c r="L127" i="2"/>
  <c r="M142" i="2"/>
  <c r="N142" i="2" s="1"/>
  <c r="M36" i="2"/>
  <c r="N36" i="2" s="1"/>
  <c r="E68" i="2"/>
  <c r="L76" i="2"/>
  <c r="L84" i="2"/>
  <c r="M84" i="2" s="1"/>
  <c r="N84" i="2" s="1"/>
  <c r="M91" i="2"/>
  <c r="N91" i="2" s="1"/>
  <c r="M114" i="2"/>
  <c r="M113" i="2" s="1"/>
  <c r="D115" i="2"/>
  <c r="D112" i="2" s="1"/>
  <c r="D108" i="2" s="1"/>
  <c r="M129" i="2"/>
  <c r="I69" i="2"/>
  <c r="I68" i="2" s="1"/>
  <c r="M27" i="2"/>
  <c r="N27" i="2" s="1"/>
  <c r="M43" i="2"/>
  <c r="N43" i="2" s="1"/>
  <c r="L56" i="2"/>
  <c r="M64" i="2"/>
  <c r="N64" i="2" s="1"/>
  <c r="M74" i="2"/>
  <c r="N74" i="2" s="1"/>
  <c r="K88" i="2"/>
  <c r="M104" i="2"/>
  <c r="L124" i="2"/>
  <c r="M133" i="2"/>
  <c r="N133" i="2" s="1"/>
  <c r="J25" i="2"/>
  <c r="M13" i="2"/>
  <c r="N13" i="2" s="1"/>
  <c r="M20" i="2"/>
  <c r="N20" i="2" s="1"/>
  <c r="M32" i="2"/>
  <c r="N32" i="2" s="1"/>
  <c r="G132" i="2"/>
  <c r="M99" i="2"/>
  <c r="G102" i="2"/>
  <c r="G101" i="2" s="1"/>
  <c r="C120" i="2"/>
  <c r="C115" i="2" s="1"/>
  <c r="C112" i="2" s="1"/>
  <c r="C108" i="2" s="1"/>
  <c r="G124" i="2"/>
  <c r="M23" i="2"/>
  <c r="N23" i="2" s="1"/>
  <c r="C69" i="2"/>
  <c r="C68" i="2" s="1"/>
  <c r="D25" i="2"/>
  <c r="M28" i="2"/>
  <c r="N28" i="2" s="1"/>
  <c r="H25" i="2"/>
  <c r="H10" i="2" s="1"/>
  <c r="M44" i="2"/>
  <c r="N44" i="2" s="1"/>
  <c r="K47" i="2"/>
  <c r="K10" i="2" s="1"/>
  <c r="K9" i="2" s="1"/>
  <c r="K106" i="2" s="1"/>
  <c r="M81" i="2"/>
  <c r="N81" i="2" s="1"/>
  <c r="J88" i="2"/>
  <c r="F115" i="2"/>
  <c r="F112" i="2" s="1"/>
  <c r="H123" i="2"/>
  <c r="K123" i="2"/>
  <c r="M136" i="2"/>
  <c r="M12" i="2"/>
  <c r="N12" i="2" s="1"/>
  <c r="M15" i="2"/>
  <c r="N15" i="2" s="1"/>
  <c r="M22" i="2"/>
  <c r="N22" i="2" s="1"/>
  <c r="G76" i="2"/>
  <c r="M77" i="2"/>
  <c r="N77" i="2" s="1"/>
  <c r="G89" i="2"/>
  <c r="M95" i="2"/>
  <c r="N95" i="2" s="1"/>
  <c r="M116" i="2"/>
  <c r="E123" i="2"/>
  <c r="G109" i="2"/>
  <c r="M111" i="2"/>
  <c r="N111" i="2" s="1"/>
  <c r="E47" i="2"/>
  <c r="L11" i="2"/>
  <c r="D10" i="2"/>
  <c r="M30" i="2"/>
  <c r="N30" i="2" s="1"/>
  <c r="L29" i="2"/>
  <c r="M29" i="2" s="1"/>
  <c r="N29" i="2" s="1"/>
  <c r="M98" i="2"/>
  <c r="M26" i="2"/>
  <c r="N26" i="2" s="1"/>
  <c r="M52" i="2"/>
  <c r="N52" i="2" s="1"/>
  <c r="E88" i="2"/>
  <c r="G96" i="2"/>
  <c r="M41" i="2"/>
  <c r="N41" i="2" s="1"/>
  <c r="L40" i="2"/>
  <c r="M61" i="2"/>
  <c r="N61" i="2" s="1"/>
  <c r="L60" i="2"/>
  <c r="M73" i="2"/>
  <c r="N73" i="2" s="1"/>
  <c r="M94" i="2"/>
  <c r="N94" i="2" s="1"/>
  <c r="M46" i="2"/>
  <c r="N46" i="2" s="1"/>
  <c r="M55" i="2"/>
  <c r="N55" i="2" s="1"/>
  <c r="M92" i="2"/>
  <c r="N92" i="2" s="1"/>
  <c r="M18" i="2"/>
  <c r="N18" i="2" s="1"/>
  <c r="L17" i="2"/>
  <c r="M49" i="2"/>
  <c r="N49" i="2" s="1"/>
  <c r="G56" i="2"/>
  <c r="G60" i="2"/>
  <c r="G59" i="2" s="1"/>
  <c r="M63" i="2"/>
  <c r="N63" i="2" s="1"/>
  <c r="M85" i="2"/>
  <c r="N85" i="2" s="1"/>
  <c r="M90" i="2"/>
  <c r="L89" i="2"/>
  <c r="L96" i="2"/>
  <c r="M96" i="2" s="1"/>
  <c r="N96" i="2" s="1"/>
  <c r="G127" i="2"/>
  <c r="G123" i="2" s="1"/>
  <c r="M100" i="2"/>
  <c r="N100" i="2" s="1"/>
  <c r="M105" i="2"/>
  <c r="L101" i="2"/>
  <c r="M119" i="2"/>
  <c r="N119" i="2" s="1"/>
  <c r="L117" i="2"/>
  <c r="L132" i="2"/>
  <c r="M140" i="2"/>
  <c r="N140" i="2" s="1"/>
  <c r="H121" i="2"/>
  <c r="M128" i="2"/>
  <c r="F9" i="2" l="1"/>
  <c r="F106" i="2" s="1"/>
  <c r="M76" i="2"/>
  <c r="N76" i="2" s="1"/>
  <c r="E108" i="2"/>
  <c r="D9" i="2"/>
  <c r="D106" i="2" s="1"/>
  <c r="G25" i="2"/>
  <c r="G10" i="2" s="1"/>
  <c r="G115" i="2"/>
  <c r="G112" i="2" s="1"/>
  <c r="G108" i="2" s="1"/>
  <c r="K108" i="2"/>
  <c r="H9" i="2"/>
  <c r="H106" i="2" s="1"/>
  <c r="E10" i="2"/>
  <c r="M50" i="2"/>
  <c r="N50" i="2" s="1"/>
  <c r="I108" i="2"/>
  <c r="L69" i="2"/>
  <c r="L68" i="2" s="1"/>
  <c r="M56" i="2"/>
  <c r="N56" i="2" s="1"/>
  <c r="M80" i="2"/>
  <c r="N80" i="2" s="1"/>
  <c r="G88" i="2"/>
  <c r="D131" i="2"/>
  <c r="D143" i="2" s="1"/>
  <c r="L47" i="2"/>
  <c r="M47" i="2" s="1"/>
  <c r="N47" i="2" s="1"/>
  <c r="M132" i="2"/>
  <c r="N132" i="2" s="1"/>
  <c r="F108" i="2"/>
  <c r="F131" i="2" s="1"/>
  <c r="F143" i="2" s="1"/>
  <c r="M71" i="2"/>
  <c r="N71" i="2" s="1"/>
  <c r="I9" i="2"/>
  <c r="I106" i="2" s="1"/>
  <c r="J10" i="2"/>
  <c r="J9" i="2" s="1"/>
  <c r="J106" i="2" s="1"/>
  <c r="L123" i="2"/>
  <c r="M123" i="2" s="1"/>
  <c r="M124" i="2"/>
  <c r="M101" i="2"/>
  <c r="N101" i="2" s="1"/>
  <c r="M102" i="2"/>
  <c r="N102" i="2" s="1"/>
  <c r="E9" i="2"/>
  <c r="E106" i="2" s="1"/>
  <c r="G106" i="2" s="1"/>
  <c r="C131" i="2"/>
  <c r="C143" i="2" s="1"/>
  <c r="H120" i="2"/>
  <c r="H115" i="2" s="1"/>
  <c r="H112" i="2" s="1"/>
  <c r="H108" i="2" s="1"/>
  <c r="H131" i="2" s="1"/>
  <c r="H143" i="2" s="1"/>
  <c r="L121" i="2"/>
  <c r="M17" i="2"/>
  <c r="N17" i="2" s="1"/>
  <c r="L16" i="2"/>
  <c r="M16" i="2" s="1"/>
  <c r="N16" i="2" s="1"/>
  <c r="G69" i="2"/>
  <c r="M70" i="2"/>
  <c r="N70" i="2" s="1"/>
  <c r="M40" i="2"/>
  <c r="N40" i="2" s="1"/>
  <c r="L37" i="2"/>
  <c r="M127" i="2"/>
  <c r="M11" i="2"/>
  <c r="N11" i="2" s="1"/>
  <c r="M117" i="2"/>
  <c r="N117" i="2" s="1"/>
  <c r="M89" i="2"/>
  <c r="N89" i="2" s="1"/>
  <c r="L88" i="2"/>
  <c r="M60" i="2"/>
  <c r="N60" i="2" s="1"/>
  <c r="L59" i="2"/>
  <c r="M59" i="2" s="1"/>
  <c r="N59" i="2" s="1"/>
  <c r="M109" i="2"/>
  <c r="N109" i="2" s="1"/>
  <c r="K131" i="2"/>
  <c r="K143" i="2" s="1"/>
  <c r="M88" i="2" l="1"/>
  <c r="N88" i="2" s="1"/>
  <c r="E131" i="2"/>
  <c r="E143" i="2" s="1"/>
  <c r="J131" i="2"/>
  <c r="J143" i="2" s="1"/>
  <c r="L106" i="2"/>
  <c r="M106" i="2" s="1"/>
  <c r="N106" i="2" s="1"/>
  <c r="I131" i="2"/>
  <c r="I143" i="2" s="1"/>
  <c r="M121" i="2"/>
  <c r="L120" i="2"/>
  <c r="M37" i="2"/>
  <c r="N37" i="2" s="1"/>
  <c r="L25" i="2"/>
  <c r="G131" i="2"/>
  <c r="G143" i="2" s="1"/>
  <c r="M69" i="2"/>
  <c r="N69" i="2" s="1"/>
  <c r="G68" i="2"/>
  <c r="L143" i="2" l="1"/>
  <c r="M143" i="2" s="1"/>
  <c r="N143" i="2" s="1"/>
  <c r="M25" i="2"/>
  <c r="N25" i="2" s="1"/>
  <c r="L10" i="2"/>
  <c r="M68" i="2"/>
  <c r="N68" i="2" s="1"/>
  <c r="G9" i="2"/>
  <c r="M120" i="2"/>
  <c r="N120" i="2" s="1"/>
  <c r="L115" i="2"/>
  <c r="M115" i="2" l="1"/>
  <c r="N115" i="2" s="1"/>
  <c r="L112" i="2"/>
  <c r="M10" i="2"/>
  <c r="N10" i="2" s="1"/>
  <c r="L9" i="2"/>
  <c r="M9" i="2" s="1"/>
  <c r="N9" i="2" s="1"/>
  <c r="L108" i="2" l="1"/>
  <c r="M112" i="2"/>
  <c r="N112" i="2" s="1"/>
  <c r="M108" i="2" l="1"/>
  <c r="N108" i="2" s="1"/>
  <c r="L131" i="2"/>
  <c r="M131" i="2" s="1"/>
  <c r="N131" i="2" s="1"/>
</calcChain>
</file>

<file path=xl/sharedStrings.xml><?xml version="1.0" encoding="utf-8"?>
<sst xmlns="http://schemas.openxmlformats.org/spreadsheetml/2006/main" count="162" uniqueCount="146">
  <si>
    <t>CUADRO No.1</t>
  </si>
  <si>
    <t>INGRESOS FISCALES COMPARADOS, SEGÚN PRINCIPALES PARTIDAS</t>
  </si>
  <si>
    <r>
      <t>(En millones RD$)</t>
    </r>
    <r>
      <rPr>
        <i/>
        <vertAlign val="superscript"/>
        <sz val="11"/>
        <color indexed="8"/>
        <rFont val="Gotham"/>
      </rPr>
      <t xml:space="preserve"> </t>
    </r>
  </si>
  <si>
    <t>I</t>
  </si>
  <si>
    <t>PARTIDAS</t>
  </si>
  <si>
    <t>2025</t>
  </si>
  <si>
    <t>2026</t>
  </si>
  <si>
    <t>VARIACION</t>
  </si>
  <si>
    <t>ENERO</t>
  </si>
  <si>
    <t>FEBRERO</t>
  </si>
  <si>
    <t>Abs.</t>
  </si>
  <si>
    <t>%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</si>
  <si>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</si>
  <si>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</si>
  <si>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</si>
  <si>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</si>
  <si>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</si>
  <si>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</si>
  <si>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</si>
  <si>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</si>
  <si>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</si>
  <si>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</si>
  <si>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</si>
  <si>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</si>
  <si>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</si>
  <si>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</si>
  <si>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</si>
  <si>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</si>
  <si>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</si>
  <si>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</si>
  <si>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</si>
  <si>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</si>
  <si>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</si>
  <si>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</t>
  </si>
  <si>
    <t>- Impuesto selectivo Ad Valorem sobre hidrocarburos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</si>
  <si>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</si>
  <si>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</si>
  <si>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</si>
  <si>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</si>
  <si>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</si>
  <si>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</si>
  <si>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</si>
  <si>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</si>
  <si>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</si>
  <si>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</si>
  <si>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</si>
  <si>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</si>
  <si>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</si>
  <si>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</si>
  <si>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</si>
  <si>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</si>
  <si>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</si>
  <si>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</si>
  <si>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</si>
  <si>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</si>
  <si>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</si>
  <si>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</si>
  <si>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   - Contribución Social</t>
  </si>
  <si>
    <t xml:space="preserve">   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</si>
  <si>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</si>
  <si>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</si>
  <si>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</si>
  <si>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</si>
  <si>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</si>
  <si>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</si>
  <si>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</si>
  <si>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</si>
  <si>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</si>
  <si>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</si>
  <si>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</si>
  <si>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</si>
  <si>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</si>
  <si>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</si>
  <si>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</si>
  <si>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</si>
  <si>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</si>
  <si>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</si>
  <si>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</si>
  <si>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</si>
  <si>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</si>
  <si>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</si>
  <si>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</si>
  <si>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</si>
  <si>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</si>
  <si>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</si>
  <si>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</si>
  <si>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</si>
  <si>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 por Colocación de Inversiones Financieras</t>
  </si>
  <si>
    <t>- Arriendo de Activos Tangibles No Producidos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</si>
  <si>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</si>
  <si>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</si>
  <si>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</si>
  <si>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</si>
  <si>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 xml:space="preserve"> -2124 Fondo de Estabilización y Compensación de los Precios de los Combustibles (FECOPECO)</t>
  </si>
  <si>
    <t>- 2125 Patrimonio Recuperado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</si>
  <si>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</si>
  <si>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</si>
  <si>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</si>
  <si>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</si>
  <si>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</si>
  <si>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</si>
  <si>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DONACIONES</t>
  </si>
  <si>
    <t>FUENTES FINANCIERAS</t>
  </si>
  <si>
    <t>Disminución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</si>
  <si>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</si>
  <si>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</si>
  <si>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</si>
  <si>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</si>
  <si>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</si>
  <si>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</si>
  <si>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cuentas por pagar Externas de largo plazo</t>
  </si>
  <si>
    <t>-</t>
  </si>
  <si>
    <t>Colocación de Títulos, Valores de la Deuda Pública a Largo Plazo</t>
  </si>
  <si>
    <t>- De la Deuda Pública Interna a Largo Plazo</t>
  </si>
  <si>
    <t>- De la Deuda Pública Externa a Largo Plazo</t>
  </si>
  <si>
    <t>Obtención de Préstamos de la Deuda Pública a Largo Plazo</t>
  </si>
  <si>
    <t>Importes a devengar por primas en colocaciones de títulos valores</t>
  </si>
  <si>
    <t>Primas por colocación de títulos valores internos y externos de largo plazo</t>
  </si>
  <si>
    <t>- valores internos</t>
  </si>
  <si>
    <t>-  valores externos</t>
  </si>
  <si>
    <t>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</si>
  <si>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</si>
  <si>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</si>
  <si>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</si>
  <si>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>Otros Ingresos:</t>
  </si>
  <si>
    <t xml:space="preserve">INFOTEP </t>
  </si>
  <si>
    <t>Plan de construcciones (Ley 6-86) -Fondo Pensiones Trabajadores de la Construcción</t>
  </si>
  <si>
    <t xml:space="preserve">Fianzas Judiciales y depósitos en consignación </t>
  </si>
  <si>
    <t xml:space="preserve">Fondo para Registro y Devolución de los Depósitos en excesos en la Cuenta Única del Tesoro </t>
  </si>
  <si>
    <t>Devolución de Recursos a empleados por Retenciones Excesivas por TSS.</t>
  </si>
  <si>
    <t>Devolución impuesto selectivo al consumo de combustibles</t>
  </si>
  <si>
    <t>Venta de Sellos Especiales para el Colegio de Abogados</t>
  </si>
  <si>
    <t>Fondo de contribución especial para la gestión integral de residuos</t>
  </si>
  <si>
    <t>Patrimonio público recuperado</t>
  </si>
  <si>
    <t>Ingresos de las Inst. Centralizadas en la CUT No Presupuestaria</t>
  </si>
  <si>
    <t>TOTAL DE INGRESOS REPORTADOS EN EL SIGEF</t>
  </si>
  <si>
    <t>Ingresos de las Inst. Centralizadas en la CUT Presupuestaria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</si>
  <si>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</si>
  <si>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</si>
  <si>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Terceros, ingresos de las instituciones centralizadas en la CUT no presupuestaria y los depósitos en exceso de las recaudadoras.  </t>
  </si>
  <si>
    <t xml:space="preserve"> Las informaciones presentadas difieren de las presentadas en  Portal de Transparencia Fiscal,  ya que solo incluyen los ingresos presupuestarios.</t>
  </si>
  <si>
    <t>MARZO</t>
  </si>
  <si>
    <t>FUENTE: Elaborado por la Direción de Política Tributaria (DPT) del Viceministerio de Política Fiscal del Ministerio de Hacienda y Economía, con los datos del Sistema Integrado de Gestión Financiera (SIGEF).</t>
  </si>
  <si>
    <t>ENERO - ABRIL  2026/2025</t>
  </si>
  <si>
    <t>ABRIL</t>
  </si>
  <si>
    <t>DIRECCIÓN DE POLÍTICA TRIBUTARIA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</si>
</sst>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00_);\(#,##0.000\)"/>
  </numFmts>
  <fonts count="28" x14ac:knownFonts="1">
    <font>
      <sz val="10"/>
      <name val="Arial"/>
      <family val="2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i/>
      <vertAlign val="superscript"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sz val="10"/>
      <name val="Gotham"/>
    </font>
    <font>
      <sz val="10"/>
      <color rgb="FFFF0000"/>
      <name val="Arial"/>
      <family val="2"/>
    </font>
    <font>
      <b/>
      <u/>
      <sz val="10"/>
      <color indexed="8"/>
      <name val="Gotham"/>
    </font>
    <font>
      <u/>
      <sz val="10"/>
      <color indexed="8"/>
      <name val="Gotham"/>
    </font>
    <font>
      <sz val="10"/>
      <color indexed="8"/>
      <name val="Segoe UI"/>
      <family val="2"/>
    </font>
    <font>
      <b/>
      <sz val="10"/>
      <name val="Gotham"/>
    </font>
    <font>
      <b/>
      <sz val="8"/>
      <name val="Gotham"/>
    </font>
    <font>
      <sz val="8"/>
      <color indexed="8"/>
      <name val="Gotham"/>
    </font>
    <font>
      <b/>
      <sz val="9"/>
      <color indexed="8"/>
      <name val="Gotham"/>
    </font>
    <font>
      <sz val="8"/>
      <name val="Gotham"/>
    </font>
    <font>
      <sz val="11"/>
      <name val="Arial"/>
      <family val="2"/>
    </font>
    <font>
      <sz val="9"/>
      <color indexed="8"/>
      <name val="Gotham"/>
    </font>
    <font>
      <sz val="8"/>
      <name val="Arial"/>
      <family val="2"/>
    </font>
    <font>
      <sz val="9"/>
      <name val="Arial"/>
      <family val="2"/>
    </font>
    <font>
      <sz val="9"/>
      <name val="Gotham"/>
    </font>
    <font>
      <sz val="6"/>
      <name val="Gotham"/>
    </font>
    <font>
      <sz val="6"/>
      <name val="Arial"/>
      <family val="2"/>
    </font>
    <font>
      <sz val="87"/>
      <name val="Gotham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7" fillId="0" borderId="0"/>
  </cellStyleXfs>
  <cellXfs count="191">
    <xf numFmtId="0" fontId="0" fillId="0" borderId="0" xfId="0"/>
    <xf numFmtId="0" fontId="2" fillId="0" borderId="0" xfId="0" applyFont="1" applyAlignment="1">
      <alignment horizontal="center"/>
    </xf>
    <xf numFmtId="164" fontId="7" fillId="0" borderId="11" xfId="2" applyNumberFormat="1" applyFont="1" applyBorder="1"/>
    <xf numFmtId="164" fontId="7" fillId="0" borderId="12" xfId="2" applyNumberFormat="1" applyFont="1" applyBorder="1"/>
    <xf numFmtId="43" fontId="0" fillId="0" borderId="0" xfId="1" applyFont="1"/>
    <xf numFmtId="0" fontId="7" fillId="0" borderId="12" xfId="3" applyFont="1" applyBorder="1"/>
    <xf numFmtId="49" fontId="7" fillId="0" borderId="12" xfId="2" applyNumberFormat="1" applyFont="1" applyBorder="1" applyAlignment="1">
      <alignment horizontal="left"/>
    </xf>
    <xf numFmtId="49" fontId="8" fillId="0" borderId="12" xfId="2" applyNumberFormat="1" applyFont="1" applyBorder="1" applyAlignment="1">
      <alignment horizontal="left" indent="1"/>
    </xf>
    <xf numFmtId="164" fontId="8" fillId="3" borderId="11" xfId="2" applyNumberFormat="1" applyFont="1" applyFill="1" applyBorder="1"/>
    <xf numFmtId="164" fontId="8" fillId="3" borderId="12" xfId="2" applyNumberFormat="1" applyFont="1" applyFill="1" applyBorder="1"/>
    <xf numFmtId="164" fontId="7" fillId="0" borderId="11" xfId="4" applyNumberFormat="1" applyFont="1" applyBorder="1"/>
    <xf numFmtId="164" fontId="7" fillId="0" borderId="11" xfId="3" applyNumberFormat="1" applyFont="1" applyBorder="1"/>
    <xf numFmtId="164" fontId="7" fillId="0" borderId="12" xfId="3" applyNumberFormat="1" applyFont="1" applyBorder="1"/>
    <xf numFmtId="49" fontId="7" fillId="0" borderId="12" xfId="3" applyNumberFormat="1" applyFont="1" applyBorder="1" applyAlignment="1">
      <alignment horizontal="left" indent="1"/>
    </xf>
    <xf numFmtId="49" fontId="8" fillId="0" borderId="12" xfId="3" applyNumberFormat="1" applyFont="1" applyBorder="1" applyAlignment="1">
      <alignment horizontal="left" indent="2"/>
    </xf>
    <xf numFmtId="164" fontId="8" fillId="3" borderId="11" xfId="3" applyNumberFormat="1" applyFont="1" applyFill="1" applyBorder="1"/>
    <xf numFmtId="164" fontId="8" fillId="3" borderId="11" xfId="4" applyNumberFormat="1" applyFont="1" applyFill="1" applyBorder="1"/>
    <xf numFmtId="164" fontId="7" fillId="3" borderId="11" xfId="2" applyNumberFormat="1" applyFont="1" applyFill="1" applyBorder="1"/>
    <xf numFmtId="49" fontId="7" fillId="0" borderId="12" xfId="2" applyNumberFormat="1" applyFont="1" applyBorder="1" applyAlignment="1">
      <alignment horizontal="left" indent="2"/>
    </xf>
    <xf numFmtId="49" fontId="8" fillId="0" borderId="12" xfId="2" applyNumberFormat="1" applyFont="1" applyBorder="1" applyAlignment="1">
      <alignment horizontal="left" indent="3"/>
    </xf>
    <xf numFmtId="164" fontId="8" fillId="0" borderId="11" xfId="2" applyNumberFormat="1" applyFont="1" applyBorder="1"/>
    <xf numFmtId="0" fontId="7" fillId="0" borderId="12" xfId="3" applyFont="1" applyBorder="1" applyAlignment="1">
      <alignment horizontal="left" indent="2"/>
    </xf>
    <xf numFmtId="49" fontId="9" fillId="0" borderId="12" xfId="2" applyNumberFormat="1" applyFont="1" applyBorder="1" applyAlignment="1">
      <alignment horizontal="left" indent="3"/>
    </xf>
    <xf numFmtId="165" fontId="9" fillId="3" borderId="11" xfId="2" applyNumberFormat="1" applyFont="1" applyFill="1" applyBorder="1"/>
    <xf numFmtId="164" fontId="9" fillId="0" borderId="12" xfId="2" applyNumberFormat="1" applyFont="1" applyBorder="1"/>
    <xf numFmtId="164" fontId="9" fillId="0" borderId="11" xfId="2" applyNumberFormat="1" applyFont="1" applyBorder="1"/>
    <xf numFmtId="165" fontId="9" fillId="0" borderId="11" xfId="2" applyNumberFormat="1" applyFont="1" applyBorder="1"/>
    <xf numFmtId="164" fontId="8" fillId="0" borderId="12" xfId="2" applyNumberFormat="1" applyFont="1" applyBorder="1"/>
    <xf numFmtId="49" fontId="8" fillId="3" borderId="12" xfId="2" applyNumberFormat="1" applyFont="1" applyFill="1" applyBorder="1" applyAlignment="1">
      <alignment horizontal="left" indent="3"/>
    </xf>
    <xf numFmtId="165" fontId="8" fillId="0" borderId="11" xfId="2" applyNumberFormat="1" applyFont="1" applyBorder="1"/>
    <xf numFmtId="165" fontId="8" fillId="3" borderId="11" xfId="2" applyNumberFormat="1" applyFont="1" applyFill="1" applyBorder="1"/>
    <xf numFmtId="49" fontId="7" fillId="0" borderId="12" xfId="2" applyNumberFormat="1" applyFont="1" applyBorder="1" applyAlignment="1">
      <alignment horizontal="left" indent="3"/>
    </xf>
    <xf numFmtId="164" fontId="8" fillId="0" borderId="12" xfId="2" applyNumberFormat="1" applyFont="1" applyBorder="1" applyAlignment="1">
      <alignment horizontal="left" indent="5"/>
    </xf>
    <xf numFmtId="49" fontId="8" fillId="4" borderId="12" xfId="3" applyNumberFormat="1" applyFont="1" applyFill="1" applyBorder="1" applyAlignment="1">
      <alignment horizontal="left" indent="4"/>
    </xf>
    <xf numFmtId="164" fontId="8" fillId="4" borderId="11" xfId="2" applyNumberFormat="1" applyFont="1" applyFill="1" applyBorder="1"/>
    <xf numFmtId="164" fontId="8" fillId="0" borderId="12" xfId="2" applyNumberFormat="1" applyFont="1" applyBorder="1" applyAlignment="1">
      <alignment horizontal="left" indent="3"/>
    </xf>
    <xf numFmtId="43" fontId="8" fillId="0" borderId="11" xfId="1" applyFont="1" applyBorder="1"/>
    <xf numFmtId="164" fontId="11" fillId="0" borderId="11" xfId="2" applyNumberFormat="1" applyFont="1" applyBorder="1"/>
    <xf numFmtId="164" fontId="11" fillId="0" borderId="12" xfId="2" applyNumberFormat="1" applyFont="1" applyBorder="1"/>
    <xf numFmtId="49" fontId="12" fillId="0" borderId="12" xfId="2" applyNumberFormat="1" applyFont="1" applyBorder="1" applyAlignment="1">
      <alignment horizontal="left" indent="2"/>
    </xf>
    <xf numFmtId="164" fontId="12" fillId="0" borderId="11" xfId="2" applyNumberFormat="1" applyFont="1" applyBorder="1"/>
    <xf numFmtId="164" fontId="12" fillId="0" borderId="12" xfId="2" applyNumberFormat="1" applyFont="1" applyBorder="1"/>
    <xf numFmtId="49" fontId="8" fillId="0" borderId="12" xfId="2" applyNumberFormat="1" applyFont="1" applyBorder="1" applyAlignment="1">
      <alignment horizontal="left"/>
    </xf>
    <xf numFmtId="43" fontId="8" fillId="0" borderId="12" xfId="1" applyFont="1" applyBorder="1"/>
    <xf numFmtId="49" fontId="7" fillId="0" borderId="12" xfId="2" applyNumberFormat="1" applyFont="1" applyBorder="1" applyAlignment="1">
      <alignment horizontal="left" indent="1"/>
    </xf>
    <xf numFmtId="49" fontId="8" fillId="3" borderId="12" xfId="4" applyNumberFormat="1" applyFont="1" applyFill="1" applyBorder="1" applyAlignment="1">
      <alignment horizontal="left" indent="2"/>
    </xf>
    <xf numFmtId="49" fontId="8" fillId="3" borderId="12" xfId="3" applyNumberFormat="1" applyFont="1" applyFill="1" applyBorder="1" applyAlignment="1">
      <alignment horizontal="left" indent="2"/>
    </xf>
    <xf numFmtId="165" fontId="8" fillId="3" borderId="12" xfId="1" applyNumberFormat="1" applyFont="1" applyFill="1" applyBorder="1"/>
    <xf numFmtId="49" fontId="7" fillId="0" borderId="12" xfId="2" applyNumberFormat="1" applyFont="1" applyBorder="1"/>
    <xf numFmtId="49" fontId="8" fillId="0" borderId="12" xfId="2" applyNumberFormat="1" applyFont="1" applyBorder="1" applyAlignment="1">
      <alignment horizontal="left" indent="4"/>
    </xf>
    <xf numFmtId="164" fontId="8" fillId="4" borderId="11" xfId="1" applyNumberFormat="1" applyFont="1" applyFill="1" applyBorder="1"/>
    <xf numFmtId="164" fontId="8" fillId="4" borderId="12" xfId="2" applyNumberFormat="1" applyFont="1" applyFill="1" applyBorder="1"/>
    <xf numFmtId="49" fontId="8" fillId="4" borderId="12" xfId="3" applyNumberFormat="1" applyFont="1" applyFill="1" applyBorder="1" applyAlignment="1">
      <alignment horizontal="left" indent="3"/>
    </xf>
    <xf numFmtId="49" fontId="8" fillId="0" borderId="12" xfId="3" applyNumberFormat="1" applyFont="1" applyBorder="1" applyAlignment="1">
      <alignment horizontal="left" indent="3"/>
    </xf>
    <xf numFmtId="164" fontId="8" fillId="0" borderId="11" xfId="1" applyNumberFormat="1" applyFont="1" applyBorder="1"/>
    <xf numFmtId="49" fontId="8" fillId="0" borderId="12" xfId="2" applyNumberFormat="1" applyFont="1" applyBorder="1" applyAlignment="1">
      <alignment horizontal="left" indent="2"/>
    </xf>
    <xf numFmtId="49" fontId="8" fillId="4" borderId="12" xfId="2" applyNumberFormat="1" applyFont="1" applyFill="1" applyBorder="1" applyAlignment="1">
      <alignment horizontal="left" indent="2"/>
    </xf>
    <xf numFmtId="43" fontId="8" fillId="0" borderId="11" xfId="1" applyFont="1" applyFill="1" applyBorder="1"/>
    <xf numFmtId="165" fontId="8" fillId="0" borderId="12" xfId="1" applyNumberFormat="1" applyFont="1" applyFill="1" applyBorder="1"/>
    <xf numFmtId="49" fontId="8" fillId="4" borderId="12" xfId="2" applyNumberFormat="1" applyFont="1" applyFill="1" applyBorder="1" applyAlignment="1">
      <alignment horizontal="left"/>
    </xf>
    <xf numFmtId="49" fontId="9" fillId="0" borderId="12" xfId="2" applyNumberFormat="1" applyFont="1" applyBorder="1" applyAlignment="1">
      <alignment horizontal="left" indent="2"/>
    </xf>
    <xf numFmtId="43" fontId="9" fillId="0" borderId="11" xfId="1" applyFont="1" applyBorder="1"/>
    <xf numFmtId="49" fontId="9" fillId="3" borderId="12" xfId="2" applyNumberFormat="1" applyFont="1" applyFill="1" applyBorder="1" applyAlignment="1">
      <alignment horizontal="left" indent="2"/>
    </xf>
    <xf numFmtId="49" fontId="12" fillId="0" borderId="12" xfId="2" applyNumberFormat="1" applyFont="1" applyBorder="1" applyAlignment="1">
      <alignment horizontal="left" indent="1"/>
    </xf>
    <xf numFmtId="49" fontId="6" fillId="2" borderId="7" xfId="2" applyNumberFormat="1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vertical="center"/>
    </xf>
    <xf numFmtId="165" fontId="6" fillId="2" borderId="13" xfId="1" applyNumberFormat="1" applyFont="1" applyFill="1" applyBorder="1" applyAlignment="1">
      <alignment vertical="center"/>
    </xf>
    <xf numFmtId="165" fontId="0" fillId="0" borderId="0" xfId="1" applyNumberFormat="1" applyFont="1"/>
    <xf numFmtId="43" fontId="7" fillId="0" borderId="11" xfId="1" applyFont="1" applyBorder="1"/>
    <xf numFmtId="43" fontId="8" fillId="0" borderId="12" xfId="1" applyFont="1" applyFill="1" applyBorder="1" applyProtection="1"/>
    <xf numFmtId="43" fontId="8" fillId="0" borderId="11" xfId="1" applyFont="1" applyFill="1" applyBorder="1" applyProtection="1"/>
    <xf numFmtId="164" fontId="12" fillId="0" borderId="12" xfId="3" applyNumberFormat="1" applyFont="1" applyBorder="1"/>
    <xf numFmtId="164" fontId="12" fillId="0" borderId="11" xfId="3" applyNumberFormat="1" applyFont="1" applyBorder="1"/>
    <xf numFmtId="165" fontId="7" fillId="0" borderId="12" xfId="1" applyNumberFormat="1" applyFont="1" applyFill="1" applyBorder="1" applyProtection="1"/>
    <xf numFmtId="43" fontId="7" fillId="0" borderId="11" xfId="1" applyFont="1" applyFill="1" applyBorder="1" applyAlignment="1" applyProtection="1">
      <alignment horizontal="center"/>
    </xf>
    <xf numFmtId="164" fontId="8" fillId="0" borderId="12" xfId="3" applyNumberFormat="1" applyFont="1" applyBorder="1"/>
    <xf numFmtId="164" fontId="8" fillId="0" borderId="11" xfId="3" applyNumberFormat="1" applyFont="1" applyBorder="1"/>
    <xf numFmtId="165" fontId="8" fillId="0" borderId="12" xfId="1" applyNumberFormat="1" applyFont="1" applyFill="1" applyBorder="1" applyProtection="1"/>
    <xf numFmtId="164" fontId="7" fillId="0" borderId="11" xfId="3" applyNumberFormat="1" applyFont="1" applyBorder="1" applyAlignment="1">
      <alignment vertical="center"/>
    </xf>
    <xf numFmtId="164" fontId="13" fillId="0" borderId="12" xfId="2" applyNumberFormat="1" applyFont="1" applyBorder="1"/>
    <xf numFmtId="43" fontId="8" fillId="0" borderId="11" xfId="1" applyFont="1" applyBorder="1" applyAlignment="1">
      <alignment vertical="center"/>
    </xf>
    <xf numFmtId="165" fontId="8" fillId="0" borderId="12" xfId="1" applyNumberFormat="1" applyFont="1" applyBorder="1" applyAlignment="1">
      <alignment vertical="center"/>
    </xf>
    <xf numFmtId="43" fontId="8" fillId="0" borderId="11" xfId="1" applyFont="1" applyFill="1" applyBorder="1" applyAlignment="1">
      <alignment vertical="center"/>
    </xf>
    <xf numFmtId="165" fontId="8" fillId="0" borderId="11" xfId="1" applyNumberFormat="1" applyFont="1" applyFill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8" fillId="0" borderId="11" xfId="1" applyNumberFormat="1" applyFont="1" applyFill="1" applyBorder="1" applyAlignment="1" applyProtection="1">
      <alignment vertical="center"/>
    </xf>
    <xf numFmtId="165" fontId="6" fillId="2" borderId="15" xfId="1" applyNumberFormat="1" applyFont="1" applyFill="1" applyBorder="1" applyAlignment="1">
      <alignment vertical="center"/>
    </xf>
    <xf numFmtId="49" fontId="7" fillId="4" borderId="18" xfId="2" applyNumberFormat="1" applyFont="1" applyFill="1" applyBorder="1" applyAlignment="1">
      <alignment horizontal="left" vertical="center"/>
    </xf>
    <xf numFmtId="43" fontId="8" fillId="0" borderId="0" xfId="1" applyFont="1" applyAlignment="1">
      <alignment vertical="center"/>
    </xf>
    <xf numFmtId="164" fontId="18" fillId="3" borderId="0" xfId="1" applyNumberFormat="1" applyFont="1" applyFill="1" applyAlignment="1">
      <alignment vertical="center"/>
    </xf>
    <xf numFmtId="164" fontId="8" fillId="0" borderId="0" xfId="2" applyNumberFormat="1" applyFont="1"/>
    <xf numFmtId="164" fontId="18" fillId="0" borderId="0" xfId="1" applyNumberFormat="1" applyFont="1" applyFill="1" applyBorder="1" applyAlignment="1" applyProtection="1">
      <alignment vertical="center"/>
    </xf>
    <xf numFmtId="164" fontId="23" fillId="3" borderId="0" xfId="1" applyNumberFormat="1" applyFont="1" applyFill="1" applyAlignment="1">
      <alignment vertical="center"/>
    </xf>
    <xf numFmtId="165" fontId="18" fillId="3" borderId="0" xfId="1" applyNumberFormat="1" applyFont="1" applyFill="1" applyAlignment="1">
      <alignment vertical="center"/>
    </xf>
    <xf numFmtId="164" fontId="0" fillId="3" borderId="0" xfId="1" applyNumberFormat="1" applyFont="1" applyFill="1"/>
    <xf numFmtId="164" fontId="24" fillId="3" borderId="0" xfId="1" applyNumberFormat="1" applyFont="1" applyFill="1" applyAlignment="1">
      <alignment vertical="center"/>
    </xf>
    <xf numFmtId="165" fontId="21" fillId="3" borderId="0" xfId="1" applyNumberFormat="1" applyFont="1" applyFill="1"/>
    <xf numFmtId="164" fontId="21" fillId="3" borderId="0" xfId="1" applyNumberFormat="1" applyFont="1" applyFill="1"/>
    <xf numFmtId="165" fontId="7" fillId="0" borderId="12" xfId="1" applyNumberFormat="1" applyFont="1" applyBorder="1"/>
    <xf numFmtId="165" fontId="8" fillId="0" borderId="12" xfId="1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7" fillId="0" borderId="0" xfId="5"/>
    <xf numFmtId="0" fontId="6" fillId="2" borderId="2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/>
    </xf>
    <xf numFmtId="49" fontId="6" fillId="2" borderId="4" xfId="5" applyNumberFormat="1" applyFont="1" applyFill="1" applyBorder="1" applyAlignment="1">
      <alignment horizontal="center" vertical="center"/>
    </xf>
    <xf numFmtId="0" fontId="6" fillId="2" borderId="5" xfId="5" applyFont="1" applyFill="1" applyBorder="1" applyAlignment="1">
      <alignment horizontal="center" vertical="center"/>
    </xf>
    <xf numFmtId="0" fontId="6" fillId="2" borderId="7" xfId="5" applyFont="1" applyFill="1" applyBorder="1" applyAlignment="1">
      <alignment horizontal="center" vertical="center"/>
    </xf>
    <xf numFmtId="49" fontId="6" fillId="2" borderId="8" xfId="5" applyNumberFormat="1" applyFont="1" applyFill="1" applyBorder="1" applyAlignment="1">
      <alignment horizontal="center" vertical="center"/>
    </xf>
    <xf numFmtId="0" fontId="6" fillId="2" borderId="9" xfId="5" applyFont="1" applyFill="1" applyBorder="1" applyAlignment="1">
      <alignment horizontal="center" vertical="center"/>
    </xf>
    <xf numFmtId="0" fontId="7" fillId="0" borderId="10" xfId="5" applyFont="1" applyBorder="1" applyAlignment="1">
      <alignment horizontal="left" vertical="center"/>
    </xf>
    <xf numFmtId="49" fontId="8" fillId="0" borderId="12" xfId="5" applyNumberFormat="1" applyFont="1" applyBorder="1" applyAlignment="1">
      <alignment horizontal="left" indent="2"/>
    </xf>
    <xf numFmtId="0" fontId="10" fillId="0" borderId="0" xfId="5" applyFont="1"/>
    <xf numFmtId="165" fontId="0" fillId="3" borderId="0" xfId="1" applyNumberFormat="1" applyFont="1" applyFill="1"/>
    <xf numFmtId="0" fontId="27" fillId="3" borderId="0" xfId="5" applyFill="1"/>
    <xf numFmtId="0" fontId="1" fillId="0" borderId="0" xfId="5" applyFont="1"/>
    <xf numFmtId="0" fontId="1" fillId="3" borderId="0" xfId="5" applyFont="1" applyFill="1"/>
    <xf numFmtId="164" fontId="8" fillId="4" borderId="12" xfId="5" applyNumberFormat="1" applyFont="1" applyFill="1" applyBorder="1" applyAlignment="1">
      <alignment vertical="center"/>
    </xf>
    <xf numFmtId="165" fontId="27" fillId="0" borderId="0" xfId="5" applyNumberFormat="1"/>
    <xf numFmtId="43" fontId="27" fillId="0" borderId="0" xfId="5" applyNumberFormat="1"/>
    <xf numFmtId="49" fontId="7" fillId="0" borderId="12" xfId="5" applyNumberFormat="1" applyFont="1" applyBorder="1"/>
    <xf numFmtId="164" fontId="7" fillId="0" borderId="11" xfId="5" applyNumberFormat="1" applyFont="1" applyBorder="1"/>
    <xf numFmtId="164" fontId="7" fillId="0" borderId="12" xfId="5" applyNumberFormat="1" applyFont="1" applyBorder="1"/>
    <xf numFmtId="49" fontId="11" fillId="0" borderId="12" xfId="5" applyNumberFormat="1" applyFont="1" applyBorder="1" applyAlignment="1">
      <alignment horizontal="left"/>
    </xf>
    <xf numFmtId="164" fontId="11" fillId="0" borderId="12" xfId="5" applyNumberFormat="1" applyFont="1" applyBorder="1"/>
    <xf numFmtId="49" fontId="8" fillId="0" borderId="12" xfId="5" applyNumberFormat="1" applyFont="1" applyBorder="1" applyAlignment="1">
      <alignment horizontal="left" indent="1"/>
    </xf>
    <xf numFmtId="164" fontId="8" fillId="0" borderId="11" xfId="5" applyNumberFormat="1" applyFont="1" applyBorder="1"/>
    <xf numFmtId="165" fontId="8" fillId="0" borderId="11" xfId="1" applyNumberFormat="1" applyFont="1" applyBorder="1"/>
    <xf numFmtId="164" fontId="8" fillId="0" borderId="12" xfId="5" applyNumberFormat="1" applyFont="1" applyBorder="1"/>
    <xf numFmtId="164" fontId="11" fillId="0" borderId="11" xfId="5" applyNumberFormat="1" applyFont="1" applyBorder="1"/>
    <xf numFmtId="49" fontId="12" fillId="0" borderId="12" xfId="5" applyNumberFormat="1" applyFont="1" applyBorder="1" applyAlignment="1">
      <alignment horizontal="left" indent="1"/>
    </xf>
    <xf numFmtId="164" fontId="12" fillId="0" borderId="11" xfId="5" applyNumberFormat="1" applyFont="1" applyBorder="1"/>
    <xf numFmtId="164" fontId="12" fillId="0" borderId="12" xfId="5" applyNumberFormat="1" applyFont="1" applyBorder="1"/>
    <xf numFmtId="49" fontId="7" fillId="0" borderId="12" xfId="5" applyNumberFormat="1" applyFont="1" applyBorder="1" applyAlignment="1" applyProtection="1">
      <alignment horizontal="left" indent="2"/>
      <protection locked="0"/>
    </xf>
    <xf numFmtId="49" fontId="8" fillId="0" borderId="12" xfId="5" applyNumberFormat="1" applyFont="1" applyBorder="1" applyAlignment="1" applyProtection="1">
      <alignment horizontal="left" indent="2"/>
      <protection locked="0"/>
    </xf>
    <xf numFmtId="164" fontId="8" fillId="3" borderId="12" xfId="5" applyNumberFormat="1" applyFont="1" applyFill="1" applyBorder="1"/>
    <xf numFmtId="49" fontId="8" fillId="0" borderId="12" xfId="5" applyNumberFormat="1" applyFont="1" applyBorder="1" applyAlignment="1" applyProtection="1">
      <alignment horizontal="left" indent="4"/>
      <protection locked="0"/>
    </xf>
    <xf numFmtId="164" fontId="9" fillId="0" borderId="12" xfId="5" applyNumberFormat="1" applyFont="1" applyBorder="1"/>
    <xf numFmtId="164" fontId="9" fillId="0" borderId="11" xfId="5" applyNumberFormat="1" applyFont="1" applyBorder="1"/>
    <xf numFmtId="49" fontId="7" fillId="0" borderId="12" xfId="5" applyNumberFormat="1" applyFont="1" applyBorder="1" applyAlignment="1">
      <alignment horizontal="left" wrapText="1"/>
    </xf>
    <xf numFmtId="164" fontId="7" fillId="3" borderId="11" xfId="5" applyNumberFormat="1" applyFont="1" applyFill="1" applyBorder="1" applyAlignment="1">
      <alignment vertical="center"/>
    </xf>
    <xf numFmtId="164" fontId="7" fillId="0" borderId="11" xfId="5" applyNumberFormat="1" applyFont="1" applyBorder="1" applyAlignment="1">
      <alignment vertical="center"/>
    </xf>
    <xf numFmtId="164" fontId="7" fillId="0" borderId="12" xfId="5" applyNumberFormat="1" applyFont="1" applyBorder="1" applyAlignment="1">
      <alignment vertical="center"/>
    </xf>
    <xf numFmtId="165" fontId="6" fillId="2" borderId="14" xfId="5" applyNumberFormat="1" applyFont="1" applyFill="1" applyBorder="1" applyAlignment="1">
      <alignment horizontal="left" vertical="center"/>
    </xf>
    <xf numFmtId="165" fontId="6" fillId="2" borderId="9" xfId="5" applyNumberFormat="1" applyFont="1" applyFill="1" applyBorder="1" applyAlignment="1">
      <alignment vertical="center"/>
    </xf>
    <xf numFmtId="165" fontId="6" fillId="2" borderId="7" xfId="5" applyNumberFormat="1" applyFont="1" applyFill="1" applyBorder="1" applyAlignment="1">
      <alignment vertical="center"/>
    </xf>
    <xf numFmtId="49" fontId="7" fillId="0" borderId="10" xfId="5" applyNumberFormat="1" applyFont="1" applyBorder="1" applyAlignment="1">
      <alignment horizontal="left"/>
    </xf>
    <xf numFmtId="164" fontId="7" fillId="0" borderId="15" xfId="5" applyNumberFormat="1" applyFont="1" applyBorder="1"/>
    <xf numFmtId="164" fontId="8" fillId="0" borderId="11" xfId="5" applyNumberFormat="1" applyFont="1" applyBorder="1" applyAlignment="1">
      <alignment vertical="center"/>
    </xf>
    <xf numFmtId="164" fontId="8" fillId="0" borderId="12" xfId="5" applyNumberFormat="1" applyFont="1" applyBorder="1" applyAlignment="1">
      <alignment vertical="center"/>
    </xf>
    <xf numFmtId="49" fontId="8" fillId="0" borderId="12" xfId="5" applyNumberFormat="1" applyFont="1" applyBorder="1" applyAlignment="1">
      <alignment horizontal="left"/>
    </xf>
    <xf numFmtId="164" fontId="8" fillId="3" borderId="11" xfId="5" applyNumberFormat="1" applyFont="1" applyFill="1" applyBorder="1" applyAlignment="1">
      <alignment vertical="center"/>
    </xf>
    <xf numFmtId="49" fontId="8" fillId="0" borderId="8" xfId="5" applyNumberFormat="1" applyFont="1" applyBorder="1" applyAlignment="1">
      <alignment horizontal="left"/>
    </xf>
    <xf numFmtId="165" fontId="8" fillId="0" borderId="16" xfId="5" applyNumberFormat="1" applyFont="1" applyBorder="1" applyAlignment="1">
      <alignment vertical="center"/>
    </xf>
    <xf numFmtId="164" fontId="8" fillId="0" borderId="8" xfId="5" applyNumberFormat="1" applyFont="1" applyBorder="1" applyAlignment="1">
      <alignment vertical="center"/>
    </xf>
    <xf numFmtId="164" fontId="8" fillId="0" borderId="16" xfId="5" applyNumberFormat="1" applyFont="1" applyBorder="1" applyAlignment="1">
      <alignment vertical="center"/>
    </xf>
    <xf numFmtId="49" fontId="6" fillId="2" borderId="17" xfId="5" applyNumberFormat="1" applyFont="1" applyFill="1" applyBorder="1" applyAlignment="1">
      <alignment horizontal="left" vertical="center"/>
    </xf>
    <xf numFmtId="165" fontId="6" fillId="2" borderId="15" xfId="5" applyNumberFormat="1" applyFont="1" applyFill="1" applyBorder="1" applyAlignment="1">
      <alignment vertical="center"/>
    </xf>
    <xf numFmtId="164" fontId="6" fillId="2" borderId="10" xfId="5" applyNumberFormat="1" applyFont="1" applyFill="1" applyBorder="1" applyAlignment="1">
      <alignment vertical="center"/>
    </xf>
    <xf numFmtId="164" fontId="6" fillId="2" borderId="15" xfId="5" applyNumberFormat="1" applyFont="1" applyFill="1" applyBorder="1" applyAlignment="1">
      <alignment vertical="center"/>
    </xf>
    <xf numFmtId="165" fontId="14" fillId="4" borderId="13" xfId="5" applyNumberFormat="1" applyFont="1" applyFill="1" applyBorder="1" applyAlignment="1">
      <alignment vertical="center"/>
    </xf>
    <xf numFmtId="164" fontId="14" fillId="4" borderId="13" xfId="5" applyNumberFormat="1" applyFont="1" applyFill="1" applyBorder="1" applyAlignment="1">
      <alignment vertical="center"/>
    </xf>
    <xf numFmtId="164" fontId="15" fillId="0" borderId="0" xfId="5" applyNumberFormat="1" applyFont="1"/>
    <xf numFmtId="164" fontId="16" fillId="0" borderId="0" xfId="5" applyNumberFormat="1" applyFont="1" applyAlignment="1">
      <alignment vertical="center"/>
    </xf>
    <xf numFmtId="164" fontId="16" fillId="3" borderId="0" xfId="5" applyNumberFormat="1" applyFont="1" applyFill="1" applyAlignment="1">
      <alignment vertical="center"/>
    </xf>
    <xf numFmtId="164" fontId="8" fillId="0" borderId="0" xfId="5" applyNumberFormat="1" applyFont="1" applyAlignment="1">
      <alignment vertical="center"/>
    </xf>
    <xf numFmtId="49" fontId="17" fillId="0" borderId="0" xfId="5" applyNumberFormat="1" applyFont="1"/>
    <xf numFmtId="164" fontId="18" fillId="3" borderId="0" xfId="5" applyNumberFormat="1" applyFont="1" applyFill="1" applyAlignment="1">
      <alignment vertical="center"/>
    </xf>
    <xf numFmtId="0" fontId="18" fillId="0" borderId="0" xfId="5" applyFont="1"/>
    <xf numFmtId="0" fontId="16" fillId="0" borderId="0" xfId="5" applyFont="1"/>
    <xf numFmtId="164" fontId="18" fillId="0" borderId="0" xfId="5" applyNumberFormat="1" applyFont="1"/>
    <xf numFmtId="0" fontId="19" fillId="0" borderId="0" xfId="5" applyFont="1"/>
    <xf numFmtId="0" fontId="16" fillId="0" borderId="0" xfId="5" applyFont="1" applyAlignment="1">
      <alignment horizontal="left" indent="1"/>
    </xf>
    <xf numFmtId="0" fontId="20" fillId="0" borderId="0" xfId="5" applyFont="1"/>
    <xf numFmtId="0" fontId="21" fillId="0" borderId="0" xfId="5" applyFont="1"/>
    <xf numFmtId="164" fontId="18" fillId="3" borderId="0" xfId="5" applyNumberFormat="1" applyFont="1" applyFill="1"/>
    <xf numFmtId="166" fontId="21" fillId="3" borderId="0" xfId="5" applyNumberFormat="1" applyFont="1" applyFill="1"/>
    <xf numFmtId="0" fontId="22" fillId="0" borderId="0" xfId="5" applyFont="1"/>
    <xf numFmtId="164" fontId="23" fillId="3" borderId="0" xfId="5" applyNumberFormat="1" applyFont="1" applyFill="1"/>
    <xf numFmtId="164" fontId="23" fillId="3" borderId="0" xfId="5" applyNumberFormat="1" applyFont="1" applyFill="1" applyAlignment="1">
      <alignment vertical="center"/>
    </xf>
    <xf numFmtId="0" fontId="22" fillId="3" borderId="0" xfId="5" applyFont="1" applyFill="1"/>
    <xf numFmtId="0" fontId="21" fillId="3" borderId="0" xfId="5" applyFont="1" applyFill="1"/>
    <xf numFmtId="164" fontId="24" fillId="3" borderId="0" xfId="5" applyNumberFormat="1" applyFont="1" applyFill="1" applyAlignment="1">
      <alignment vertical="center"/>
    </xf>
    <xf numFmtId="0" fontId="25" fillId="0" borderId="0" xfId="5" applyFont="1"/>
    <xf numFmtId="164" fontId="26" fillId="3" borderId="0" xfId="5" applyNumberFormat="1" applyFont="1" applyFill="1" applyAlignment="1">
      <alignment vertical="center"/>
    </xf>
    <xf numFmtId="164" fontId="27" fillId="0" borderId="0" xfId="5" applyNumberFormat="1"/>
    <xf numFmtId="0" fontId="4" fillId="0" borderId="19" xfId="0" applyFont="1" applyBorder="1" applyAlignment="1">
      <alignment horizontal="center"/>
    </xf>
    <xf numFmtId="0" fontId="27" fillId="0" borderId="0" xfId="5" applyAlignment="1"/>
  </cellXfs>
  <cellStyles count="6">
    <cellStyle name="Millares" xfId="1" builtinId="3"/>
    <cellStyle name="Normal" xfId="0" builtinId="0"/>
    <cellStyle name="Normal 2" xfId="5" xr:uid="{D94F4E5E-A01D-48C1-80B9-5EAA570331F8}"/>
    <cellStyle name="Normal 2 2 2 2" xfId="2" xr:uid="{9C20916D-3360-4274-AC67-6BAB7ACD73F8}"/>
    <cellStyle name="Normal_COMPARACION 2002-2001" xfId="3" xr:uid="{B78A3BBF-7CAC-4C3E-B9FD-18DD978B5611}"/>
    <cellStyle name="Normal_COMPARACION 2002-2001 2" xfId="4" xr:uid="{DB57AB1E-D2E0-414C-ACB0-2C25B4A2D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EDSSARMRED97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23FD-4DFD-444D-8C1A-B5C055005267}">
  <dimension ref="A1:S203"/>
  <sheetViews>
    <sheetView showGridLines="0" tabSelected="1" zoomScaleNormal="100" workbookViewId="0">
      <selection activeCell="B3" sqref="B3:N3"/>
    </sheetView>
  </sheetViews>
  <sheetFormatPr baseColWidth="10" defaultColWidth="11.42578125" defaultRowHeight="12.75" x14ac:dyDescent="0.2"/>
  <cols>
    <col min="1" max="1" width="1.5703125" style="105" customWidth="1"/>
    <col min="2" max="2" width="75.85546875" style="105" customWidth="1"/>
    <col min="3" max="6" width="12.85546875" style="105" customWidth="1"/>
    <col min="7" max="7" width="13" style="188" customWidth="1"/>
    <col min="8" max="11" width="12.7109375" style="105" customWidth="1"/>
    <col min="12" max="12" width="14.140625" style="188" customWidth="1"/>
    <col min="13" max="13" width="13.85546875" style="105" customWidth="1"/>
    <col min="14" max="14" width="9.85546875" style="105" bestFit="1" customWidth="1"/>
    <col min="15" max="15" width="20.5703125" style="105" bestFit="1" customWidth="1"/>
    <col min="16" max="16" width="18.85546875" style="105" bestFit="1" customWidth="1"/>
    <col min="17" max="16384" width="11.42578125" style="105"/>
  </cols>
  <sheetData>
    <row r="1" spans="1:16" ht="17.25" customHeight="1" x14ac:dyDescent="0.25"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6" ht="17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s="190" customFormat="1" ht="17.25" customHeight="1" x14ac:dyDescent="0.2">
      <c r="B3" s="101" t="s">
        <v>145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6" ht="17.25" customHeight="1" x14ac:dyDescent="0.2">
      <c r="B4" s="101" t="s">
        <v>1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7.25" customHeight="1" x14ac:dyDescent="0.2">
      <c r="B5" s="102" t="s">
        <v>143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6" ht="17.25" customHeight="1" x14ac:dyDescent="0.2">
      <c r="B6" s="189" t="s">
        <v>2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</row>
    <row r="7" spans="1:16" ht="23.25" customHeight="1" x14ac:dyDescent="0.2">
      <c r="A7" s="105" t="s">
        <v>3</v>
      </c>
      <c r="B7" s="103" t="s">
        <v>4</v>
      </c>
      <c r="C7" s="106">
        <v>2025</v>
      </c>
      <c r="D7" s="107"/>
      <c r="E7" s="107"/>
      <c r="F7" s="107"/>
      <c r="G7" s="108" t="s">
        <v>5</v>
      </c>
      <c r="H7" s="106">
        <v>2026</v>
      </c>
      <c r="I7" s="107"/>
      <c r="J7" s="107"/>
      <c r="K7" s="107"/>
      <c r="L7" s="108" t="s">
        <v>6</v>
      </c>
      <c r="M7" s="106" t="s">
        <v>7</v>
      </c>
      <c r="N7" s="109"/>
    </row>
    <row r="8" spans="1:16" ht="29.25" customHeight="1" thickBot="1" x14ac:dyDescent="0.25">
      <c r="B8" s="104"/>
      <c r="C8" s="110" t="s">
        <v>8</v>
      </c>
      <c r="D8" s="110" t="s">
        <v>9</v>
      </c>
      <c r="E8" s="110" t="s">
        <v>141</v>
      </c>
      <c r="F8" s="110" t="s">
        <v>144</v>
      </c>
      <c r="G8" s="111"/>
      <c r="H8" s="112" t="s">
        <v>8</v>
      </c>
      <c r="I8" s="112" t="s">
        <v>9</v>
      </c>
      <c r="J8" s="112" t="s">
        <v>141</v>
      </c>
      <c r="K8" s="112" t="s">
        <v>144</v>
      </c>
      <c r="L8" s="111"/>
      <c r="M8" s="110" t="s">
        <v>10</v>
      </c>
      <c r="N8" s="112" t="s">
        <v>11</v>
      </c>
    </row>
    <row r="9" spans="1:16" ht="15.95" customHeight="1" thickTop="1" x14ac:dyDescent="0.2">
      <c r="B9" s="113" t="s">
        <v>12</v>
      </c>
      <c r="C9" s="2">
        <f t="shared" ref="C9:L9" si="0">+C10+C56+C59+C68+C88</f>
        <v>108446.90000000001</v>
      </c>
      <c r="D9" s="2">
        <f>+D10+D56+D59+D68+D88</f>
        <v>91079.5</v>
      </c>
      <c r="E9" s="2">
        <f>+E10+E56+E59+E68+E88</f>
        <v>92926.499999999985</v>
      </c>
      <c r="F9" s="2">
        <f t="shared" si="0"/>
        <v>127416.3</v>
      </c>
      <c r="G9" s="2">
        <f t="shared" si="0"/>
        <v>419869.19999999995</v>
      </c>
      <c r="H9" s="2">
        <f t="shared" si="0"/>
        <v>119277.40000000001</v>
      </c>
      <c r="I9" s="2">
        <f>+I10+I56+I59+I68+I88</f>
        <v>95284.400000000023</v>
      </c>
      <c r="J9" s="2">
        <f>+J10+J56+J59+J68+J88</f>
        <v>105216.70000000001</v>
      </c>
      <c r="K9" s="2">
        <f t="shared" si="0"/>
        <v>141804.90000000002</v>
      </c>
      <c r="L9" s="2">
        <f t="shared" si="0"/>
        <v>460456</v>
      </c>
      <c r="M9" s="3">
        <f t="shared" ref="M9:M72" si="1">+L9-G9</f>
        <v>40586.800000000047</v>
      </c>
      <c r="N9" s="2">
        <f t="shared" ref="N9:N44" si="2">+M9/G9*100</f>
        <v>9.6665342444742439</v>
      </c>
    </row>
    <row r="10" spans="1:16" ht="15.95" customHeight="1" x14ac:dyDescent="0.2">
      <c r="B10" s="5" t="s">
        <v>13</v>
      </c>
      <c r="C10" s="2">
        <f t="shared" ref="C10:L10" si="3">+C11+C16+C25+C47+C54+C55</f>
        <v>103063.00000000001</v>
      </c>
      <c r="D10" s="2">
        <f>+D11+D16+D25+D47+D54+D55</f>
        <v>83878.5</v>
      </c>
      <c r="E10" s="2">
        <f>+E11+E16+E25+E47+E54+E55</f>
        <v>87345.2</v>
      </c>
      <c r="F10" s="2">
        <f t="shared" si="3"/>
        <v>122634.3</v>
      </c>
      <c r="G10" s="2">
        <f t="shared" si="3"/>
        <v>396920.99999999994</v>
      </c>
      <c r="H10" s="2">
        <f t="shared" si="3"/>
        <v>113910.8</v>
      </c>
      <c r="I10" s="2">
        <f>+I11+I16+I25+I47+I54+I55</f>
        <v>88912.800000000017</v>
      </c>
      <c r="J10" s="2">
        <f>+J11+J16+J25+J47+J54+J55</f>
        <v>99885.400000000009</v>
      </c>
      <c r="K10" s="2">
        <f t="shared" si="3"/>
        <v>135808.90000000002</v>
      </c>
      <c r="L10" s="2">
        <f t="shared" si="3"/>
        <v>438517.89999999997</v>
      </c>
      <c r="M10" s="3">
        <f t="shared" si="1"/>
        <v>41596.900000000023</v>
      </c>
      <c r="N10" s="2">
        <f t="shared" si="2"/>
        <v>10.479893983941396</v>
      </c>
      <c r="O10" s="67"/>
      <c r="P10" s="67"/>
    </row>
    <row r="11" spans="1:16" ht="15.95" customHeight="1" x14ac:dyDescent="0.2">
      <c r="B11" s="6" t="s">
        <v>14</v>
      </c>
      <c r="C11" s="2">
        <f t="shared" ref="C11:L11" si="4">SUM(C12:C15)</f>
        <v>39449.800000000003</v>
      </c>
      <c r="D11" s="2">
        <f>SUM(D12:D15)</f>
        <v>27934.600000000002</v>
      </c>
      <c r="E11" s="2">
        <f>SUM(E12:E15)</f>
        <v>27960.5</v>
      </c>
      <c r="F11" s="2">
        <f t="shared" si="4"/>
        <v>59551</v>
      </c>
      <c r="G11" s="2">
        <f t="shared" si="4"/>
        <v>154895.9</v>
      </c>
      <c r="H11" s="2">
        <f t="shared" si="4"/>
        <v>46065.899999999994</v>
      </c>
      <c r="I11" s="2">
        <f>SUM(I12:I15)</f>
        <v>31897.1</v>
      </c>
      <c r="J11" s="2">
        <f>SUM(J12:J15)</f>
        <v>32518.3</v>
      </c>
      <c r="K11" s="2">
        <f t="shared" si="4"/>
        <v>66320.900000000009</v>
      </c>
      <c r="L11" s="2">
        <f t="shared" si="4"/>
        <v>176802.2</v>
      </c>
      <c r="M11" s="3">
        <f t="shared" si="1"/>
        <v>21906.300000000017</v>
      </c>
      <c r="N11" s="2">
        <f t="shared" si="2"/>
        <v>14.142595123563645</v>
      </c>
      <c r="O11" s="67"/>
      <c r="P11" s="67"/>
    </row>
    <row r="12" spans="1:16" ht="15.95" customHeight="1" x14ac:dyDescent="0.2">
      <c r="B12" s="7" t="s">
        <v>15</v>
      </c>
      <c r="C12" s="8">
        <v>12908.9</v>
      </c>
      <c r="D12" s="8">
        <v>11313.6</v>
      </c>
      <c r="E12" s="8">
        <v>11933.5</v>
      </c>
      <c r="F12" s="8">
        <v>11986.6</v>
      </c>
      <c r="G12" s="8">
        <f>SUM(C12:F12)</f>
        <v>48142.6</v>
      </c>
      <c r="H12" s="8">
        <v>14639.4</v>
      </c>
      <c r="I12" s="8">
        <v>13156.9</v>
      </c>
      <c r="J12" s="8">
        <v>12943.4</v>
      </c>
      <c r="K12" s="8">
        <v>13321.9</v>
      </c>
      <c r="L12" s="8">
        <f>SUM(H12:K12)</f>
        <v>54061.599999999999</v>
      </c>
      <c r="M12" s="9">
        <f t="shared" si="1"/>
        <v>5919</v>
      </c>
      <c r="N12" s="8">
        <f t="shared" si="2"/>
        <v>12.294724422860419</v>
      </c>
    </row>
    <row r="13" spans="1:16" ht="15.95" customHeight="1" x14ac:dyDescent="0.2">
      <c r="B13" s="7" t="s">
        <v>16</v>
      </c>
      <c r="C13" s="8">
        <v>17302</v>
      </c>
      <c r="D13" s="8">
        <v>12300.8</v>
      </c>
      <c r="E13" s="8">
        <v>11863.2</v>
      </c>
      <c r="F13" s="8">
        <v>40824.800000000003</v>
      </c>
      <c r="G13" s="8">
        <f>SUM(C13:F13)</f>
        <v>82290.8</v>
      </c>
      <c r="H13" s="8">
        <v>23577.1</v>
      </c>
      <c r="I13" s="8">
        <v>14421.4</v>
      </c>
      <c r="J13" s="8">
        <v>15295.6</v>
      </c>
      <c r="K13" s="8">
        <v>45160.4</v>
      </c>
      <c r="L13" s="8">
        <f>SUM(H13:K13)</f>
        <v>98454.5</v>
      </c>
      <c r="M13" s="9">
        <f t="shared" si="1"/>
        <v>16163.699999999997</v>
      </c>
      <c r="N13" s="8">
        <f t="shared" si="2"/>
        <v>19.642171421349648</v>
      </c>
    </row>
    <row r="14" spans="1:16" ht="15.95" customHeight="1" x14ac:dyDescent="0.2">
      <c r="B14" s="7" t="s">
        <v>17</v>
      </c>
      <c r="C14" s="8">
        <v>9006.4</v>
      </c>
      <c r="D14" s="8">
        <v>4037.7</v>
      </c>
      <c r="E14" s="8">
        <v>3901.8</v>
      </c>
      <c r="F14" s="8">
        <v>6448.2</v>
      </c>
      <c r="G14" s="8">
        <f>SUM(C14:F14)</f>
        <v>23394.1</v>
      </c>
      <c r="H14" s="8">
        <v>7638.2</v>
      </c>
      <c r="I14" s="8">
        <v>4102.3</v>
      </c>
      <c r="J14" s="8">
        <v>3946.7</v>
      </c>
      <c r="K14" s="8">
        <v>7484.3</v>
      </c>
      <c r="L14" s="8">
        <f>SUM(H14:K14)</f>
        <v>23171.5</v>
      </c>
      <c r="M14" s="9">
        <f t="shared" si="1"/>
        <v>-222.59999999999854</v>
      </c>
      <c r="N14" s="8">
        <f t="shared" si="2"/>
        <v>-0.95152196493987184</v>
      </c>
    </row>
    <row r="15" spans="1:16" ht="15.95" customHeight="1" x14ac:dyDescent="0.2">
      <c r="B15" s="7" t="s">
        <v>18</v>
      </c>
      <c r="C15" s="8">
        <v>232.5</v>
      </c>
      <c r="D15" s="8">
        <v>282.5</v>
      </c>
      <c r="E15" s="8">
        <v>262</v>
      </c>
      <c r="F15" s="8">
        <v>291.39999999999998</v>
      </c>
      <c r="G15" s="8">
        <f>SUM(C15:F15)</f>
        <v>1068.4000000000001</v>
      </c>
      <c r="H15" s="8">
        <v>211.2</v>
      </c>
      <c r="I15" s="8">
        <v>216.5</v>
      </c>
      <c r="J15" s="8">
        <v>332.6</v>
      </c>
      <c r="K15" s="8">
        <v>354.3</v>
      </c>
      <c r="L15" s="8">
        <f>SUM(H15:K15)</f>
        <v>1114.5999999999999</v>
      </c>
      <c r="M15" s="9">
        <f t="shared" si="1"/>
        <v>46.199999999999818</v>
      </c>
      <c r="N15" s="8">
        <f t="shared" si="2"/>
        <v>4.3242231374017042</v>
      </c>
    </row>
    <row r="16" spans="1:16" ht="15.95" customHeight="1" x14ac:dyDescent="0.2">
      <c r="B16" s="5" t="s">
        <v>19</v>
      </c>
      <c r="C16" s="10">
        <f t="shared" ref="C16:L16" si="5">+C17+C24</f>
        <v>3853.7</v>
      </c>
      <c r="D16" s="11">
        <f>+D17+D24</f>
        <v>3770.2000000000003</v>
      </c>
      <c r="E16" s="11">
        <f>+E17+E24</f>
        <v>6252.2000000000007</v>
      </c>
      <c r="F16" s="11">
        <f t="shared" si="5"/>
        <v>8025.0999999999995</v>
      </c>
      <c r="G16" s="11">
        <f t="shared" si="5"/>
        <v>21901.199999999997</v>
      </c>
      <c r="H16" s="10">
        <f t="shared" si="5"/>
        <v>3864.2000000000003</v>
      </c>
      <c r="I16" s="11">
        <f>+I17+I24</f>
        <v>4037.3000000000006</v>
      </c>
      <c r="J16" s="11">
        <f>+J17+J24</f>
        <v>8092.0000000000009</v>
      </c>
      <c r="K16" s="11">
        <f t="shared" si="5"/>
        <v>9660.4</v>
      </c>
      <c r="L16" s="11">
        <f t="shared" si="5"/>
        <v>25653.9</v>
      </c>
      <c r="M16" s="12">
        <f t="shared" si="1"/>
        <v>3752.7000000000044</v>
      </c>
      <c r="N16" s="11">
        <f t="shared" si="2"/>
        <v>17.134677551914987</v>
      </c>
    </row>
    <row r="17" spans="2:19" ht="15.95" customHeight="1" x14ac:dyDescent="0.2">
      <c r="B17" s="13" t="s">
        <v>20</v>
      </c>
      <c r="C17" s="10">
        <f t="shared" ref="C17:L17" si="6">SUM(C18:C23)</f>
        <v>3657.7999999999997</v>
      </c>
      <c r="D17" s="11">
        <f>SUM(D18:D23)</f>
        <v>3543.9</v>
      </c>
      <c r="E17" s="11">
        <f>SUM(E18:E23)</f>
        <v>5918.6</v>
      </c>
      <c r="F17" s="11">
        <f t="shared" si="6"/>
        <v>7773.2999999999993</v>
      </c>
      <c r="G17" s="11">
        <f t="shared" si="6"/>
        <v>20893.599999999999</v>
      </c>
      <c r="H17" s="10">
        <f t="shared" si="6"/>
        <v>3657.2000000000003</v>
      </c>
      <c r="I17" s="11">
        <f>SUM(I18:I23)</f>
        <v>3801.5000000000005</v>
      </c>
      <c r="J17" s="11">
        <f>SUM(J18:J23)</f>
        <v>7673.3000000000011</v>
      </c>
      <c r="K17" s="11">
        <f t="shared" si="6"/>
        <v>9232.4</v>
      </c>
      <c r="L17" s="11">
        <f t="shared" si="6"/>
        <v>24364.400000000001</v>
      </c>
      <c r="M17" s="12">
        <f t="shared" si="1"/>
        <v>3470.8000000000029</v>
      </c>
      <c r="N17" s="11">
        <f t="shared" si="2"/>
        <v>16.611785427116452</v>
      </c>
    </row>
    <row r="18" spans="2:19" ht="15.95" customHeight="1" x14ac:dyDescent="0.2">
      <c r="B18" s="14" t="s">
        <v>21</v>
      </c>
      <c r="C18" s="15">
        <v>133.5</v>
      </c>
      <c r="D18" s="15">
        <v>511.2</v>
      </c>
      <c r="E18" s="15">
        <v>2130.3000000000002</v>
      </c>
      <c r="F18" s="15">
        <v>232.5</v>
      </c>
      <c r="G18" s="16">
        <f t="shared" ref="G18:G24" si="7">SUM(C18:F18)</f>
        <v>3007.5</v>
      </c>
      <c r="H18" s="15">
        <v>135.80000000000001</v>
      </c>
      <c r="I18" s="15">
        <v>560.5</v>
      </c>
      <c r="J18" s="15">
        <v>2488.1999999999998</v>
      </c>
      <c r="K18" s="15">
        <v>287.7</v>
      </c>
      <c r="L18" s="8">
        <f t="shared" ref="L18:L24" si="8">SUM(H18:K18)</f>
        <v>3472.2</v>
      </c>
      <c r="M18" s="9">
        <f t="shared" si="1"/>
        <v>464.69999999999982</v>
      </c>
      <c r="N18" s="8">
        <f t="shared" si="2"/>
        <v>15.451371571072315</v>
      </c>
    </row>
    <row r="19" spans="2:19" ht="15.95" customHeight="1" x14ac:dyDescent="0.2">
      <c r="B19" s="14" t="s">
        <v>22</v>
      </c>
      <c r="C19" s="15">
        <v>280.8</v>
      </c>
      <c r="D19" s="15">
        <v>144.80000000000001</v>
      </c>
      <c r="E19" s="15">
        <v>363.7</v>
      </c>
      <c r="F19" s="15">
        <v>4321.7</v>
      </c>
      <c r="G19" s="16">
        <f t="shared" si="7"/>
        <v>5111</v>
      </c>
      <c r="H19" s="15">
        <v>274.3</v>
      </c>
      <c r="I19" s="15">
        <v>171.2</v>
      </c>
      <c r="J19" s="15">
        <v>312.89999999999998</v>
      </c>
      <c r="K19" s="15">
        <v>4929.8</v>
      </c>
      <c r="L19" s="8">
        <f t="shared" si="8"/>
        <v>5688.2</v>
      </c>
      <c r="M19" s="9">
        <f t="shared" si="1"/>
        <v>577.19999999999982</v>
      </c>
      <c r="N19" s="8">
        <f t="shared" si="2"/>
        <v>11.293288984543139</v>
      </c>
    </row>
    <row r="20" spans="2:19" ht="15.95" customHeight="1" x14ac:dyDescent="0.2">
      <c r="B20" s="14" t="s">
        <v>23</v>
      </c>
      <c r="C20" s="15">
        <v>1004.4</v>
      </c>
      <c r="D20" s="15">
        <v>1046.7</v>
      </c>
      <c r="E20" s="15">
        <v>1394.8</v>
      </c>
      <c r="F20" s="15">
        <v>1366.7</v>
      </c>
      <c r="G20" s="16">
        <f t="shared" si="7"/>
        <v>4812.5999999999995</v>
      </c>
      <c r="H20" s="15">
        <v>1009.3</v>
      </c>
      <c r="I20" s="15">
        <v>1381.9</v>
      </c>
      <c r="J20" s="15">
        <v>1574</v>
      </c>
      <c r="K20" s="15">
        <v>1444.7</v>
      </c>
      <c r="L20" s="8">
        <f t="shared" si="8"/>
        <v>5409.9</v>
      </c>
      <c r="M20" s="9">
        <f t="shared" si="1"/>
        <v>597.30000000000018</v>
      </c>
      <c r="N20" s="8">
        <f t="shared" si="2"/>
        <v>12.411170676972953</v>
      </c>
    </row>
    <row r="21" spans="2:19" ht="15.95" customHeight="1" x14ac:dyDescent="0.2">
      <c r="B21" s="114" t="s">
        <v>24</v>
      </c>
      <c r="C21" s="15">
        <v>222.1</v>
      </c>
      <c r="D21" s="15">
        <v>216.7</v>
      </c>
      <c r="E21" s="15">
        <v>220.1</v>
      </c>
      <c r="F21" s="15">
        <v>205</v>
      </c>
      <c r="G21" s="16">
        <f t="shared" si="7"/>
        <v>863.9</v>
      </c>
      <c r="H21" s="15">
        <v>221.8</v>
      </c>
      <c r="I21" s="15">
        <v>246</v>
      </c>
      <c r="J21" s="15">
        <v>250.2</v>
      </c>
      <c r="K21" s="15">
        <v>162.4</v>
      </c>
      <c r="L21" s="8">
        <f t="shared" si="8"/>
        <v>880.4</v>
      </c>
      <c r="M21" s="9">
        <f t="shared" si="1"/>
        <v>16.5</v>
      </c>
      <c r="N21" s="8">
        <f t="shared" si="2"/>
        <v>1.9099432804722771</v>
      </c>
    </row>
    <row r="22" spans="2:19" ht="15.95" customHeight="1" x14ac:dyDescent="0.2">
      <c r="B22" s="14" t="s">
        <v>25</v>
      </c>
      <c r="C22" s="15">
        <v>1792.6</v>
      </c>
      <c r="D22" s="15">
        <v>1470.6</v>
      </c>
      <c r="E22" s="15">
        <v>1504</v>
      </c>
      <c r="F22" s="15">
        <v>1449.4</v>
      </c>
      <c r="G22" s="16">
        <f t="shared" si="7"/>
        <v>6216.6</v>
      </c>
      <c r="H22" s="15">
        <v>1880.2</v>
      </c>
      <c r="I22" s="15">
        <v>1253.9000000000001</v>
      </c>
      <c r="J22" s="15">
        <v>2099.9</v>
      </c>
      <c r="K22" s="15">
        <v>1639.8</v>
      </c>
      <c r="L22" s="8">
        <f t="shared" si="8"/>
        <v>6873.8</v>
      </c>
      <c r="M22" s="9">
        <f t="shared" si="1"/>
        <v>657.19999999999982</v>
      </c>
      <c r="N22" s="8">
        <f t="shared" si="2"/>
        <v>10.571695138821861</v>
      </c>
    </row>
    <row r="23" spans="2:19" ht="15.95" customHeight="1" x14ac:dyDescent="0.2">
      <c r="B23" s="114" t="s">
        <v>26</v>
      </c>
      <c r="C23" s="15">
        <v>224.4</v>
      </c>
      <c r="D23" s="15">
        <v>153.9</v>
      </c>
      <c r="E23" s="15">
        <v>305.7</v>
      </c>
      <c r="F23" s="15">
        <v>198</v>
      </c>
      <c r="G23" s="16">
        <f t="shared" si="7"/>
        <v>882</v>
      </c>
      <c r="H23" s="15">
        <v>135.80000000000001</v>
      </c>
      <c r="I23" s="15">
        <v>188</v>
      </c>
      <c r="J23" s="15">
        <v>948.1</v>
      </c>
      <c r="K23" s="15">
        <v>768</v>
      </c>
      <c r="L23" s="15">
        <f t="shared" si="8"/>
        <v>2039.9</v>
      </c>
      <c r="M23" s="9">
        <f t="shared" si="1"/>
        <v>1157.9000000000001</v>
      </c>
      <c r="N23" s="8">
        <f t="shared" si="2"/>
        <v>131.28117913832199</v>
      </c>
    </row>
    <row r="24" spans="2:19" ht="15.95" customHeight="1" x14ac:dyDescent="0.2">
      <c r="B24" s="13" t="s">
        <v>27</v>
      </c>
      <c r="C24" s="2">
        <v>195.9</v>
      </c>
      <c r="D24" s="11">
        <v>226.3</v>
      </c>
      <c r="E24" s="11">
        <v>333.6</v>
      </c>
      <c r="F24" s="11">
        <v>251.8</v>
      </c>
      <c r="G24" s="10">
        <f t="shared" si="7"/>
        <v>1007.6000000000001</v>
      </c>
      <c r="H24" s="2">
        <v>207</v>
      </c>
      <c r="I24" s="11">
        <v>235.8</v>
      </c>
      <c r="J24" s="11">
        <v>418.7</v>
      </c>
      <c r="K24" s="11">
        <v>428</v>
      </c>
      <c r="L24" s="17">
        <f t="shared" si="8"/>
        <v>1289.5</v>
      </c>
      <c r="M24" s="3">
        <f t="shared" si="1"/>
        <v>281.89999999999986</v>
      </c>
      <c r="N24" s="2">
        <f t="shared" si="2"/>
        <v>27.977371973005145</v>
      </c>
    </row>
    <row r="25" spans="2:19" ht="15.95" customHeight="1" x14ac:dyDescent="0.2">
      <c r="B25" s="6" t="s">
        <v>28</v>
      </c>
      <c r="C25" s="2">
        <f t="shared" ref="C25:L25" si="9">+C26+C29+C37+C46</f>
        <v>54063.999999999993</v>
      </c>
      <c r="D25" s="2">
        <f>+D26+D29+D37+D46</f>
        <v>46509.799999999996</v>
      </c>
      <c r="E25" s="2">
        <f>+E26+E29+E37+E46</f>
        <v>47004.599999999991</v>
      </c>
      <c r="F25" s="2">
        <f t="shared" si="9"/>
        <v>48937</v>
      </c>
      <c r="G25" s="2">
        <f t="shared" si="9"/>
        <v>196515.39999999997</v>
      </c>
      <c r="H25" s="2">
        <f t="shared" si="9"/>
        <v>57817.799999999996</v>
      </c>
      <c r="I25" s="2">
        <f>+I26+I29+I37+I46</f>
        <v>47589.099999999991</v>
      </c>
      <c r="J25" s="2">
        <f>+J26+J29+J37+J46</f>
        <v>52586.200000000004</v>
      </c>
      <c r="K25" s="2">
        <f t="shared" si="9"/>
        <v>53561.900000000009</v>
      </c>
      <c r="L25" s="2">
        <f t="shared" si="9"/>
        <v>211554.99999999997</v>
      </c>
      <c r="M25" s="3">
        <f t="shared" si="1"/>
        <v>15039.600000000006</v>
      </c>
      <c r="N25" s="2">
        <f t="shared" si="2"/>
        <v>7.6531406698915241</v>
      </c>
    </row>
    <row r="26" spans="2:19" ht="15.95" customHeight="1" x14ac:dyDescent="0.2">
      <c r="B26" s="18" t="s">
        <v>29</v>
      </c>
      <c r="C26" s="2">
        <f t="shared" ref="C26:L26" si="10">+C27+C28</f>
        <v>35186.199999999997</v>
      </c>
      <c r="D26" s="2">
        <f>+D27+D28</f>
        <v>30643.199999999997</v>
      </c>
      <c r="E26" s="2">
        <f>+E27+E28</f>
        <v>31695.4</v>
      </c>
      <c r="F26" s="2">
        <f t="shared" si="10"/>
        <v>32862.199999999997</v>
      </c>
      <c r="G26" s="2">
        <f t="shared" si="10"/>
        <v>130386.99999999999</v>
      </c>
      <c r="H26" s="2">
        <f t="shared" si="10"/>
        <v>39098.899999999994</v>
      </c>
      <c r="I26" s="2">
        <f>+I27+I28</f>
        <v>31395</v>
      </c>
      <c r="J26" s="2">
        <f>+J27+J28</f>
        <v>35124.5</v>
      </c>
      <c r="K26" s="2">
        <f t="shared" si="10"/>
        <v>35428.800000000003</v>
      </c>
      <c r="L26" s="2">
        <f t="shared" si="10"/>
        <v>141047.19999999998</v>
      </c>
      <c r="M26" s="3">
        <f t="shared" si="1"/>
        <v>10660.199999999997</v>
      </c>
      <c r="N26" s="2">
        <f t="shared" si="2"/>
        <v>8.1758150735886232</v>
      </c>
    </row>
    <row r="27" spans="2:19" ht="15.95" customHeight="1" x14ac:dyDescent="0.2">
      <c r="B27" s="19" t="s">
        <v>30</v>
      </c>
      <c r="C27" s="8">
        <v>21901.9</v>
      </c>
      <c r="D27" s="8">
        <v>17624.8</v>
      </c>
      <c r="E27" s="8">
        <v>16953.7</v>
      </c>
      <c r="F27" s="8">
        <v>18555.400000000001</v>
      </c>
      <c r="G27" s="8">
        <f>SUM(C27:F27)</f>
        <v>75035.799999999988</v>
      </c>
      <c r="H27" s="8">
        <v>25142.6</v>
      </c>
      <c r="I27" s="8">
        <v>19222.099999999999</v>
      </c>
      <c r="J27" s="8">
        <v>19871.8</v>
      </c>
      <c r="K27" s="8">
        <v>21421.200000000001</v>
      </c>
      <c r="L27" s="8">
        <f>SUM(H27:K27)</f>
        <v>85657.7</v>
      </c>
      <c r="M27" s="9">
        <f t="shared" si="1"/>
        <v>10621.900000000009</v>
      </c>
      <c r="N27" s="8">
        <f t="shared" si="2"/>
        <v>14.15577630944164</v>
      </c>
    </row>
    <row r="28" spans="2:19" ht="15.95" customHeight="1" x14ac:dyDescent="0.2">
      <c r="B28" s="19" t="s">
        <v>31</v>
      </c>
      <c r="C28" s="8">
        <v>13284.3</v>
      </c>
      <c r="D28" s="8">
        <v>13018.4</v>
      </c>
      <c r="E28" s="8">
        <v>14741.7</v>
      </c>
      <c r="F28" s="8">
        <v>14306.8</v>
      </c>
      <c r="G28" s="8">
        <f>SUM(C28:F28)</f>
        <v>55351.199999999997</v>
      </c>
      <c r="H28" s="8">
        <v>13956.3</v>
      </c>
      <c r="I28" s="8">
        <v>12172.9</v>
      </c>
      <c r="J28" s="8">
        <v>15252.7</v>
      </c>
      <c r="K28" s="8">
        <v>14007.6</v>
      </c>
      <c r="L28" s="20">
        <f>SUM(H28:K28)</f>
        <v>55389.499999999993</v>
      </c>
      <c r="M28" s="9">
        <f t="shared" si="1"/>
        <v>38.299999999995634</v>
      </c>
      <c r="N28" s="8">
        <f t="shared" si="2"/>
        <v>6.9194525141271807E-2</v>
      </c>
    </row>
    <row r="29" spans="2:19" ht="15.95" customHeight="1" x14ac:dyDescent="0.2">
      <c r="B29" s="21" t="s">
        <v>32</v>
      </c>
      <c r="C29" s="2">
        <f t="shared" ref="C29:L29" si="11">SUM(C30:C36)</f>
        <v>15427.900000000001</v>
      </c>
      <c r="D29" s="2">
        <f>SUM(D30:D36)</f>
        <v>12805.1</v>
      </c>
      <c r="E29" s="2">
        <f>SUM(E30:E36)</f>
        <v>12946.8</v>
      </c>
      <c r="F29" s="2">
        <f t="shared" si="11"/>
        <v>13932</v>
      </c>
      <c r="G29" s="2">
        <f t="shared" si="11"/>
        <v>55111.8</v>
      </c>
      <c r="H29" s="2">
        <f t="shared" si="11"/>
        <v>15938.500000000002</v>
      </c>
      <c r="I29" s="2">
        <f>SUM(I30:I36)</f>
        <v>13131.199999999999</v>
      </c>
      <c r="J29" s="2">
        <f>SUM(J30:J36)</f>
        <v>13999.900000000001</v>
      </c>
      <c r="K29" s="2">
        <f t="shared" si="11"/>
        <v>15815.3</v>
      </c>
      <c r="L29" s="2">
        <f t="shared" si="11"/>
        <v>58884.9</v>
      </c>
      <c r="M29" s="3">
        <f t="shared" si="1"/>
        <v>3773.0999999999985</v>
      </c>
      <c r="N29" s="2">
        <f t="shared" si="2"/>
        <v>6.8462652281362582</v>
      </c>
    </row>
    <row r="30" spans="2:19" s="115" customFormat="1" ht="15.95" customHeight="1" x14ac:dyDescent="0.2">
      <c r="B30" s="22" t="s">
        <v>33</v>
      </c>
      <c r="C30" s="23">
        <v>5006.6000000000004</v>
      </c>
      <c r="D30" s="23">
        <v>4257.3</v>
      </c>
      <c r="E30" s="23">
        <v>4350.6000000000004</v>
      </c>
      <c r="F30" s="23">
        <v>4448.3999999999996</v>
      </c>
      <c r="G30" s="23">
        <f t="shared" ref="G30:G36" si="12">SUM(C30:F30)</f>
        <v>18062.900000000001</v>
      </c>
      <c r="H30" s="23">
        <v>4536.8999999999996</v>
      </c>
      <c r="I30" s="23">
        <v>4168.1000000000004</v>
      </c>
      <c r="J30" s="23">
        <v>4356.5</v>
      </c>
      <c r="K30" s="23">
        <v>4999.8</v>
      </c>
      <c r="L30" s="8">
        <f t="shared" ref="L30:L36" si="13">SUM(H30:K30)</f>
        <v>18061.3</v>
      </c>
      <c r="M30" s="24">
        <f t="shared" si="1"/>
        <v>-1.6000000000021828</v>
      </c>
      <c r="N30" s="25">
        <f t="shared" si="2"/>
        <v>-8.8579353260117843E-3</v>
      </c>
    </row>
    <row r="31" spans="2:19" s="115" customFormat="1" ht="15.95" customHeight="1" x14ac:dyDescent="0.2">
      <c r="B31" s="22" t="s">
        <v>34</v>
      </c>
      <c r="C31" s="26">
        <v>2957.2</v>
      </c>
      <c r="D31" s="26">
        <v>2520.6</v>
      </c>
      <c r="E31" s="26">
        <v>2544.4</v>
      </c>
      <c r="F31" s="26">
        <v>2598.6</v>
      </c>
      <c r="G31" s="26">
        <f t="shared" si="12"/>
        <v>10620.8</v>
      </c>
      <c r="H31" s="26">
        <v>2734.1</v>
      </c>
      <c r="I31" s="26">
        <v>2668.5</v>
      </c>
      <c r="J31" s="26">
        <v>2838.7</v>
      </c>
      <c r="K31" s="26">
        <v>3809.5</v>
      </c>
      <c r="L31" s="8">
        <f t="shared" si="13"/>
        <v>12050.8</v>
      </c>
      <c r="M31" s="24">
        <f t="shared" si="1"/>
        <v>1430</v>
      </c>
      <c r="N31" s="25">
        <f t="shared" si="2"/>
        <v>13.464145827056342</v>
      </c>
    </row>
    <row r="32" spans="2:19" ht="15.95" customHeight="1" x14ac:dyDescent="0.2">
      <c r="B32" s="19" t="s">
        <v>35</v>
      </c>
      <c r="C32" s="20">
        <v>4804.8</v>
      </c>
      <c r="D32" s="20">
        <v>3431.4</v>
      </c>
      <c r="E32" s="20">
        <v>3421.5</v>
      </c>
      <c r="F32" s="20">
        <v>3842.6</v>
      </c>
      <c r="G32" s="20">
        <f t="shared" si="12"/>
        <v>15500.300000000001</v>
      </c>
      <c r="H32" s="20">
        <v>5644.5</v>
      </c>
      <c r="I32" s="20">
        <v>3605.7</v>
      </c>
      <c r="J32" s="20">
        <v>4096.5</v>
      </c>
      <c r="K32" s="20">
        <v>4071</v>
      </c>
      <c r="L32" s="20">
        <f t="shared" si="13"/>
        <v>17417.7</v>
      </c>
      <c r="M32" s="24">
        <f t="shared" si="1"/>
        <v>1917.3999999999996</v>
      </c>
      <c r="N32" s="25">
        <f t="shared" si="2"/>
        <v>12.370083159680776</v>
      </c>
      <c r="O32" s="67"/>
      <c r="P32" s="67"/>
      <c r="Q32" s="67"/>
      <c r="R32" s="67"/>
      <c r="S32" s="67"/>
    </row>
    <row r="33" spans="2:19" ht="15.95" customHeight="1" x14ac:dyDescent="0.2">
      <c r="B33" s="19" t="s">
        <v>36</v>
      </c>
      <c r="C33" s="20">
        <v>168.2</v>
      </c>
      <c r="D33" s="20">
        <v>251.7</v>
      </c>
      <c r="E33" s="20">
        <v>193.9</v>
      </c>
      <c r="F33" s="20">
        <v>264.39999999999998</v>
      </c>
      <c r="G33" s="20">
        <f t="shared" si="12"/>
        <v>878.19999999999993</v>
      </c>
      <c r="H33" s="20">
        <v>175.9</v>
      </c>
      <c r="I33" s="20">
        <v>323.89999999999998</v>
      </c>
      <c r="J33" s="20">
        <v>153.19999999999999</v>
      </c>
      <c r="K33" s="20">
        <v>303.10000000000002</v>
      </c>
      <c r="L33" s="20">
        <f t="shared" si="13"/>
        <v>956.1</v>
      </c>
      <c r="M33" s="27">
        <f t="shared" si="1"/>
        <v>77.900000000000091</v>
      </c>
      <c r="N33" s="20">
        <f t="shared" si="2"/>
        <v>8.8704167615577418</v>
      </c>
      <c r="O33" s="67"/>
      <c r="P33" s="67"/>
      <c r="Q33" s="67"/>
      <c r="R33" s="67"/>
      <c r="S33" s="67"/>
    </row>
    <row r="34" spans="2:19" s="117" customFormat="1" ht="15.95" customHeight="1" x14ac:dyDescent="0.2">
      <c r="B34" s="28" t="s">
        <v>37</v>
      </c>
      <c r="C34" s="29">
        <v>826.3</v>
      </c>
      <c r="D34" s="29">
        <v>817.4</v>
      </c>
      <c r="E34" s="29">
        <v>795.2</v>
      </c>
      <c r="F34" s="29">
        <v>810.5</v>
      </c>
      <c r="G34" s="29">
        <f t="shared" si="12"/>
        <v>3249.3999999999996</v>
      </c>
      <c r="H34" s="29">
        <v>848.7</v>
      </c>
      <c r="I34" s="29">
        <v>818.1</v>
      </c>
      <c r="J34" s="29">
        <v>829.2</v>
      </c>
      <c r="K34" s="29">
        <v>836.4</v>
      </c>
      <c r="L34" s="8">
        <f t="shared" si="13"/>
        <v>3332.4</v>
      </c>
      <c r="M34" s="9">
        <f t="shared" si="1"/>
        <v>83.000000000000455</v>
      </c>
      <c r="N34" s="8">
        <f t="shared" si="2"/>
        <v>2.5543177201945118</v>
      </c>
      <c r="O34" s="116"/>
      <c r="P34" s="116"/>
      <c r="Q34" s="116"/>
      <c r="R34" s="116"/>
      <c r="S34" s="116"/>
    </row>
    <row r="35" spans="2:19" s="117" customFormat="1" ht="15.95" customHeight="1" x14ac:dyDescent="0.2">
      <c r="B35" s="28" t="s">
        <v>38</v>
      </c>
      <c r="C35" s="30">
        <v>1205.7</v>
      </c>
      <c r="D35" s="29">
        <v>1144.0999999999999</v>
      </c>
      <c r="E35" s="29">
        <v>1132.9000000000001</v>
      </c>
      <c r="F35" s="29">
        <v>1408.1</v>
      </c>
      <c r="G35" s="30">
        <f t="shared" si="12"/>
        <v>4890.8</v>
      </c>
      <c r="H35" s="30">
        <v>1579.7</v>
      </c>
      <c r="I35" s="29">
        <v>1159.0999999999999</v>
      </c>
      <c r="J35" s="29">
        <v>1227</v>
      </c>
      <c r="K35" s="29">
        <v>1353.9</v>
      </c>
      <c r="L35" s="8">
        <f t="shared" si="13"/>
        <v>5319.7000000000007</v>
      </c>
      <c r="M35" s="9">
        <f t="shared" si="1"/>
        <v>428.90000000000055</v>
      </c>
      <c r="N35" s="8">
        <f t="shared" si="2"/>
        <v>8.7695264578392198</v>
      </c>
      <c r="O35" s="116"/>
      <c r="P35" s="116"/>
      <c r="Q35" s="116"/>
      <c r="R35" s="116"/>
      <c r="S35" s="116"/>
    </row>
    <row r="36" spans="2:19" s="117" customFormat="1" ht="15.95" customHeight="1" x14ac:dyDescent="0.2">
      <c r="B36" s="28" t="s">
        <v>26</v>
      </c>
      <c r="C36" s="30">
        <v>459.1</v>
      </c>
      <c r="D36" s="30">
        <v>382.6</v>
      </c>
      <c r="E36" s="30">
        <v>508.3</v>
      </c>
      <c r="F36" s="30">
        <v>559.4</v>
      </c>
      <c r="G36" s="30">
        <f t="shared" si="12"/>
        <v>1909.4</v>
      </c>
      <c r="H36" s="30">
        <v>418.7</v>
      </c>
      <c r="I36" s="30">
        <v>387.8</v>
      </c>
      <c r="J36" s="30">
        <v>498.8</v>
      </c>
      <c r="K36" s="30">
        <v>441.6</v>
      </c>
      <c r="L36" s="30">
        <f t="shared" si="13"/>
        <v>1746.9</v>
      </c>
      <c r="M36" s="9">
        <f t="shared" si="1"/>
        <v>-162.5</v>
      </c>
      <c r="N36" s="8">
        <f t="shared" si="2"/>
        <v>-8.5105268670786636</v>
      </c>
    </row>
    <row r="37" spans="2:19" ht="15.95" customHeight="1" x14ac:dyDescent="0.2">
      <c r="B37" s="18" t="s">
        <v>39</v>
      </c>
      <c r="C37" s="2">
        <f t="shared" ref="C37:K37" si="14">+C38+C39+C40+C43+C44</f>
        <v>3191.6999999999994</v>
      </c>
      <c r="D37" s="2">
        <f t="shared" si="14"/>
        <v>2789.8999999999996</v>
      </c>
      <c r="E37" s="2">
        <f>+E38+E39+E40+E43+E44</f>
        <v>2116.2000000000003</v>
      </c>
      <c r="F37" s="2">
        <f t="shared" si="14"/>
        <v>1856.5</v>
      </c>
      <c r="G37" s="2">
        <f t="shared" si="14"/>
        <v>9954.3000000000011</v>
      </c>
      <c r="H37" s="2">
        <f t="shared" si="14"/>
        <v>2543.6000000000004</v>
      </c>
      <c r="I37" s="2">
        <f t="shared" si="14"/>
        <v>2812.2000000000003</v>
      </c>
      <c r="J37" s="2">
        <f>+J38+J39+J40+J43+J44</f>
        <v>3149</v>
      </c>
      <c r="K37" s="2">
        <f t="shared" si="14"/>
        <v>2053.5</v>
      </c>
      <c r="L37" s="2">
        <f>+L38+L39+L40+L43+L44+L45</f>
        <v>10558.3</v>
      </c>
      <c r="M37" s="3">
        <f t="shared" si="1"/>
        <v>603.99999999999818</v>
      </c>
      <c r="N37" s="2">
        <f t="shared" si="2"/>
        <v>6.0677295239243154</v>
      </c>
    </row>
    <row r="38" spans="2:19" ht="15.95" customHeight="1" x14ac:dyDescent="0.2">
      <c r="B38" s="19" t="s">
        <v>40</v>
      </c>
      <c r="C38" s="20">
        <v>1839</v>
      </c>
      <c r="D38" s="20">
        <v>1973.2</v>
      </c>
      <c r="E38" s="20">
        <v>1885.9</v>
      </c>
      <c r="F38" s="20">
        <v>1649.7</v>
      </c>
      <c r="G38" s="20">
        <f t="shared" ref="G38:G46" si="15">SUM(C38:F38)</f>
        <v>7347.8</v>
      </c>
      <c r="H38" s="20">
        <v>1675.5</v>
      </c>
      <c r="I38" s="20">
        <v>2030.3</v>
      </c>
      <c r="J38" s="20">
        <v>2038.1</v>
      </c>
      <c r="K38" s="20">
        <v>1715.1</v>
      </c>
      <c r="L38" s="8">
        <f>SUM(H38:K38)</f>
        <v>7459</v>
      </c>
      <c r="M38" s="27">
        <f t="shared" si="1"/>
        <v>111.19999999999982</v>
      </c>
      <c r="N38" s="20">
        <f t="shared" si="2"/>
        <v>1.513378154005278</v>
      </c>
    </row>
    <row r="39" spans="2:19" ht="15.95" customHeight="1" x14ac:dyDescent="0.2">
      <c r="B39" s="19" t="s">
        <v>41</v>
      </c>
      <c r="C39" s="20">
        <v>1196.2</v>
      </c>
      <c r="D39" s="20">
        <v>661.4</v>
      </c>
      <c r="E39" s="20">
        <v>67.099999999999994</v>
      </c>
      <c r="F39" s="20">
        <v>45.5</v>
      </c>
      <c r="G39" s="20">
        <f t="shared" si="15"/>
        <v>1970.1999999999998</v>
      </c>
      <c r="H39" s="20">
        <v>703.4</v>
      </c>
      <c r="I39" s="20">
        <v>614.5</v>
      </c>
      <c r="J39" s="20">
        <v>936.6</v>
      </c>
      <c r="K39" s="20">
        <v>163.1</v>
      </c>
      <c r="L39" s="8">
        <f>SUM(H39:K39)</f>
        <v>2417.6</v>
      </c>
      <c r="M39" s="27">
        <f t="shared" si="1"/>
        <v>447.40000000000009</v>
      </c>
      <c r="N39" s="20">
        <f t="shared" si="2"/>
        <v>22.708354481778507</v>
      </c>
    </row>
    <row r="40" spans="2:19" ht="15.95" customHeight="1" x14ac:dyDescent="0.2">
      <c r="B40" s="31" t="s">
        <v>42</v>
      </c>
      <c r="C40" s="2">
        <f>+C41+C42</f>
        <v>23.1</v>
      </c>
      <c r="D40" s="2">
        <f>+D41+D42</f>
        <v>21.9</v>
      </c>
      <c r="E40" s="2">
        <f>+E41+E42</f>
        <v>24.400000000000002</v>
      </c>
      <c r="F40" s="2">
        <f>+F41+F42</f>
        <v>20.8</v>
      </c>
      <c r="G40" s="2">
        <f t="shared" si="15"/>
        <v>90.2</v>
      </c>
      <c r="H40" s="2">
        <f>+H41+H42</f>
        <v>25.299999999999997</v>
      </c>
      <c r="I40" s="2">
        <f>+I41+I42</f>
        <v>29.8</v>
      </c>
      <c r="J40" s="2">
        <f>+J41+J42</f>
        <v>28</v>
      </c>
      <c r="K40" s="2">
        <f>+K41+K42</f>
        <v>28.7</v>
      </c>
      <c r="L40" s="2">
        <f>+L41+L42</f>
        <v>111.8</v>
      </c>
      <c r="M40" s="3">
        <f t="shared" si="1"/>
        <v>21.599999999999994</v>
      </c>
      <c r="N40" s="2">
        <f t="shared" si="2"/>
        <v>23.94678492239467</v>
      </c>
    </row>
    <row r="41" spans="2:19" ht="15.95" customHeight="1" x14ac:dyDescent="0.2">
      <c r="B41" s="32" t="s">
        <v>43</v>
      </c>
      <c r="C41" s="20">
        <v>12.5</v>
      </c>
      <c r="D41" s="20">
        <v>9.6</v>
      </c>
      <c r="E41" s="20">
        <v>16.100000000000001</v>
      </c>
      <c r="F41" s="20">
        <v>13.5</v>
      </c>
      <c r="G41" s="20">
        <f t="shared" si="15"/>
        <v>51.7</v>
      </c>
      <c r="H41" s="8">
        <v>11.7</v>
      </c>
      <c r="I41" s="20">
        <v>21.1</v>
      </c>
      <c r="J41" s="20">
        <v>11</v>
      </c>
      <c r="K41" s="20">
        <v>14.6</v>
      </c>
      <c r="L41" s="8">
        <f t="shared" ref="L41:L46" si="16">SUM(H41:K41)</f>
        <v>58.4</v>
      </c>
      <c r="M41" s="27">
        <f t="shared" si="1"/>
        <v>6.6999999999999957</v>
      </c>
      <c r="N41" s="27">
        <f t="shared" si="2"/>
        <v>12.95938104448742</v>
      </c>
    </row>
    <row r="42" spans="2:19" ht="15.95" customHeight="1" x14ac:dyDescent="0.2">
      <c r="B42" s="33" t="s">
        <v>44</v>
      </c>
      <c r="C42" s="34">
        <v>10.6</v>
      </c>
      <c r="D42" s="34">
        <v>12.3</v>
      </c>
      <c r="E42" s="34">
        <v>8.3000000000000007</v>
      </c>
      <c r="F42" s="34">
        <v>7.3</v>
      </c>
      <c r="G42" s="34">
        <f t="shared" si="15"/>
        <v>38.5</v>
      </c>
      <c r="H42" s="34">
        <v>13.6</v>
      </c>
      <c r="I42" s="34">
        <v>8.6999999999999993</v>
      </c>
      <c r="J42" s="34">
        <v>17</v>
      </c>
      <c r="K42" s="34">
        <v>14.1</v>
      </c>
      <c r="L42" s="34">
        <f t="shared" si="16"/>
        <v>53.4</v>
      </c>
      <c r="M42" s="34">
        <f t="shared" si="1"/>
        <v>14.899999999999999</v>
      </c>
      <c r="N42" s="34">
        <f t="shared" si="2"/>
        <v>38.701298701298697</v>
      </c>
    </row>
    <row r="43" spans="2:19" ht="15.95" customHeight="1" x14ac:dyDescent="0.2">
      <c r="B43" s="19" t="s">
        <v>45</v>
      </c>
      <c r="C43" s="8">
        <v>98.2</v>
      </c>
      <c r="D43" s="8">
        <v>102.7</v>
      </c>
      <c r="E43" s="8">
        <v>105.4</v>
      </c>
      <c r="F43" s="8">
        <v>108.1</v>
      </c>
      <c r="G43" s="8">
        <f t="shared" si="15"/>
        <v>414.4</v>
      </c>
      <c r="H43" s="8">
        <v>106</v>
      </c>
      <c r="I43" s="8">
        <v>104.1</v>
      </c>
      <c r="J43" s="8">
        <v>109.9</v>
      </c>
      <c r="K43" s="8">
        <v>110.6</v>
      </c>
      <c r="L43" s="8">
        <f t="shared" si="16"/>
        <v>430.6</v>
      </c>
      <c r="M43" s="27">
        <f t="shared" si="1"/>
        <v>16.200000000000045</v>
      </c>
      <c r="N43" s="27">
        <f t="shared" si="2"/>
        <v>3.90926640926642</v>
      </c>
    </row>
    <row r="44" spans="2:19" ht="15.95" customHeight="1" x14ac:dyDescent="0.2">
      <c r="B44" s="19" t="s">
        <v>46</v>
      </c>
      <c r="C44" s="8">
        <v>35.200000000000003</v>
      </c>
      <c r="D44" s="8">
        <v>30.7</v>
      </c>
      <c r="E44" s="8">
        <v>33.4</v>
      </c>
      <c r="F44" s="8">
        <v>32.4</v>
      </c>
      <c r="G44" s="8">
        <f t="shared" si="15"/>
        <v>131.70000000000002</v>
      </c>
      <c r="H44" s="8">
        <v>33.4</v>
      </c>
      <c r="I44" s="8">
        <v>33.5</v>
      </c>
      <c r="J44" s="8">
        <v>36.4</v>
      </c>
      <c r="K44" s="8">
        <v>36</v>
      </c>
      <c r="L44" s="8">
        <f t="shared" si="16"/>
        <v>139.30000000000001</v>
      </c>
      <c r="M44" s="27">
        <f t="shared" si="1"/>
        <v>7.5999999999999943</v>
      </c>
      <c r="N44" s="27">
        <f t="shared" si="2"/>
        <v>5.770690964312827</v>
      </c>
    </row>
    <row r="45" spans="2:19" ht="15.95" customHeight="1" x14ac:dyDescent="0.2">
      <c r="B45" s="35" t="s">
        <v>26</v>
      </c>
      <c r="C45" s="20">
        <v>0</v>
      </c>
      <c r="D45" s="20">
        <v>0</v>
      </c>
      <c r="E45" s="20">
        <v>0</v>
      </c>
      <c r="F45" s="20">
        <v>0</v>
      </c>
      <c r="G45" s="20">
        <f t="shared" si="15"/>
        <v>0</v>
      </c>
      <c r="H45" s="20">
        <v>0</v>
      </c>
      <c r="I45" s="20">
        <v>0</v>
      </c>
      <c r="J45" s="20">
        <v>0</v>
      </c>
      <c r="K45" s="20">
        <v>0</v>
      </c>
      <c r="L45" s="20">
        <f t="shared" si="16"/>
        <v>0</v>
      </c>
      <c r="M45" s="20">
        <f t="shared" si="1"/>
        <v>0</v>
      </c>
      <c r="N45" s="36">
        <v>0</v>
      </c>
    </row>
    <row r="46" spans="2:19" ht="15.95" customHeight="1" x14ac:dyDescent="0.2">
      <c r="B46" s="18" t="s">
        <v>47</v>
      </c>
      <c r="C46" s="2">
        <v>258.2</v>
      </c>
      <c r="D46" s="2">
        <v>271.60000000000002</v>
      </c>
      <c r="E46" s="2">
        <v>246.2</v>
      </c>
      <c r="F46" s="2">
        <v>286.3</v>
      </c>
      <c r="G46" s="2">
        <f t="shared" si="15"/>
        <v>1062.3</v>
      </c>
      <c r="H46" s="2">
        <v>236.8</v>
      </c>
      <c r="I46" s="2">
        <v>250.7</v>
      </c>
      <c r="J46" s="2">
        <v>312.8</v>
      </c>
      <c r="K46" s="2">
        <v>264.3</v>
      </c>
      <c r="L46" s="2">
        <f t="shared" si="16"/>
        <v>1064.5999999999999</v>
      </c>
      <c r="M46" s="3">
        <f t="shared" si="1"/>
        <v>2.2999999999999545</v>
      </c>
      <c r="N46" s="3">
        <f t="shared" ref="N46:N61" si="17">+M46/G46*100</f>
        <v>0.21651134331167793</v>
      </c>
    </row>
    <row r="47" spans="2:19" ht="15.95" customHeight="1" x14ac:dyDescent="0.2">
      <c r="B47" s="6" t="s">
        <v>48</v>
      </c>
      <c r="C47" s="37">
        <f t="shared" ref="C47:L47" si="18">+C48+C50</f>
        <v>5566.6</v>
      </c>
      <c r="D47" s="37">
        <f>+D48+D50</f>
        <v>5529.5</v>
      </c>
      <c r="E47" s="37">
        <f>+E48+E50</f>
        <v>5991.8</v>
      </c>
      <c r="F47" s="37">
        <f t="shared" si="18"/>
        <v>5996.4000000000005</v>
      </c>
      <c r="G47" s="37">
        <f t="shared" si="18"/>
        <v>23084.3</v>
      </c>
      <c r="H47" s="37">
        <f t="shared" si="18"/>
        <v>6041.5999999999995</v>
      </c>
      <c r="I47" s="37">
        <f>+I48+I50</f>
        <v>5251.0999999999995</v>
      </c>
      <c r="J47" s="37">
        <f>+J48+J50</f>
        <v>6540.3</v>
      </c>
      <c r="K47" s="37">
        <f t="shared" si="18"/>
        <v>6144.9</v>
      </c>
      <c r="L47" s="37">
        <f t="shared" si="18"/>
        <v>23977.899999999998</v>
      </c>
      <c r="M47" s="38">
        <f t="shared" si="1"/>
        <v>893.59999999999854</v>
      </c>
      <c r="N47" s="38">
        <f t="shared" si="17"/>
        <v>3.8710292276568858</v>
      </c>
    </row>
    <row r="48" spans="2:19" ht="15.95" customHeight="1" x14ac:dyDescent="0.2">
      <c r="B48" s="39" t="s">
        <v>49</v>
      </c>
      <c r="C48" s="40">
        <f t="shared" ref="C48:L48" si="19">SUM(C49:C49)</f>
        <v>4516.1000000000004</v>
      </c>
      <c r="D48" s="40">
        <f t="shared" si="19"/>
        <v>4532.1000000000004</v>
      </c>
      <c r="E48" s="40">
        <f t="shared" si="19"/>
        <v>4975.8</v>
      </c>
      <c r="F48" s="40">
        <f t="shared" si="19"/>
        <v>4976.8</v>
      </c>
      <c r="G48" s="40">
        <f t="shared" si="19"/>
        <v>19000.8</v>
      </c>
      <c r="H48" s="40">
        <f t="shared" si="19"/>
        <v>4837.3999999999996</v>
      </c>
      <c r="I48" s="40">
        <f t="shared" si="19"/>
        <v>4112.8999999999996</v>
      </c>
      <c r="J48" s="40">
        <f t="shared" si="19"/>
        <v>5414.8</v>
      </c>
      <c r="K48" s="40">
        <f t="shared" si="19"/>
        <v>4940.7</v>
      </c>
      <c r="L48" s="40">
        <f t="shared" si="19"/>
        <v>19305.8</v>
      </c>
      <c r="M48" s="41">
        <f t="shared" si="1"/>
        <v>305</v>
      </c>
      <c r="N48" s="41">
        <f t="shared" si="17"/>
        <v>1.6051955707128123</v>
      </c>
    </row>
    <row r="49" spans="2:14" ht="15.95" customHeight="1" x14ac:dyDescent="0.2">
      <c r="B49" s="19" t="s">
        <v>50</v>
      </c>
      <c r="C49" s="20">
        <v>4516.1000000000004</v>
      </c>
      <c r="D49" s="20">
        <v>4532.1000000000004</v>
      </c>
      <c r="E49" s="20">
        <v>4975.8</v>
      </c>
      <c r="F49" s="20">
        <v>4976.8</v>
      </c>
      <c r="G49" s="8">
        <f>SUM(C49:F49)</f>
        <v>19000.8</v>
      </c>
      <c r="H49" s="20">
        <v>4837.3999999999996</v>
      </c>
      <c r="I49" s="20">
        <v>4112.8999999999996</v>
      </c>
      <c r="J49" s="20">
        <v>5414.8</v>
      </c>
      <c r="K49" s="20">
        <v>4940.7</v>
      </c>
      <c r="L49" s="20">
        <f>SUM(H49:K49)</f>
        <v>19305.8</v>
      </c>
      <c r="M49" s="27">
        <f t="shared" si="1"/>
        <v>305</v>
      </c>
      <c r="N49" s="27">
        <f t="shared" si="17"/>
        <v>1.6051955707128123</v>
      </c>
    </row>
    <row r="50" spans="2:14" ht="15.95" customHeight="1" x14ac:dyDescent="0.2">
      <c r="B50" s="39" t="s">
        <v>51</v>
      </c>
      <c r="C50" s="40">
        <f t="shared" ref="C50:L50" si="20">SUM(C51:C53)</f>
        <v>1050.5</v>
      </c>
      <c r="D50" s="40">
        <f>SUM(D51:D53)</f>
        <v>997.4</v>
      </c>
      <c r="E50" s="40">
        <f>SUM(E51:E53)</f>
        <v>1016</v>
      </c>
      <c r="F50" s="40">
        <f t="shared" si="20"/>
        <v>1019.6</v>
      </c>
      <c r="G50" s="40">
        <f t="shared" si="20"/>
        <v>4083.5</v>
      </c>
      <c r="H50" s="40">
        <f t="shared" si="20"/>
        <v>1204.2</v>
      </c>
      <c r="I50" s="40">
        <f>SUM(I51:I53)</f>
        <v>1138.2</v>
      </c>
      <c r="J50" s="40">
        <f>SUM(J51:J53)</f>
        <v>1125.5</v>
      </c>
      <c r="K50" s="40">
        <f t="shared" si="20"/>
        <v>1204.2</v>
      </c>
      <c r="L50" s="40">
        <f t="shared" si="20"/>
        <v>4672.0999999999995</v>
      </c>
      <c r="M50" s="41">
        <f t="shared" si="1"/>
        <v>588.59999999999945</v>
      </c>
      <c r="N50" s="41">
        <f t="shared" si="17"/>
        <v>14.414105546712367</v>
      </c>
    </row>
    <row r="51" spans="2:14" ht="15.95" customHeight="1" x14ac:dyDescent="0.2">
      <c r="B51" s="19" t="s">
        <v>52</v>
      </c>
      <c r="C51" s="20">
        <v>1031.5</v>
      </c>
      <c r="D51" s="20">
        <v>980.4</v>
      </c>
      <c r="E51" s="20">
        <v>995.8</v>
      </c>
      <c r="F51" s="20">
        <v>1002.7</v>
      </c>
      <c r="G51" s="20">
        <f t="shared" ref="G51:G58" si="21">SUM(C51:F51)</f>
        <v>4010.3999999999996</v>
      </c>
      <c r="H51" s="20">
        <v>1183.8</v>
      </c>
      <c r="I51" s="20">
        <v>1117.7</v>
      </c>
      <c r="J51" s="20">
        <v>1100.0999999999999</v>
      </c>
      <c r="K51" s="20">
        <v>1180.8</v>
      </c>
      <c r="L51" s="20">
        <f t="shared" ref="L51:L58" si="22">SUM(H51:K51)</f>
        <v>4582.3999999999996</v>
      </c>
      <c r="M51" s="27">
        <f t="shared" si="1"/>
        <v>572</v>
      </c>
      <c r="N51" s="27">
        <f t="shared" si="17"/>
        <v>14.262916417314983</v>
      </c>
    </row>
    <row r="52" spans="2:14" ht="15.95" customHeight="1" x14ac:dyDescent="0.2">
      <c r="B52" s="19" t="s">
        <v>53</v>
      </c>
      <c r="C52" s="8">
        <v>15.5</v>
      </c>
      <c r="D52" s="20">
        <v>14.5</v>
      </c>
      <c r="E52" s="20">
        <v>17.2</v>
      </c>
      <c r="F52" s="20">
        <v>14.1</v>
      </c>
      <c r="G52" s="20">
        <f t="shared" si="21"/>
        <v>61.300000000000004</v>
      </c>
      <c r="H52" s="8">
        <v>15.2</v>
      </c>
      <c r="I52" s="20">
        <v>17.2</v>
      </c>
      <c r="J52" s="20">
        <v>20.399999999999999</v>
      </c>
      <c r="K52" s="20">
        <v>17.2</v>
      </c>
      <c r="L52" s="20">
        <f t="shared" si="22"/>
        <v>70</v>
      </c>
      <c r="M52" s="27">
        <f t="shared" si="1"/>
        <v>8.6999999999999957</v>
      </c>
      <c r="N52" s="27">
        <f t="shared" si="17"/>
        <v>14.192495921696565</v>
      </c>
    </row>
    <row r="53" spans="2:14" ht="15.95" customHeight="1" x14ac:dyDescent="0.2">
      <c r="B53" s="19" t="s">
        <v>26</v>
      </c>
      <c r="C53" s="20">
        <v>3.5</v>
      </c>
      <c r="D53" s="20">
        <v>2.5</v>
      </c>
      <c r="E53" s="20">
        <v>3</v>
      </c>
      <c r="F53" s="20">
        <v>2.8</v>
      </c>
      <c r="G53" s="20">
        <f t="shared" si="21"/>
        <v>11.8</v>
      </c>
      <c r="H53" s="20">
        <v>5.2</v>
      </c>
      <c r="I53" s="20">
        <v>3.3</v>
      </c>
      <c r="J53" s="20">
        <v>5</v>
      </c>
      <c r="K53" s="20">
        <v>6.2</v>
      </c>
      <c r="L53" s="20">
        <f t="shared" si="22"/>
        <v>19.7</v>
      </c>
      <c r="M53" s="27">
        <f t="shared" si="1"/>
        <v>7.8999999999999986</v>
      </c>
      <c r="N53" s="27">
        <f t="shared" si="17"/>
        <v>66.949152542372872</v>
      </c>
    </row>
    <row r="54" spans="2:14" ht="15.95" customHeight="1" x14ac:dyDescent="0.2">
      <c r="B54" s="6" t="s">
        <v>54</v>
      </c>
      <c r="C54" s="2">
        <v>128.80000000000001</v>
      </c>
      <c r="D54" s="2">
        <v>132.5</v>
      </c>
      <c r="E54" s="2">
        <v>135.80000000000001</v>
      </c>
      <c r="F54" s="2">
        <v>123.6</v>
      </c>
      <c r="G54" s="2">
        <f t="shared" si="21"/>
        <v>520.70000000000005</v>
      </c>
      <c r="H54" s="2">
        <v>121.2</v>
      </c>
      <c r="I54" s="2">
        <v>138.1</v>
      </c>
      <c r="J54" s="2">
        <v>148.30000000000001</v>
      </c>
      <c r="K54" s="2">
        <v>120.7</v>
      </c>
      <c r="L54" s="17">
        <f t="shared" si="22"/>
        <v>528.30000000000007</v>
      </c>
      <c r="M54" s="3">
        <f t="shared" si="1"/>
        <v>7.6000000000000227</v>
      </c>
      <c r="N54" s="3">
        <f t="shared" si="17"/>
        <v>1.4595736508546231</v>
      </c>
    </row>
    <row r="55" spans="2:14" ht="15.95" customHeight="1" x14ac:dyDescent="0.2">
      <c r="B55" s="6" t="s">
        <v>55</v>
      </c>
      <c r="C55" s="2">
        <v>0.1</v>
      </c>
      <c r="D55" s="2">
        <v>1.9</v>
      </c>
      <c r="E55" s="2">
        <v>0.3</v>
      </c>
      <c r="F55" s="2">
        <v>1.2</v>
      </c>
      <c r="G55" s="2">
        <f t="shared" si="21"/>
        <v>3.5</v>
      </c>
      <c r="H55" s="2">
        <v>0.1</v>
      </c>
      <c r="I55" s="2">
        <v>0.1</v>
      </c>
      <c r="J55" s="2">
        <v>0.3</v>
      </c>
      <c r="K55" s="2">
        <v>0.1</v>
      </c>
      <c r="L55" s="2">
        <f t="shared" si="22"/>
        <v>0.6</v>
      </c>
      <c r="M55" s="3">
        <f t="shared" si="1"/>
        <v>-2.9</v>
      </c>
      <c r="N55" s="3">
        <f t="shared" si="17"/>
        <v>-82.857142857142847</v>
      </c>
    </row>
    <row r="56" spans="2:14" ht="15.95" customHeight="1" x14ac:dyDescent="0.2">
      <c r="B56" s="6" t="s">
        <v>56</v>
      </c>
      <c r="C56" s="17">
        <f>+C57+C58</f>
        <v>313.60000000000002</v>
      </c>
      <c r="D56" s="17">
        <f>+D57+D58</f>
        <v>352.4</v>
      </c>
      <c r="E56" s="17">
        <f>+E57+E58</f>
        <v>988.2</v>
      </c>
      <c r="F56" s="17">
        <f>+F57+F58</f>
        <v>329.6</v>
      </c>
      <c r="G56" s="2">
        <f t="shared" si="21"/>
        <v>1983.8000000000002</v>
      </c>
      <c r="H56" s="17">
        <f>+H57+H58</f>
        <v>539.6</v>
      </c>
      <c r="I56" s="17">
        <f>+I57+I58</f>
        <v>817.5</v>
      </c>
      <c r="J56" s="17">
        <f>+J57+J58</f>
        <v>504.5</v>
      </c>
      <c r="K56" s="17">
        <f>+K57+K58</f>
        <v>1113.0999999999999</v>
      </c>
      <c r="L56" s="2">
        <f t="shared" si="22"/>
        <v>2974.7</v>
      </c>
      <c r="M56" s="3">
        <f t="shared" si="1"/>
        <v>990.89999999999964</v>
      </c>
      <c r="N56" s="3">
        <f t="shared" si="17"/>
        <v>49.949591692710939</v>
      </c>
    </row>
    <row r="57" spans="2:14" ht="15.95" customHeight="1" x14ac:dyDescent="0.2">
      <c r="B57" s="42" t="s">
        <v>57</v>
      </c>
      <c r="C57" s="8">
        <v>313.60000000000002</v>
      </c>
      <c r="D57" s="8">
        <v>352.4</v>
      </c>
      <c r="E57" s="8">
        <v>988.2</v>
      </c>
      <c r="F57" s="8">
        <v>329.6</v>
      </c>
      <c r="G57" s="20">
        <f t="shared" si="21"/>
        <v>1983.8000000000002</v>
      </c>
      <c r="H57" s="20">
        <v>504.1</v>
      </c>
      <c r="I57" s="8">
        <v>782</v>
      </c>
      <c r="J57" s="8">
        <v>468.8</v>
      </c>
      <c r="K57" s="8">
        <v>1077.5</v>
      </c>
      <c r="L57" s="20">
        <f t="shared" si="22"/>
        <v>2832.3999999999996</v>
      </c>
      <c r="M57" s="27">
        <f>+L57-G57</f>
        <v>848.59999999999945</v>
      </c>
      <c r="N57" s="27">
        <f>+M57/G57*100</f>
        <v>42.776489565480361</v>
      </c>
    </row>
    <row r="58" spans="2:14" ht="15.95" customHeight="1" x14ac:dyDescent="0.2">
      <c r="B58" s="42" t="s">
        <v>58</v>
      </c>
      <c r="C58" s="8">
        <v>0</v>
      </c>
      <c r="D58" s="8">
        <v>0</v>
      </c>
      <c r="E58" s="8">
        <v>0</v>
      </c>
      <c r="F58" s="8">
        <v>0</v>
      </c>
      <c r="G58" s="20">
        <f t="shared" si="21"/>
        <v>0</v>
      </c>
      <c r="H58" s="8">
        <v>35.5</v>
      </c>
      <c r="I58" s="8">
        <v>35.5</v>
      </c>
      <c r="J58" s="8">
        <v>35.700000000000003</v>
      </c>
      <c r="K58" s="8">
        <v>35.6</v>
      </c>
      <c r="L58" s="20">
        <f t="shared" si="22"/>
        <v>142.30000000000001</v>
      </c>
      <c r="M58" s="27">
        <f>+L58-G58</f>
        <v>142.30000000000001</v>
      </c>
      <c r="N58" s="43">
        <v>0</v>
      </c>
    </row>
    <row r="59" spans="2:14" ht="19.5" customHeight="1" x14ac:dyDescent="0.2">
      <c r="B59" s="6" t="s">
        <v>59</v>
      </c>
      <c r="C59" s="2">
        <f t="shared" ref="C59:L59" si="23">+C60</f>
        <v>0.9</v>
      </c>
      <c r="D59" s="2">
        <f t="shared" si="23"/>
        <v>0</v>
      </c>
      <c r="E59" s="2">
        <f t="shared" si="23"/>
        <v>0</v>
      </c>
      <c r="F59" s="2">
        <f t="shared" si="23"/>
        <v>1</v>
      </c>
      <c r="G59" s="2">
        <f t="shared" si="23"/>
        <v>1.9</v>
      </c>
      <c r="H59" s="2">
        <f t="shared" si="23"/>
        <v>0</v>
      </c>
      <c r="I59" s="2">
        <f t="shared" si="23"/>
        <v>0</v>
      </c>
      <c r="J59" s="2">
        <f t="shared" si="23"/>
        <v>0</v>
      </c>
      <c r="K59" s="2">
        <f t="shared" si="23"/>
        <v>0</v>
      </c>
      <c r="L59" s="2">
        <f t="shared" si="23"/>
        <v>0</v>
      </c>
      <c r="M59" s="3">
        <f t="shared" si="1"/>
        <v>-1.9</v>
      </c>
      <c r="N59" s="3">
        <f t="shared" si="17"/>
        <v>-100</v>
      </c>
    </row>
    <row r="60" spans="2:14" s="118" customFormat="1" x14ac:dyDescent="0.2">
      <c r="B60" s="44" t="s">
        <v>60</v>
      </c>
      <c r="C60" s="2">
        <f t="shared" ref="C60:L60" si="24">SUM(C61:C67)</f>
        <v>0.9</v>
      </c>
      <c r="D60" s="2">
        <f>SUM(D61:D67)</f>
        <v>0</v>
      </c>
      <c r="E60" s="2">
        <f>SUM(E61:E67)</f>
        <v>0</v>
      </c>
      <c r="F60" s="2">
        <f t="shared" si="24"/>
        <v>1</v>
      </c>
      <c r="G60" s="2">
        <f t="shared" si="24"/>
        <v>1.9</v>
      </c>
      <c r="H60" s="2">
        <f t="shared" si="24"/>
        <v>0</v>
      </c>
      <c r="I60" s="2">
        <f>SUM(I61:I67)</f>
        <v>0</v>
      </c>
      <c r="J60" s="2">
        <f>SUM(J61:J67)</f>
        <v>0</v>
      </c>
      <c r="K60" s="2">
        <f t="shared" si="24"/>
        <v>0</v>
      </c>
      <c r="L60" s="2">
        <f t="shared" si="24"/>
        <v>0</v>
      </c>
      <c r="M60" s="3">
        <f t="shared" si="1"/>
        <v>-1.9</v>
      </c>
      <c r="N60" s="3">
        <f t="shared" si="17"/>
        <v>-100</v>
      </c>
    </row>
    <row r="61" spans="2:14" s="119" customFormat="1" x14ac:dyDescent="0.2">
      <c r="B61" s="45" t="s">
        <v>61</v>
      </c>
      <c r="C61" s="8">
        <v>0.9</v>
      </c>
      <c r="D61" s="8">
        <v>0</v>
      </c>
      <c r="E61" s="8">
        <v>0</v>
      </c>
      <c r="F61" s="8">
        <v>1</v>
      </c>
      <c r="G61" s="20">
        <f t="shared" ref="G61:G67" si="25">SUM(C61:F61)</f>
        <v>1.9</v>
      </c>
      <c r="H61" s="8">
        <v>0</v>
      </c>
      <c r="I61" s="8">
        <v>0</v>
      </c>
      <c r="J61" s="8">
        <v>0</v>
      </c>
      <c r="K61" s="8">
        <v>0</v>
      </c>
      <c r="L61" s="8">
        <f t="shared" ref="L61:L67" si="26">SUM(H61:K61)</f>
        <v>0</v>
      </c>
      <c r="M61" s="9">
        <f t="shared" si="1"/>
        <v>-1.9</v>
      </c>
      <c r="N61" s="27">
        <f t="shared" si="17"/>
        <v>-100</v>
      </c>
    </row>
    <row r="62" spans="2:14" s="119" customFormat="1" hidden="1" x14ac:dyDescent="0.2">
      <c r="B62" s="46" t="s">
        <v>62</v>
      </c>
      <c r="C62" s="8">
        <v>0</v>
      </c>
      <c r="D62" s="8">
        <v>0</v>
      </c>
      <c r="E62" s="8">
        <v>0</v>
      </c>
      <c r="F62" s="8">
        <v>0</v>
      </c>
      <c r="G62" s="20">
        <f t="shared" si="25"/>
        <v>0</v>
      </c>
      <c r="H62" s="8">
        <v>0</v>
      </c>
      <c r="I62" s="8">
        <v>0</v>
      </c>
      <c r="J62" s="8">
        <v>0</v>
      </c>
      <c r="K62" s="8">
        <v>0</v>
      </c>
      <c r="L62" s="8">
        <f t="shared" si="26"/>
        <v>0</v>
      </c>
      <c r="M62" s="9">
        <f t="shared" si="1"/>
        <v>0</v>
      </c>
      <c r="N62" s="43">
        <v>0</v>
      </c>
    </row>
    <row r="63" spans="2:14" s="119" customFormat="1" hidden="1" x14ac:dyDescent="0.2">
      <c r="B63" s="45" t="s">
        <v>63</v>
      </c>
      <c r="C63" s="8">
        <v>0</v>
      </c>
      <c r="D63" s="8">
        <v>0</v>
      </c>
      <c r="E63" s="8">
        <v>0</v>
      </c>
      <c r="F63" s="8">
        <v>0</v>
      </c>
      <c r="G63" s="20">
        <f t="shared" si="25"/>
        <v>0</v>
      </c>
      <c r="H63" s="8">
        <v>0</v>
      </c>
      <c r="I63" s="8">
        <v>0</v>
      </c>
      <c r="J63" s="8">
        <v>0</v>
      </c>
      <c r="K63" s="8">
        <v>0</v>
      </c>
      <c r="L63" s="8">
        <f t="shared" si="26"/>
        <v>0</v>
      </c>
      <c r="M63" s="47">
        <f t="shared" si="1"/>
        <v>0</v>
      </c>
      <c r="N63" s="27" t="e">
        <f t="shared" ref="N63:N86" si="27">+M63/G63*100</f>
        <v>#DIV/0!</v>
      </c>
    </row>
    <row r="64" spans="2:14" s="119" customFormat="1" hidden="1" x14ac:dyDescent="0.2">
      <c r="B64" s="45" t="s">
        <v>64</v>
      </c>
      <c r="C64" s="8">
        <v>0</v>
      </c>
      <c r="D64" s="8">
        <v>0</v>
      </c>
      <c r="E64" s="8">
        <v>0</v>
      </c>
      <c r="F64" s="8">
        <v>0</v>
      </c>
      <c r="G64" s="20">
        <f t="shared" si="25"/>
        <v>0</v>
      </c>
      <c r="H64" s="8">
        <v>0</v>
      </c>
      <c r="I64" s="8">
        <v>0</v>
      </c>
      <c r="J64" s="8">
        <v>0</v>
      </c>
      <c r="K64" s="8">
        <v>0</v>
      </c>
      <c r="L64" s="8">
        <f t="shared" si="26"/>
        <v>0</v>
      </c>
      <c r="M64" s="47">
        <f t="shared" si="1"/>
        <v>0</v>
      </c>
      <c r="N64" s="27" t="e">
        <f t="shared" si="27"/>
        <v>#DIV/0!</v>
      </c>
    </row>
    <row r="65" spans="2:14" s="119" customFormat="1" hidden="1" x14ac:dyDescent="0.2">
      <c r="B65" s="45" t="s">
        <v>65</v>
      </c>
      <c r="C65" s="8">
        <v>0</v>
      </c>
      <c r="D65" s="8">
        <v>0</v>
      </c>
      <c r="E65" s="8">
        <v>0</v>
      </c>
      <c r="F65" s="8">
        <v>0</v>
      </c>
      <c r="G65" s="20">
        <f t="shared" si="25"/>
        <v>0</v>
      </c>
      <c r="H65" s="8">
        <v>0</v>
      </c>
      <c r="I65" s="8">
        <v>0</v>
      </c>
      <c r="J65" s="8">
        <v>0</v>
      </c>
      <c r="K65" s="8">
        <v>0</v>
      </c>
      <c r="L65" s="8">
        <f t="shared" si="26"/>
        <v>0</v>
      </c>
      <c r="M65" s="47">
        <f t="shared" si="1"/>
        <v>0</v>
      </c>
      <c r="N65" s="27" t="e">
        <f t="shared" si="27"/>
        <v>#DIV/0!</v>
      </c>
    </row>
    <row r="66" spans="2:14" s="119" customFormat="1" hidden="1" x14ac:dyDescent="0.2">
      <c r="B66" s="45" t="s">
        <v>66</v>
      </c>
      <c r="C66" s="8">
        <v>0</v>
      </c>
      <c r="D66" s="8">
        <v>0</v>
      </c>
      <c r="E66" s="8">
        <v>0</v>
      </c>
      <c r="F66" s="8">
        <v>0</v>
      </c>
      <c r="G66" s="20">
        <f t="shared" si="25"/>
        <v>0</v>
      </c>
      <c r="H66" s="8">
        <v>0</v>
      </c>
      <c r="I66" s="8">
        <v>0</v>
      </c>
      <c r="J66" s="8">
        <v>0</v>
      </c>
      <c r="K66" s="8">
        <v>0</v>
      </c>
      <c r="L66" s="8">
        <f t="shared" si="26"/>
        <v>0</v>
      </c>
      <c r="M66" s="47">
        <f t="shared" si="1"/>
        <v>0</v>
      </c>
      <c r="N66" s="27" t="e">
        <f t="shared" si="27"/>
        <v>#DIV/0!</v>
      </c>
    </row>
    <row r="67" spans="2:14" s="119" customFormat="1" ht="13.5" hidden="1" customHeight="1" x14ac:dyDescent="0.2">
      <c r="B67" s="46" t="s">
        <v>26</v>
      </c>
      <c r="C67" s="8">
        <v>0</v>
      </c>
      <c r="D67" s="8">
        <v>0</v>
      </c>
      <c r="E67" s="8">
        <v>0</v>
      </c>
      <c r="F67" s="8">
        <v>0</v>
      </c>
      <c r="G67" s="20">
        <f t="shared" si="25"/>
        <v>0</v>
      </c>
      <c r="H67" s="8">
        <v>0</v>
      </c>
      <c r="I67" s="8">
        <v>0</v>
      </c>
      <c r="J67" s="8">
        <v>0</v>
      </c>
      <c r="K67" s="8">
        <v>0</v>
      </c>
      <c r="L67" s="8">
        <f t="shared" si="26"/>
        <v>0</v>
      </c>
      <c r="M67" s="9">
        <f t="shared" si="1"/>
        <v>0</v>
      </c>
      <c r="N67" s="20" t="e">
        <f t="shared" si="27"/>
        <v>#DIV/0!</v>
      </c>
    </row>
    <row r="68" spans="2:14" ht="15.95" customHeight="1" x14ac:dyDescent="0.2">
      <c r="B68" s="48" t="s">
        <v>67</v>
      </c>
      <c r="C68" s="2">
        <f t="shared" ref="C68:L68" si="28">+C69+C80+C84</f>
        <v>3197.5</v>
      </c>
      <c r="D68" s="2">
        <f>+D69+D80+D84</f>
        <v>3118.1</v>
      </c>
      <c r="E68" s="2">
        <f>+E69+E80+E84</f>
        <v>3119.2</v>
      </c>
      <c r="F68" s="2">
        <f t="shared" si="28"/>
        <v>3151.5</v>
      </c>
      <c r="G68" s="2">
        <f t="shared" si="28"/>
        <v>12586.3</v>
      </c>
      <c r="H68" s="2">
        <f t="shared" si="28"/>
        <v>3425.1000000000004</v>
      </c>
      <c r="I68" s="2">
        <f>+I69+I80+I84</f>
        <v>4037</v>
      </c>
      <c r="J68" s="2">
        <f>+J69+J80+J84</f>
        <v>3538.1999999999994</v>
      </c>
      <c r="K68" s="2">
        <f t="shared" si="28"/>
        <v>3488.1000000000004</v>
      </c>
      <c r="L68" s="2">
        <f t="shared" si="28"/>
        <v>14488.400000000001</v>
      </c>
      <c r="M68" s="3">
        <f t="shared" si="1"/>
        <v>1902.1000000000022</v>
      </c>
      <c r="N68" s="2">
        <f t="shared" si="27"/>
        <v>15.112463551639499</v>
      </c>
    </row>
    <row r="69" spans="2:14" ht="15.95" customHeight="1" x14ac:dyDescent="0.2">
      <c r="B69" s="44" t="s">
        <v>68</v>
      </c>
      <c r="C69" s="2">
        <f t="shared" ref="C69:L69" si="29">+C70+C76</f>
        <v>2509.7000000000003</v>
      </c>
      <c r="D69" s="2">
        <f>+D70+D76</f>
        <v>2371.4</v>
      </c>
      <c r="E69" s="2">
        <f>+E70+E76</f>
        <v>2346.6</v>
      </c>
      <c r="F69" s="2">
        <f t="shared" si="29"/>
        <v>2322.6999999999998</v>
      </c>
      <c r="G69" s="2">
        <f t="shared" si="29"/>
        <v>9550.4</v>
      </c>
      <c r="H69" s="2">
        <f t="shared" si="29"/>
        <v>2595.8000000000002</v>
      </c>
      <c r="I69" s="2">
        <f>+I70+I76</f>
        <v>3317.9</v>
      </c>
      <c r="J69" s="2">
        <f>+J70+J76</f>
        <v>2690.5999999999995</v>
      </c>
      <c r="K69" s="2">
        <f t="shared" si="29"/>
        <v>2784.6000000000004</v>
      </c>
      <c r="L69" s="2">
        <f t="shared" si="29"/>
        <v>11388.900000000001</v>
      </c>
      <c r="M69" s="3">
        <f t="shared" si="1"/>
        <v>1838.5000000000018</v>
      </c>
      <c r="N69" s="2">
        <f t="shared" si="27"/>
        <v>19.250502596749893</v>
      </c>
    </row>
    <row r="70" spans="2:14" ht="15.95" customHeight="1" x14ac:dyDescent="0.2">
      <c r="B70" s="18" t="s">
        <v>69</v>
      </c>
      <c r="C70" s="2">
        <f t="shared" ref="C70:L70" si="30">+C71+C74+C75</f>
        <v>130.80000000000001</v>
      </c>
      <c r="D70" s="2">
        <f>+D71+D74+D75</f>
        <v>261.60000000000002</v>
      </c>
      <c r="E70" s="2">
        <f>+E71+E74+E75</f>
        <v>173.59999999999997</v>
      </c>
      <c r="F70" s="2">
        <f t="shared" si="30"/>
        <v>283.2</v>
      </c>
      <c r="G70" s="2">
        <f t="shared" si="30"/>
        <v>849.20000000000016</v>
      </c>
      <c r="H70" s="2">
        <f t="shared" si="30"/>
        <v>107.3</v>
      </c>
      <c r="I70" s="2">
        <f>+I71+I74+I75</f>
        <v>97.3</v>
      </c>
      <c r="J70" s="2">
        <f>+J71+J74+J75</f>
        <v>114.7</v>
      </c>
      <c r="K70" s="2">
        <f t="shared" si="30"/>
        <v>354.9</v>
      </c>
      <c r="L70" s="2">
        <f t="shared" si="30"/>
        <v>674.2</v>
      </c>
      <c r="M70" s="3">
        <f t="shared" si="1"/>
        <v>-175.00000000000011</v>
      </c>
      <c r="N70" s="2">
        <f t="shared" si="27"/>
        <v>-20.607630711257663</v>
      </c>
    </row>
    <row r="71" spans="2:14" ht="15.95" customHeight="1" x14ac:dyDescent="0.2">
      <c r="B71" s="31" t="s">
        <v>70</v>
      </c>
      <c r="C71" s="2">
        <f t="shared" ref="C71:L71" si="31">+C72+C73</f>
        <v>108.3</v>
      </c>
      <c r="D71" s="2">
        <f>+D72+D73</f>
        <v>117.9</v>
      </c>
      <c r="E71" s="2">
        <f>+E72+E73</f>
        <v>93.6</v>
      </c>
      <c r="F71" s="2">
        <f t="shared" si="31"/>
        <v>88.1</v>
      </c>
      <c r="G71" s="2">
        <f t="shared" si="31"/>
        <v>407.90000000000009</v>
      </c>
      <c r="H71" s="2">
        <f t="shared" si="31"/>
        <v>90</v>
      </c>
      <c r="I71" s="2">
        <f>+I72+I73</f>
        <v>96.7</v>
      </c>
      <c r="J71" s="2">
        <f>+J72+J73</f>
        <v>105</v>
      </c>
      <c r="K71" s="2">
        <f t="shared" si="31"/>
        <v>97.6</v>
      </c>
      <c r="L71" s="2">
        <f t="shared" si="31"/>
        <v>389.30000000000007</v>
      </c>
      <c r="M71" s="3">
        <f t="shared" si="1"/>
        <v>-18.600000000000023</v>
      </c>
      <c r="N71" s="2">
        <f t="shared" si="27"/>
        <v>-4.5599411620495269</v>
      </c>
    </row>
    <row r="72" spans="2:14" ht="15.95" customHeight="1" x14ac:dyDescent="0.2">
      <c r="B72" s="49" t="s">
        <v>71</v>
      </c>
      <c r="C72" s="20">
        <v>98.2</v>
      </c>
      <c r="D72" s="20">
        <v>81.400000000000006</v>
      </c>
      <c r="E72" s="20">
        <v>83.6</v>
      </c>
      <c r="F72" s="20">
        <v>75.599999999999994</v>
      </c>
      <c r="G72" s="20">
        <f>SUM(C72:F72)</f>
        <v>338.80000000000007</v>
      </c>
      <c r="H72" s="20">
        <v>86.4</v>
      </c>
      <c r="I72" s="20">
        <v>96.7</v>
      </c>
      <c r="J72" s="20">
        <v>105</v>
      </c>
      <c r="K72" s="20">
        <v>97.6</v>
      </c>
      <c r="L72" s="20">
        <f>SUM(H72:K72)</f>
        <v>385.70000000000005</v>
      </c>
      <c r="M72" s="27">
        <f t="shared" si="1"/>
        <v>46.899999999999977</v>
      </c>
      <c r="N72" s="20">
        <f t="shared" si="27"/>
        <v>13.842975206611561</v>
      </c>
    </row>
    <row r="73" spans="2:14" ht="15.95" customHeight="1" x14ac:dyDescent="0.2">
      <c r="B73" s="33" t="s">
        <v>72</v>
      </c>
      <c r="C73" s="34">
        <v>10.1</v>
      </c>
      <c r="D73" s="34">
        <v>36.5</v>
      </c>
      <c r="E73" s="34">
        <v>10</v>
      </c>
      <c r="F73" s="34">
        <v>12.5</v>
      </c>
      <c r="G73" s="34">
        <f>SUM(C73:F73)</f>
        <v>69.099999999999994</v>
      </c>
      <c r="H73" s="34">
        <v>3.6</v>
      </c>
      <c r="I73" s="34">
        <v>0</v>
      </c>
      <c r="J73" s="34">
        <v>0</v>
      </c>
      <c r="K73" s="34">
        <v>0</v>
      </c>
      <c r="L73" s="50">
        <f>SUM(H73:K73)</f>
        <v>3.6</v>
      </c>
      <c r="M73" s="51">
        <f t="shared" ref="M73:M106" si="32">+L73-G73</f>
        <v>-65.5</v>
      </c>
      <c r="N73" s="34">
        <f t="shared" si="27"/>
        <v>-94.790159189580322</v>
      </c>
    </row>
    <row r="74" spans="2:14" ht="15.95" customHeight="1" x14ac:dyDescent="0.2">
      <c r="B74" s="52" t="s">
        <v>73</v>
      </c>
      <c r="C74" s="34">
        <v>22.2</v>
      </c>
      <c r="D74" s="34">
        <v>143.69999999999999</v>
      </c>
      <c r="E74" s="34">
        <v>78.8</v>
      </c>
      <c r="F74" s="34">
        <v>192.9</v>
      </c>
      <c r="G74" s="34">
        <f>SUM(C74:F74)</f>
        <v>437.6</v>
      </c>
      <c r="H74" s="34">
        <v>16.8</v>
      </c>
      <c r="I74" s="34">
        <v>0</v>
      </c>
      <c r="J74" s="34">
        <v>7.4</v>
      </c>
      <c r="K74" s="34">
        <v>256.3</v>
      </c>
      <c r="L74" s="50">
        <f>SUM(H74:K74)</f>
        <v>280.5</v>
      </c>
      <c r="M74" s="51">
        <f t="shared" si="32"/>
        <v>-157.10000000000002</v>
      </c>
      <c r="N74" s="34">
        <f t="shared" si="27"/>
        <v>-35.900365630712983</v>
      </c>
    </row>
    <row r="75" spans="2:14" ht="15.95" customHeight="1" x14ac:dyDescent="0.2">
      <c r="B75" s="19" t="s">
        <v>74</v>
      </c>
      <c r="C75" s="20">
        <v>0.3</v>
      </c>
      <c r="D75" s="20">
        <v>0</v>
      </c>
      <c r="E75" s="20">
        <v>1.2</v>
      </c>
      <c r="F75" s="20">
        <v>2.2000000000000002</v>
      </c>
      <c r="G75" s="20">
        <f>SUM(C75:F75)</f>
        <v>3.7</v>
      </c>
      <c r="H75" s="20">
        <v>0.5</v>
      </c>
      <c r="I75" s="20">
        <v>0.6</v>
      </c>
      <c r="J75" s="20">
        <v>2.2999999999999998</v>
      </c>
      <c r="K75" s="20">
        <v>1</v>
      </c>
      <c r="L75" s="20">
        <f>SUM(H75:K75)</f>
        <v>4.4000000000000004</v>
      </c>
      <c r="M75" s="27">
        <f t="shared" si="32"/>
        <v>0.70000000000000018</v>
      </c>
      <c r="N75" s="20">
        <f t="shared" si="27"/>
        <v>18.918918918918923</v>
      </c>
    </row>
    <row r="76" spans="2:14" ht="15.95" customHeight="1" x14ac:dyDescent="0.2">
      <c r="B76" s="18" t="s">
        <v>75</v>
      </c>
      <c r="C76" s="2">
        <f t="shared" ref="C76:L76" si="33">SUM(C77:C79)</f>
        <v>2378.9</v>
      </c>
      <c r="D76" s="2">
        <f>SUM(D77:D79)</f>
        <v>2109.8000000000002</v>
      </c>
      <c r="E76" s="2">
        <f>SUM(E77:E79)</f>
        <v>2173</v>
      </c>
      <c r="F76" s="2">
        <f t="shared" si="33"/>
        <v>2039.5</v>
      </c>
      <c r="G76" s="2">
        <f t="shared" si="33"/>
        <v>8701.1999999999989</v>
      </c>
      <c r="H76" s="2">
        <f>SUM(H77:H79)</f>
        <v>2488.5</v>
      </c>
      <c r="I76" s="2">
        <f>SUM(I77:I79)</f>
        <v>3220.6</v>
      </c>
      <c r="J76" s="2">
        <f>SUM(J77:J79)</f>
        <v>2575.8999999999996</v>
      </c>
      <c r="K76" s="2">
        <f t="shared" si="33"/>
        <v>2429.7000000000003</v>
      </c>
      <c r="L76" s="2">
        <f t="shared" si="33"/>
        <v>10714.7</v>
      </c>
      <c r="M76" s="3">
        <f t="shared" si="32"/>
        <v>2013.5000000000018</v>
      </c>
      <c r="N76" s="2">
        <f t="shared" si="27"/>
        <v>23.140486369696159</v>
      </c>
    </row>
    <row r="77" spans="2:14" ht="15.95" customHeight="1" x14ac:dyDescent="0.2">
      <c r="B77" s="53" t="s">
        <v>76</v>
      </c>
      <c r="C77" s="20">
        <v>9.6999999999999993</v>
      </c>
      <c r="D77" s="20">
        <v>7.6</v>
      </c>
      <c r="E77" s="20">
        <v>8.1</v>
      </c>
      <c r="F77" s="20">
        <v>11.4</v>
      </c>
      <c r="G77" s="20">
        <f>SUM(C77:F77)</f>
        <v>36.799999999999997</v>
      </c>
      <c r="H77" s="20">
        <v>11.8</v>
      </c>
      <c r="I77" s="20">
        <v>6</v>
      </c>
      <c r="J77" s="20">
        <v>9.6999999999999993</v>
      </c>
      <c r="K77" s="20">
        <v>29.1</v>
      </c>
      <c r="L77" s="54">
        <f>SUM(H77:K77)</f>
        <v>56.6</v>
      </c>
      <c r="M77" s="27">
        <f t="shared" si="32"/>
        <v>19.800000000000004</v>
      </c>
      <c r="N77" s="20">
        <f t="shared" si="27"/>
        <v>53.804347826086975</v>
      </c>
    </row>
    <row r="78" spans="2:14" ht="15.95" customHeight="1" x14ac:dyDescent="0.2">
      <c r="B78" s="52" t="s">
        <v>77</v>
      </c>
      <c r="C78" s="120">
        <v>2166.8000000000002</v>
      </c>
      <c r="D78" s="120">
        <v>1998.9</v>
      </c>
      <c r="E78" s="120">
        <v>2050.4</v>
      </c>
      <c r="F78" s="120">
        <v>1969.5</v>
      </c>
      <c r="G78" s="120">
        <f>SUM(C78:F78)</f>
        <v>8185.6</v>
      </c>
      <c r="H78" s="120">
        <v>2255.1999999999998</v>
      </c>
      <c r="I78" s="120">
        <v>3100</v>
      </c>
      <c r="J78" s="120">
        <v>2466.1</v>
      </c>
      <c r="K78" s="120">
        <v>2022.2</v>
      </c>
      <c r="L78" s="120">
        <f>SUM(H78:K78)</f>
        <v>9843.5</v>
      </c>
      <c r="M78" s="51">
        <f t="shared" si="32"/>
        <v>1657.8999999999996</v>
      </c>
      <c r="N78" s="34">
        <f t="shared" si="27"/>
        <v>20.253860437842057</v>
      </c>
    </row>
    <row r="79" spans="2:14" ht="15.95" customHeight="1" x14ac:dyDescent="0.2">
      <c r="B79" s="53" t="s">
        <v>26</v>
      </c>
      <c r="C79" s="8">
        <v>202.4</v>
      </c>
      <c r="D79" s="8">
        <v>103.3</v>
      </c>
      <c r="E79" s="8">
        <v>114.5</v>
      </c>
      <c r="F79" s="8">
        <v>58.6</v>
      </c>
      <c r="G79" s="20">
        <f>SUM(C79:F79)</f>
        <v>478.8</v>
      </c>
      <c r="H79" s="20">
        <v>221.5</v>
      </c>
      <c r="I79" s="20">
        <v>114.6</v>
      </c>
      <c r="J79" s="20">
        <v>100.1</v>
      </c>
      <c r="K79" s="8">
        <v>378.4</v>
      </c>
      <c r="L79" s="8">
        <f>SUM(H79:K79)</f>
        <v>814.6</v>
      </c>
      <c r="M79" s="27">
        <f t="shared" si="32"/>
        <v>335.8</v>
      </c>
      <c r="N79" s="20">
        <f t="shared" si="27"/>
        <v>70.133667502088556</v>
      </c>
    </row>
    <row r="80" spans="2:14" ht="15.95" customHeight="1" x14ac:dyDescent="0.2">
      <c r="B80" s="44" t="s">
        <v>78</v>
      </c>
      <c r="C80" s="2">
        <f t="shared" ref="C80:L80" si="34">SUM(C81:C83)</f>
        <v>580.79999999999995</v>
      </c>
      <c r="D80" s="2">
        <f>SUM(D81:D83)</f>
        <v>665.8</v>
      </c>
      <c r="E80" s="2">
        <f>SUM(E81:E83)</f>
        <v>620.1</v>
      </c>
      <c r="F80" s="2">
        <f t="shared" si="34"/>
        <v>662.3</v>
      </c>
      <c r="G80" s="2">
        <f t="shared" si="34"/>
        <v>2529</v>
      </c>
      <c r="H80" s="2">
        <f>SUM(H81:H83)</f>
        <v>602.5</v>
      </c>
      <c r="I80" s="2">
        <f>SUM(I81:I83)</f>
        <v>674.90000000000009</v>
      </c>
      <c r="J80" s="2">
        <f>SUM(J81:J83)</f>
        <v>652.9</v>
      </c>
      <c r="K80" s="2">
        <f t="shared" si="34"/>
        <v>646.80000000000007</v>
      </c>
      <c r="L80" s="2">
        <f t="shared" si="34"/>
        <v>2577.1</v>
      </c>
      <c r="M80" s="3">
        <f t="shared" si="32"/>
        <v>48.099999999999909</v>
      </c>
      <c r="N80" s="2">
        <f t="shared" si="27"/>
        <v>1.9019375247133219</v>
      </c>
    </row>
    <row r="81" spans="2:14" ht="15.95" customHeight="1" x14ac:dyDescent="0.2">
      <c r="B81" s="55" t="s">
        <v>79</v>
      </c>
      <c r="C81" s="8">
        <v>446.2</v>
      </c>
      <c r="D81" s="8">
        <v>569.29999999999995</v>
      </c>
      <c r="E81" s="8">
        <v>502.7</v>
      </c>
      <c r="F81" s="8">
        <v>555.79999999999995</v>
      </c>
      <c r="G81" s="8">
        <f>SUM(C81:F81)</f>
        <v>2074</v>
      </c>
      <c r="H81" s="8">
        <v>504.9</v>
      </c>
      <c r="I81" s="8">
        <v>603.1</v>
      </c>
      <c r="J81" s="8">
        <v>569.9</v>
      </c>
      <c r="K81" s="8">
        <v>573.5</v>
      </c>
      <c r="L81" s="54">
        <f>SUM(H81:K81)</f>
        <v>2251.4</v>
      </c>
      <c r="M81" s="27">
        <f t="shared" si="32"/>
        <v>177.40000000000009</v>
      </c>
      <c r="N81" s="20">
        <f t="shared" si="27"/>
        <v>8.5535197685631665</v>
      </c>
    </row>
    <row r="82" spans="2:14" ht="15.95" customHeight="1" x14ac:dyDescent="0.2">
      <c r="B82" s="55" t="s">
        <v>80</v>
      </c>
      <c r="C82" s="20">
        <v>132.1</v>
      </c>
      <c r="D82" s="20">
        <v>94.1</v>
      </c>
      <c r="E82" s="20">
        <v>114.4</v>
      </c>
      <c r="F82" s="20">
        <v>103.9</v>
      </c>
      <c r="G82" s="20">
        <f>SUM(C82:F82)</f>
        <v>444.5</v>
      </c>
      <c r="H82" s="20">
        <v>95.6</v>
      </c>
      <c r="I82" s="20">
        <v>69.599999999999994</v>
      </c>
      <c r="J82" s="20">
        <v>80.400000000000006</v>
      </c>
      <c r="K82" s="20">
        <v>71.099999999999994</v>
      </c>
      <c r="L82" s="54">
        <f>SUM(H82:K82)</f>
        <v>316.7</v>
      </c>
      <c r="M82" s="27">
        <f t="shared" si="32"/>
        <v>-127.80000000000001</v>
      </c>
      <c r="N82" s="20">
        <f t="shared" si="27"/>
        <v>-28.75140607424072</v>
      </c>
    </row>
    <row r="83" spans="2:14" ht="15.95" customHeight="1" x14ac:dyDescent="0.2">
      <c r="B83" s="55" t="s">
        <v>26</v>
      </c>
      <c r="C83" s="20">
        <v>2.5</v>
      </c>
      <c r="D83" s="20">
        <v>2.4</v>
      </c>
      <c r="E83" s="20">
        <v>3</v>
      </c>
      <c r="F83" s="20">
        <v>2.6</v>
      </c>
      <c r="G83" s="20">
        <f>SUM(C83:F83)</f>
        <v>10.5</v>
      </c>
      <c r="H83" s="20">
        <v>2</v>
      </c>
      <c r="I83" s="20">
        <v>2.2000000000000002</v>
      </c>
      <c r="J83" s="20">
        <v>2.6</v>
      </c>
      <c r="K83" s="20">
        <v>2.2000000000000002</v>
      </c>
      <c r="L83" s="54">
        <f>SUM(H83:K83)</f>
        <v>9</v>
      </c>
      <c r="M83" s="27">
        <f t="shared" si="32"/>
        <v>-1.5</v>
      </c>
      <c r="N83" s="20">
        <f t="shared" si="27"/>
        <v>-14.285714285714285</v>
      </c>
    </row>
    <row r="84" spans="2:14" ht="15.95" customHeight="1" x14ac:dyDescent="0.2">
      <c r="B84" s="44" t="s">
        <v>81</v>
      </c>
      <c r="C84" s="2">
        <f t="shared" ref="C84:L84" si="35">SUM(C85:C87)</f>
        <v>107</v>
      </c>
      <c r="D84" s="2">
        <f>SUM(D85:D87)</f>
        <v>80.900000000000006</v>
      </c>
      <c r="E84" s="2">
        <f>SUM(E85:E87)</f>
        <v>152.5</v>
      </c>
      <c r="F84" s="2">
        <f t="shared" si="35"/>
        <v>166.5</v>
      </c>
      <c r="G84" s="2">
        <f t="shared" si="35"/>
        <v>506.90000000000003</v>
      </c>
      <c r="H84" s="2">
        <f>+H85+H86+H87</f>
        <v>226.79999999999998</v>
      </c>
      <c r="I84" s="2">
        <f>SUM(I85:I87)</f>
        <v>44.2</v>
      </c>
      <c r="J84" s="2">
        <f>SUM(J85:J87)</f>
        <v>194.70000000000002</v>
      </c>
      <c r="K84" s="2">
        <f t="shared" si="35"/>
        <v>56.7</v>
      </c>
      <c r="L84" s="2">
        <f t="shared" si="35"/>
        <v>522.4</v>
      </c>
      <c r="M84" s="27">
        <f t="shared" si="32"/>
        <v>15.499999999999943</v>
      </c>
      <c r="N84" s="20">
        <f t="shared" si="27"/>
        <v>3.0578023278753093</v>
      </c>
    </row>
    <row r="85" spans="2:14" ht="15.95" customHeight="1" x14ac:dyDescent="0.2">
      <c r="B85" s="56" t="s">
        <v>82</v>
      </c>
      <c r="C85" s="34">
        <v>4.3</v>
      </c>
      <c r="D85" s="34">
        <v>3.4</v>
      </c>
      <c r="E85" s="34">
        <v>3.1</v>
      </c>
      <c r="F85" s="34">
        <v>4</v>
      </c>
      <c r="G85" s="34">
        <f>SUM(C85:F85)</f>
        <v>14.799999999999999</v>
      </c>
      <c r="H85" s="34">
        <v>3.1</v>
      </c>
      <c r="I85" s="34">
        <v>3.2</v>
      </c>
      <c r="J85" s="34">
        <v>3.3</v>
      </c>
      <c r="K85" s="34">
        <v>3.5</v>
      </c>
      <c r="L85" s="34">
        <f>SUM(H85:K85)</f>
        <v>13.100000000000001</v>
      </c>
      <c r="M85" s="51">
        <f t="shared" si="32"/>
        <v>-1.6999999999999975</v>
      </c>
      <c r="N85" s="51">
        <f t="shared" si="27"/>
        <v>-11.48648648648647</v>
      </c>
    </row>
    <row r="86" spans="2:14" ht="15.95" customHeight="1" x14ac:dyDescent="0.2">
      <c r="B86" s="56" t="s">
        <v>83</v>
      </c>
      <c r="C86" s="34">
        <v>102.7</v>
      </c>
      <c r="D86" s="34">
        <v>77.5</v>
      </c>
      <c r="E86" s="34">
        <v>149.4</v>
      </c>
      <c r="F86" s="34">
        <v>162.5</v>
      </c>
      <c r="G86" s="34">
        <f>SUM(C86:F86)</f>
        <v>492.1</v>
      </c>
      <c r="H86" s="34">
        <v>223.7</v>
      </c>
      <c r="I86" s="34">
        <v>40.9</v>
      </c>
      <c r="J86" s="34">
        <v>191.4</v>
      </c>
      <c r="K86" s="34">
        <v>53.2</v>
      </c>
      <c r="L86" s="34">
        <f>SUM(H86:K86)</f>
        <v>509.2</v>
      </c>
      <c r="M86" s="51">
        <f t="shared" si="32"/>
        <v>17.099999999999966</v>
      </c>
      <c r="N86" s="51">
        <f t="shared" si="27"/>
        <v>3.474903474903468</v>
      </c>
    </row>
    <row r="87" spans="2:14" ht="15.95" customHeight="1" x14ac:dyDescent="0.2">
      <c r="B87" s="14" t="s">
        <v>26</v>
      </c>
      <c r="C87" s="20">
        <v>0</v>
      </c>
      <c r="D87" s="20">
        <v>0</v>
      </c>
      <c r="E87" s="20">
        <v>0</v>
      </c>
      <c r="F87" s="20">
        <v>0</v>
      </c>
      <c r="G87" s="20">
        <f>SUM(C87:F87)</f>
        <v>0</v>
      </c>
      <c r="H87" s="20">
        <v>0</v>
      </c>
      <c r="I87" s="20">
        <v>0.1</v>
      </c>
      <c r="J87" s="20">
        <v>0</v>
      </c>
      <c r="K87" s="20">
        <v>0</v>
      </c>
      <c r="L87" s="20">
        <f>SUM(H87:K87)</f>
        <v>0.1</v>
      </c>
      <c r="M87" s="27">
        <f t="shared" si="32"/>
        <v>0.1</v>
      </c>
      <c r="N87" s="57">
        <v>0</v>
      </c>
    </row>
    <row r="88" spans="2:14" ht="15.95" customHeight="1" x14ac:dyDescent="0.2">
      <c r="B88" s="6" t="s">
        <v>84</v>
      </c>
      <c r="C88" s="2">
        <f t="shared" ref="C88:K88" si="36">+C89+C94+C96</f>
        <v>1871.9</v>
      </c>
      <c r="D88" s="2">
        <f>+D89+D94+D96</f>
        <v>3730.5000000000005</v>
      </c>
      <c r="E88" s="2">
        <f>+E89+E94+E96</f>
        <v>1473.9</v>
      </c>
      <c r="F88" s="2">
        <f t="shared" si="36"/>
        <v>1299.9000000000001</v>
      </c>
      <c r="G88" s="2">
        <f t="shared" si="36"/>
        <v>8376.2000000000007</v>
      </c>
      <c r="H88" s="2">
        <f t="shared" si="36"/>
        <v>1401.9</v>
      </c>
      <c r="I88" s="2">
        <f>+I89+I94+I96</f>
        <v>1517.1</v>
      </c>
      <c r="J88" s="2">
        <f>+J89+J94+J96</f>
        <v>1288.5999999999999</v>
      </c>
      <c r="K88" s="2">
        <f t="shared" si="36"/>
        <v>1394.8</v>
      </c>
      <c r="L88" s="2">
        <f>+L89+L94+L96</f>
        <v>4475</v>
      </c>
      <c r="M88" s="3">
        <f t="shared" si="32"/>
        <v>-3901.2000000000007</v>
      </c>
      <c r="N88" s="2">
        <f>+M88/G88*100</f>
        <v>-46.574819130393266</v>
      </c>
    </row>
    <row r="89" spans="2:14" ht="15.95" customHeight="1" x14ac:dyDescent="0.2">
      <c r="B89" s="44" t="s">
        <v>85</v>
      </c>
      <c r="C89" s="2">
        <f t="shared" ref="C89:L89" si="37">SUM(C90:C93)</f>
        <v>616.1</v>
      </c>
      <c r="D89" s="17">
        <f>SUM(D90:D93)</f>
        <v>2760.4</v>
      </c>
      <c r="E89" s="17">
        <f>SUM(E90:E93)</f>
        <v>285.2</v>
      </c>
      <c r="F89" s="17">
        <f t="shared" si="37"/>
        <v>387.5</v>
      </c>
      <c r="G89" s="17">
        <f t="shared" si="37"/>
        <v>4049.2000000000003</v>
      </c>
      <c r="H89" s="2">
        <f t="shared" si="37"/>
        <v>392.2</v>
      </c>
      <c r="I89" s="17">
        <f>SUM(I90:I93)</f>
        <v>1.4</v>
      </c>
      <c r="J89" s="17">
        <f>SUM(J90:J93)</f>
        <v>47.5</v>
      </c>
      <c r="K89" s="17">
        <f t="shared" si="37"/>
        <v>300.2</v>
      </c>
      <c r="L89" s="17">
        <f t="shared" si="37"/>
        <v>741.3</v>
      </c>
      <c r="M89" s="3">
        <f t="shared" si="32"/>
        <v>-3307.9000000000005</v>
      </c>
      <c r="N89" s="2">
        <f>+M89/G89*100</f>
        <v>-81.692680035562589</v>
      </c>
    </row>
    <row r="90" spans="2:14" ht="15.95" customHeight="1" x14ac:dyDescent="0.2">
      <c r="B90" s="55" t="s">
        <v>86</v>
      </c>
      <c r="C90" s="20">
        <v>0</v>
      </c>
      <c r="D90" s="20">
        <v>2517.3000000000002</v>
      </c>
      <c r="E90" s="20">
        <v>0</v>
      </c>
      <c r="F90" s="20">
        <v>0</v>
      </c>
      <c r="G90" s="20">
        <f t="shared" ref="G90:G100" si="38">SUM(C90:F90)</f>
        <v>2517.3000000000002</v>
      </c>
      <c r="H90" s="20">
        <v>0</v>
      </c>
      <c r="I90" s="20">
        <v>0</v>
      </c>
      <c r="J90" s="20">
        <v>0</v>
      </c>
      <c r="K90" s="20">
        <v>0</v>
      </c>
      <c r="L90" s="20">
        <f t="shared" ref="L90:L100" si="39">SUM(H90:K90)</f>
        <v>0</v>
      </c>
      <c r="M90" s="58">
        <f t="shared" si="32"/>
        <v>-2517.3000000000002</v>
      </c>
      <c r="N90" s="36">
        <v>0</v>
      </c>
    </row>
    <row r="91" spans="2:14" ht="15.95" customHeight="1" x14ac:dyDescent="0.2">
      <c r="B91" s="55" t="s">
        <v>87</v>
      </c>
      <c r="C91" s="20">
        <v>158.4</v>
      </c>
      <c r="D91" s="20">
        <v>25.1</v>
      </c>
      <c r="E91" s="20">
        <v>30.1</v>
      </c>
      <c r="F91" s="20">
        <v>30</v>
      </c>
      <c r="G91" s="20">
        <f t="shared" si="38"/>
        <v>243.6</v>
      </c>
      <c r="H91" s="20">
        <v>0.5</v>
      </c>
      <c r="I91" s="20">
        <v>0.6</v>
      </c>
      <c r="J91" s="20">
        <v>13.4</v>
      </c>
      <c r="K91" s="20">
        <v>39.5</v>
      </c>
      <c r="L91" s="20">
        <f t="shared" si="39"/>
        <v>54</v>
      </c>
      <c r="M91" s="27">
        <f t="shared" si="32"/>
        <v>-189.6</v>
      </c>
      <c r="N91" s="20">
        <f>+M91/G91*100</f>
        <v>-77.832512315270947</v>
      </c>
    </row>
    <row r="92" spans="2:14" ht="15.95" customHeight="1" x14ac:dyDescent="0.2">
      <c r="B92" s="55" t="s">
        <v>88</v>
      </c>
      <c r="C92" s="20">
        <v>457.7</v>
      </c>
      <c r="D92" s="20">
        <v>218</v>
      </c>
      <c r="E92" s="20">
        <v>255.1</v>
      </c>
      <c r="F92" s="20">
        <v>357.5</v>
      </c>
      <c r="G92" s="20">
        <f t="shared" si="38"/>
        <v>1288.3000000000002</v>
      </c>
      <c r="H92" s="20">
        <v>391.7</v>
      </c>
      <c r="I92" s="20">
        <v>0.8</v>
      </c>
      <c r="J92" s="20">
        <v>34.1</v>
      </c>
      <c r="K92" s="20">
        <v>260.7</v>
      </c>
      <c r="L92" s="20">
        <f t="shared" si="39"/>
        <v>687.3</v>
      </c>
      <c r="M92" s="27">
        <f t="shared" si="32"/>
        <v>-601.00000000000023</v>
      </c>
      <c r="N92" s="20">
        <f>+M92/G92*100</f>
        <v>-46.65062485445938</v>
      </c>
    </row>
    <row r="93" spans="2:14" ht="15.95" customHeight="1" x14ac:dyDescent="0.2">
      <c r="B93" s="55" t="s">
        <v>26</v>
      </c>
      <c r="C93" s="8">
        <v>0</v>
      </c>
      <c r="D93" s="8">
        <v>0</v>
      </c>
      <c r="E93" s="8">
        <v>0</v>
      </c>
      <c r="F93" s="8">
        <v>0</v>
      </c>
      <c r="G93" s="20">
        <f t="shared" si="38"/>
        <v>0</v>
      </c>
      <c r="H93" s="8">
        <v>0</v>
      </c>
      <c r="I93" s="8">
        <v>0</v>
      </c>
      <c r="J93" s="8">
        <v>0</v>
      </c>
      <c r="K93" s="8">
        <v>0</v>
      </c>
      <c r="L93" s="8">
        <f t="shared" si="39"/>
        <v>0</v>
      </c>
      <c r="M93" s="43">
        <v>0</v>
      </c>
      <c r="N93" s="36">
        <v>0</v>
      </c>
    </row>
    <row r="94" spans="2:14" ht="15.95" customHeight="1" x14ac:dyDescent="0.2">
      <c r="B94" s="44" t="s">
        <v>89</v>
      </c>
      <c r="C94" s="2">
        <v>237.1</v>
      </c>
      <c r="D94" s="2">
        <v>78.8</v>
      </c>
      <c r="E94" s="2">
        <v>99.3</v>
      </c>
      <c r="F94" s="2">
        <v>101.4</v>
      </c>
      <c r="G94" s="2">
        <f t="shared" si="38"/>
        <v>516.6</v>
      </c>
      <c r="H94" s="2">
        <v>110</v>
      </c>
      <c r="I94" s="2">
        <v>100.6</v>
      </c>
      <c r="J94" s="2">
        <v>113.7</v>
      </c>
      <c r="K94" s="2">
        <v>99.1</v>
      </c>
      <c r="L94" s="2">
        <f t="shared" si="39"/>
        <v>423.4</v>
      </c>
      <c r="M94" s="3">
        <f t="shared" ref="M94:M112" si="40">+L94-G94</f>
        <v>-93.200000000000045</v>
      </c>
      <c r="N94" s="2">
        <f>+M94/G94*100</f>
        <v>-18.041037553232684</v>
      </c>
    </row>
    <row r="95" spans="2:14" ht="15.95" customHeight="1" x14ac:dyDescent="0.2">
      <c r="B95" s="59" t="s">
        <v>90</v>
      </c>
      <c r="C95" s="34">
        <v>88.7</v>
      </c>
      <c r="D95" s="34">
        <v>68.900000000000006</v>
      </c>
      <c r="E95" s="34">
        <v>85.4</v>
      </c>
      <c r="F95" s="34">
        <v>86.5</v>
      </c>
      <c r="G95" s="34">
        <f t="shared" si="38"/>
        <v>329.5</v>
      </c>
      <c r="H95" s="34">
        <v>97.8</v>
      </c>
      <c r="I95" s="34">
        <v>81.400000000000006</v>
      </c>
      <c r="J95" s="34">
        <v>97.1</v>
      </c>
      <c r="K95" s="34">
        <v>89.8</v>
      </c>
      <c r="L95" s="50">
        <f t="shared" si="39"/>
        <v>366.09999999999997</v>
      </c>
      <c r="M95" s="51">
        <f t="shared" si="40"/>
        <v>36.599999999999966</v>
      </c>
      <c r="N95" s="51">
        <f>+M95/G95*100</f>
        <v>11.107738998482539</v>
      </c>
    </row>
    <row r="96" spans="2:14" ht="15.75" customHeight="1" x14ac:dyDescent="0.2">
      <c r="B96" s="44" t="s">
        <v>91</v>
      </c>
      <c r="C96" s="2">
        <f>SUM(C97:C100)</f>
        <v>1018.6999999999999</v>
      </c>
      <c r="D96" s="2">
        <f>SUM(D97:D100)</f>
        <v>891.30000000000007</v>
      </c>
      <c r="E96" s="2">
        <f>SUM(E97:E100)</f>
        <v>1089.4000000000001</v>
      </c>
      <c r="F96" s="2">
        <f>SUM(F97:F100)</f>
        <v>811</v>
      </c>
      <c r="G96" s="2">
        <f t="shared" si="38"/>
        <v>3810.4</v>
      </c>
      <c r="H96" s="2">
        <f>SUM(H97:H100)</f>
        <v>899.7</v>
      </c>
      <c r="I96" s="2">
        <f>SUM(I97:I100)</f>
        <v>1415.1</v>
      </c>
      <c r="J96" s="2">
        <f>SUM(J97:J100)</f>
        <v>1127.3999999999999</v>
      </c>
      <c r="K96" s="2">
        <f>SUM(K97:K100)</f>
        <v>995.5</v>
      </c>
      <c r="L96" s="2">
        <f>+H96+I96+K96</f>
        <v>3310.3</v>
      </c>
      <c r="M96" s="3">
        <f t="shared" si="40"/>
        <v>-500.09999999999991</v>
      </c>
      <c r="N96" s="2">
        <f>+M96/G96*100</f>
        <v>-13.124606340541673</v>
      </c>
    </row>
    <row r="97" spans="2:16" s="115" customFormat="1" ht="15.95" customHeight="1" x14ac:dyDescent="0.2">
      <c r="B97" s="60" t="s">
        <v>92</v>
      </c>
      <c r="C97" s="25">
        <v>1014.3</v>
      </c>
      <c r="D97" s="25">
        <v>883.2</v>
      </c>
      <c r="E97" s="25">
        <v>810.1</v>
      </c>
      <c r="F97" s="25">
        <v>806.8</v>
      </c>
      <c r="G97" s="25">
        <f t="shared" si="38"/>
        <v>3514.3999999999996</v>
      </c>
      <c r="H97" s="25">
        <v>881.2</v>
      </c>
      <c r="I97" s="25">
        <v>934</v>
      </c>
      <c r="J97" s="25">
        <v>792.9</v>
      </c>
      <c r="K97" s="25">
        <v>986.5</v>
      </c>
      <c r="L97" s="20">
        <f>SUM(H97:K97)</f>
        <v>3594.6</v>
      </c>
      <c r="M97" s="24">
        <f t="shared" si="40"/>
        <v>80.200000000000273</v>
      </c>
      <c r="N97" s="25">
        <f>+M97/G97*100</f>
        <v>2.282039608468025</v>
      </c>
    </row>
    <row r="98" spans="2:16" s="115" customFormat="1" ht="15.95" customHeight="1" x14ac:dyDescent="0.2">
      <c r="B98" s="60" t="s">
        <v>93</v>
      </c>
      <c r="C98" s="25">
        <v>0</v>
      </c>
      <c r="D98" s="25">
        <v>0</v>
      </c>
      <c r="E98" s="25">
        <v>0</v>
      </c>
      <c r="F98" s="25">
        <v>0</v>
      </c>
      <c r="G98" s="25">
        <f t="shared" si="38"/>
        <v>0</v>
      </c>
      <c r="H98" s="25">
        <v>15.2</v>
      </c>
      <c r="I98" s="25">
        <v>477.3</v>
      </c>
      <c r="J98" s="25">
        <v>332.7</v>
      </c>
      <c r="K98" s="25">
        <v>0</v>
      </c>
      <c r="L98" s="20">
        <f t="shared" si="39"/>
        <v>825.2</v>
      </c>
      <c r="M98" s="24">
        <f t="shared" si="40"/>
        <v>825.2</v>
      </c>
      <c r="N98" s="61">
        <v>0</v>
      </c>
    </row>
    <row r="99" spans="2:16" s="115" customFormat="1" ht="15.95" customHeight="1" x14ac:dyDescent="0.2">
      <c r="B99" s="62" t="s">
        <v>94</v>
      </c>
      <c r="C99" s="20">
        <v>0</v>
      </c>
      <c r="D99" s="20">
        <v>0</v>
      </c>
      <c r="E99" s="20">
        <v>0</v>
      </c>
      <c r="F99" s="20">
        <v>0</v>
      </c>
      <c r="G99" s="20">
        <f t="shared" si="38"/>
        <v>0</v>
      </c>
      <c r="H99" s="20">
        <v>0</v>
      </c>
      <c r="I99" s="20">
        <v>0</v>
      </c>
      <c r="J99" s="20">
        <v>0</v>
      </c>
      <c r="K99" s="20">
        <v>0</v>
      </c>
      <c r="L99" s="20">
        <f>SUM(H99:K99)</f>
        <v>0</v>
      </c>
      <c r="M99" s="27">
        <f>+L99-G99</f>
        <v>0</v>
      </c>
      <c r="N99" s="43">
        <v>0</v>
      </c>
    </row>
    <row r="100" spans="2:16" s="115" customFormat="1" ht="15.95" customHeight="1" x14ac:dyDescent="0.2">
      <c r="B100" s="55" t="s">
        <v>26</v>
      </c>
      <c r="C100" s="20">
        <v>4.4000000000000004</v>
      </c>
      <c r="D100" s="20">
        <v>8.1</v>
      </c>
      <c r="E100" s="20">
        <v>279.3</v>
      </c>
      <c r="F100" s="20">
        <v>4.2</v>
      </c>
      <c r="G100" s="20">
        <f t="shared" si="38"/>
        <v>296</v>
      </c>
      <c r="H100" s="20">
        <v>3.3</v>
      </c>
      <c r="I100" s="20">
        <v>3.8</v>
      </c>
      <c r="J100" s="20">
        <v>1.8</v>
      </c>
      <c r="K100" s="20">
        <v>9</v>
      </c>
      <c r="L100" s="20">
        <f t="shared" si="39"/>
        <v>17.899999999999999</v>
      </c>
      <c r="M100" s="27">
        <f>+L100-G100</f>
        <v>-278.10000000000002</v>
      </c>
      <c r="N100" s="27">
        <f>+M100/G100*100</f>
        <v>-93.952702702702709</v>
      </c>
    </row>
    <row r="101" spans="2:16" ht="15.95" customHeight="1" x14ac:dyDescent="0.2">
      <c r="B101" s="48" t="s">
        <v>95</v>
      </c>
      <c r="C101" s="2">
        <f t="shared" ref="C101:L101" si="41">+C105+C102</f>
        <v>0</v>
      </c>
      <c r="D101" s="2">
        <f>+D105+D102</f>
        <v>31.4</v>
      </c>
      <c r="E101" s="2">
        <f>+E105+E102</f>
        <v>3.8</v>
      </c>
      <c r="F101" s="2">
        <f t="shared" si="41"/>
        <v>0</v>
      </c>
      <c r="G101" s="2">
        <f t="shared" si="41"/>
        <v>35.199999999999996</v>
      </c>
      <c r="H101" s="2">
        <f t="shared" si="41"/>
        <v>0</v>
      </c>
      <c r="I101" s="2">
        <f>+I105+I102</f>
        <v>51.2</v>
      </c>
      <c r="J101" s="2">
        <f>+J105+J102</f>
        <v>0</v>
      </c>
      <c r="K101" s="2">
        <f t="shared" si="41"/>
        <v>0</v>
      </c>
      <c r="L101" s="2">
        <f t="shared" si="41"/>
        <v>51.2</v>
      </c>
      <c r="M101" s="3">
        <f t="shared" si="40"/>
        <v>16.000000000000007</v>
      </c>
      <c r="N101" s="3">
        <f>+M101/G101*100</f>
        <v>45.454545454545482</v>
      </c>
    </row>
    <row r="102" spans="2:16" ht="15.95" customHeight="1" x14ac:dyDescent="0.2">
      <c r="B102" s="63" t="s">
        <v>96</v>
      </c>
      <c r="C102" s="40">
        <f t="shared" ref="C102:L102" si="42">+C103+C104</f>
        <v>0</v>
      </c>
      <c r="D102" s="40">
        <f>+D103+D104</f>
        <v>31.4</v>
      </c>
      <c r="E102" s="40">
        <f>+E103+E104</f>
        <v>3.8</v>
      </c>
      <c r="F102" s="40">
        <f t="shared" si="42"/>
        <v>0</v>
      </c>
      <c r="G102" s="40">
        <f t="shared" si="42"/>
        <v>35.199999999999996</v>
      </c>
      <c r="H102" s="40">
        <f t="shared" si="42"/>
        <v>0</v>
      </c>
      <c r="I102" s="40">
        <f>+I103+I104</f>
        <v>51.2</v>
      </c>
      <c r="J102" s="40">
        <f>+J103+J104</f>
        <v>0</v>
      </c>
      <c r="K102" s="40">
        <f>+K103+K104</f>
        <v>0</v>
      </c>
      <c r="L102" s="40">
        <f t="shared" si="42"/>
        <v>51.2</v>
      </c>
      <c r="M102" s="41">
        <f t="shared" si="40"/>
        <v>16.000000000000007</v>
      </c>
      <c r="N102" s="41">
        <f>+M102/G102*100</f>
        <v>45.454545454545482</v>
      </c>
    </row>
    <row r="103" spans="2:16" ht="15" customHeight="1" x14ac:dyDescent="0.2">
      <c r="B103" s="55" t="s">
        <v>97</v>
      </c>
      <c r="C103" s="20">
        <v>0</v>
      </c>
      <c r="D103" s="20">
        <v>31.4</v>
      </c>
      <c r="E103" s="20">
        <v>3.8</v>
      </c>
      <c r="F103" s="20">
        <v>0</v>
      </c>
      <c r="G103" s="20">
        <f>SUM(C103:F103)</f>
        <v>35.199999999999996</v>
      </c>
      <c r="H103" s="20">
        <v>0</v>
      </c>
      <c r="I103" s="20">
        <v>51.2</v>
      </c>
      <c r="J103" s="20">
        <v>0</v>
      </c>
      <c r="K103" s="20">
        <v>0</v>
      </c>
      <c r="L103" s="20">
        <f>SUM(H103:K103)</f>
        <v>51.2</v>
      </c>
      <c r="M103" s="27">
        <f t="shared" si="40"/>
        <v>16.000000000000007</v>
      </c>
      <c r="N103" s="27">
        <f>+M103/G103*100</f>
        <v>45.454545454545482</v>
      </c>
    </row>
    <row r="104" spans="2:16" ht="15.95" hidden="1" customHeight="1" x14ac:dyDescent="0.2">
      <c r="B104" s="55" t="s">
        <v>98</v>
      </c>
      <c r="C104" s="20">
        <v>0</v>
      </c>
      <c r="D104" s="20">
        <v>0</v>
      </c>
      <c r="E104" s="20">
        <v>0</v>
      </c>
      <c r="F104" s="20">
        <v>0</v>
      </c>
      <c r="G104" s="20">
        <f>SUM(C104:F104)</f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f>SUM(H104:K104)</f>
        <v>0</v>
      </c>
      <c r="M104" s="27">
        <f t="shared" si="40"/>
        <v>0</v>
      </c>
      <c r="N104" s="43">
        <v>0</v>
      </c>
    </row>
    <row r="105" spans="2:16" ht="15.95" hidden="1" customHeight="1" x14ac:dyDescent="0.2">
      <c r="B105" s="7" t="s">
        <v>99</v>
      </c>
      <c r="C105" s="20">
        <v>0</v>
      </c>
      <c r="D105" s="20">
        <v>0</v>
      </c>
      <c r="E105" s="20">
        <v>0</v>
      </c>
      <c r="F105" s="20">
        <v>0</v>
      </c>
      <c r="G105" s="20">
        <f>SUM(C105:F105)</f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f>SUM(H105:K105)</f>
        <v>0</v>
      </c>
      <c r="M105" s="27">
        <f t="shared" si="40"/>
        <v>0</v>
      </c>
      <c r="N105" s="27">
        <v>0</v>
      </c>
    </row>
    <row r="106" spans="2:16" ht="20.25" customHeight="1" thickBot="1" x14ac:dyDescent="0.25">
      <c r="B106" s="64" t="s">
        <v>100</v>
      </c>
      <c r="C106" s="65">
        <f>+C101+C9</f>
        <v>108446.90000000001</v>
      </c>
      <c r="D106" s="65">
        <f>+D101+D9</f>
        <v>91110.9</v>
      </c>
      <c r="E106" s="65">
        <f>+E101+E9</f>
        <v>92930.299999999988</v>
      </c>
      <c r="F106" s="65">
        <f>+F101+F9</f>
        <v>127416.3</v>
      </c>
      <c r="G106" s="65">
        <f>SUM(C106:F106)</f>
        <v>419904.39999999997</v>
      </c>
      <c r="H106" s="65">
        <f>+H101+H9</f>
        <v>119277.40000000001</v>
      </c>
      <c r="I106" s="65">
        <f>+I101+I9</f>
        <v>95335.60000000002</v>
      </c>
      <c r="J106" s="65">
        <f>+J101+J9</f>
        <v>105216.70000000001</v>
      </c>
      <c r="K106" s="65">
        <f>+K101+K9</f>
        <v>141804.90000000002</v>
      </c>
      <c r="L106" s="65">
        <f>SUM(H106:K106)</f>
        <v>461634.60000000009</v>
      </c>
      <c r="M106" s="66">
        <f t="shared" si="40"/>
        <v>41730.200000000128</v>
      </c>
      <c r="N106" s="66">
        <f t="shared" ref="N106:N112" si="43">+M106/G106*100</f>
        <v>9.9380239883173722</v>
      </c>
      <c r="O106" s="4"/>
      <c r="P106" s="121"/>
    </row>
    <row r="107" spans="2:16" ht="15.95" customHeight="1" thickTop="1" x14ac:dyDescent="0.2">
      <c r="B107" s="6" t="s">
        <v>101</v>
      </c>
      <c r="C107" s="2">
        <v>319.5</v>
      </c>
      <c r="D107" s="2">
        <v>4.3</v>
      </c>
      <c r="E107" s="2">
        <v>59.7</v>
      </c>
      <c r="F107" s="2">
        <v>14.4</v>
      </c>
      <c r="G107" s="2">
        <f>SUM(C107:F107)</f>
        <v>397.9</v>
      </c>
      <c r="H107" s="2">
        <v>385</v>
      </c>
      <c r="I107" s="2">
        <v>20.7</v>
      </c>
      <c r="J107" s="2">
        <v>32.799999999999997</v>
      </c>
      <c r="K107" s="2">
        <v>16.2</v>
      </c>
      <c r="L107" s="2">
        <f>SUM(H107:K107)</f>
        <v>454.7</v>
      </c>
      <c r="M107" s="3">
        <f t="shared" si="40"/>
        <v>56.800000000000011</v>
      </c>
      <c r="N107" s="3">
        <f t="shared" si="43"/>
        <v>14.27494345312893</v>
      </c>
      <c r="O107" s="4"/>
      <c r="P107" s="122"/>
    </row>
    <row r="108" spans="2:16" ht="15.95" customHeight="1" x14ac:dyDescent="0.2">
      <c r="B108" s="123" t="s">
        <v>102</v>
      </c>
      <c r="C108" s="124">
        <f t="shared" ref="C108:L108" si="44">+C109+C112+C123</f>
        <v>15893.5</v>
      </c>
      <c r="D108" s="124">
        <f>+D109+D112+D123</f>
        <v>165308.69999999998</v>
      </c>
      <c r="E108" s="124">
        <f>+E109+E112+E123</f>
        <v>4826.8999999999996</v>
      </c>
      <c r="F108" s="124">
        <f t="shared" si="44"/>
        <v>25623.399999999998</v>
      </c>
      <c r="G108" s="124">
        <f t="shared" si="44"/>
        <v>211652.5</v>
      </c>
      <c r="H108" s="124">
        <f t="shared" si="44"/>
        <v>1724</v>
      </c>
      <c r="I108" s="124">
        <f>+I109+I112+I123</f>
        <v>169938.98076238</v>
      </c>
      <c r="J108" s="124">
        <f>+J109+J112+J123</f>
        <v>112172.20000000001</v>
      </c>
      <c r="K108" s="124">
        <f>+K109+K112+K123</f>
        <v>3036.2</v>
      </c>
      <c r="L108" s="124">
        <f t="shared" si="44"/>
        <v>286871.38076237997</v>
      </c>
      <c r="M108" s="125">
        <f t="shared" si="40"/>
        <v>75218.880762379966</v>
      </c>
      <c r="N108" s="125">
        <f t="shared" si="43"/>
        <v>35.538857685300179</v>
      </c>
    </row>
    <row r="109" spans="2:16" ht="15.95" customHeight="1" x14ac:dyDescent="0.2">
      <c r="B109" s="126" t="s">
        <v>103</v>
      </c>
      <c r="C109" s="127">
        <f t="shared" ref="C109:L109" si="45">+C111+C110</f>
        <v>24.9</v>
      </c>
      <c r="D109" s="127">
        <f t="shared" si="45"/>
        <v>3696.3</v>
      </c>
      <c r="E109" s="127">
        <f t="shared" si="45"/>
        <v>0</v>
      </c>
      <c r="F109" s="127">
        <f t="shared" si="45"/>
        <v>0</v>
      </c>
      <c r="G109" s="127">
        <f t="shared" si="45"/>
        <v>3721.2</v>
      </c>
      <c r="H109" s="127">
        <f t="shared" si="45"/>
        <v>972.3</v>
      </c>
      <c r="I109" s="127">
        <f t="shared" si="45"/>
        <v>1314.4</v>
      </c>
      <c r="J109" s="127">
        <f t="shared" si="45"/>
        <v>1849</v>
      </c>
      <c r="K109" s="127">
        <f t="shared" si="45"/>
        <v>1926.8</v>
      </c>
      <c r="L109" s="127">
        <f t="shared" si="45"/>
        <v>6062.5</v>
      </c>
      <c r="M109" s="127">
        <f t="shared" si="40"/>
        <v>2341.3000000000002</v>
      </c>
      <c r="N109" s="127">
        <f t="shared" si="43"/>
        <v>62.917875953993338</v>
      </c>
    </row>
    <row r="110" spans="2:16" ht="15.95" customHeight="1" x14ac:dyDescent="0.2">
      <c r="B110" s="128" t="s">
        <v>104</v>
      </c>
      <c r="C110" s="129">
        <v>0</v>
      </c>
      <c r="D110" s="129">
        <v>3669</v>
      </c>
      <c r="E110" s="129">
        <v>0</v>
      </c>
      <c r="F110" s="129">
        <v>0</v>
      </c>
      <c r="G110" s="129">
        <f>SUM(C110:F110)</f>
        <v>3669</v>
      </c>
      <c r="H110" s="129">
        <v>972.3</v>
      </c>
      <c r="I110" s="129">
        <v>1258.5</v>
      </c>
      <c r="J110" s="129">
        <v>1849</v>
      </c>
      <c r="K110" s="129">
        <v>1807.7</v>
      </c>
      <c r="L110" s="129">
        <f>SUM(H110:K110)</f>
        <v>5887.5</v>
      </c>
      <c r="M110" s="130">
        <f t="shared" si="40"/>
        <v>2218.5</v>
      </c>
      <c r="N110" s="130">
        <f t="shared" si="43"/>
        <v>60.466067048242024</v>
      </c>
    </row>
    <row r="111" spans="2:16" ht="19.5" customHeight="1" x14ac:dyDescent="0.2">
      <c r="B111" s="128" t="s">
        <v>105</v>
      </c>
      <c r="C111" s="129">
        <v>24.9</v>
      </c>
      <c r="D111" s="129">
        <v>27.3</v>
      </c>
      <c r="E111" s="129">
        <v>0</v>
      </c>
      <c r="F111" s="129">
        <v>0</v>
      </c>
      <c r="G111" s="129">
        <f>SUM(C111:F111)</f>
        <v>52.2</v>
      </c>
      <c r="H111" s="129">
        <v>0</v>
      </c>
      <c r="I111" s="129">
        <v>55.9</v>
      </c>
      <c r="J111" s="129">
        <v>0</v>
      </c>
      <c r="K111" s="129">
        <v>119.1</v>
      </c>
      <c r="L111" s="129">
        <f>SUM(H111:K111)</f>
        <v>175</v>
      </c>
      <c r="M111" s="131">
        <f t="shared" si="40"/>
        <v>122.8</v>
      </c>
      <c r="N111" s="129">
        <f t="shared" si="43"/>
        <v>235.24904214559385</v>
      </c>
    </row>
    <row r="112" spans="2:16" ht="15.95" customHeight="1" x14ac:dyDescent="0.2">
      <c r="B112" s="126" t="s">
        <v>106</v>
      </c>
      <c r="C112" s="127">
        <f t="shared" ref="C112:L112" si="46">+C113+C115</f>
        <v>15868.6</v>
      </c>
      <c r="D112" s="127">
        <f>+D113+D115</f>
        <v>161612.4</v>
      </c>
      <c r="E112" s="127">
        <f>+E113+E115</f>
        <v>4826.8999999999996</v>
      </c>
      <c r="F112" s="127">
        <f t="shared" si="46"/>
        <v>25623.399999999998</v>
      </c>
      <c r="G112" s="127">
        <f t="shared" si="46"/>
        <v>207931.3</v>
      </c>
      <c r="H112" s="127">
        <f t="shared" si="46"/>
        <v>751.7</v>
      </c>
      <c r="I112" s="127">
        <f>+I113+I115</f>
        <v>168624.58076238001</v>
      </c>
      <c r="J112" s="127">
        <f>+J113+J115</f>
        <v>103905.60000000001</v>
      </c>
      <c r="K112" s="127">
        <f>+K113+K115</f>
        <v>1109.3999999999999</v>
      </c>
      <c r="L112" s="127">
        <f t="shared" si="46"/>
        <v>274391.28076237999</v>
      </c>
      <c r="M112" s="127">
        <f t="shared" si="40"/>
        <v>66459.980762380001</v>
      </c>
      <c r="N112" s="132">
        <f t="shared" si="43"/>
        <v>31.962470663329668</v>
      </c>
    </row>
    <row r="113" spans="2:14" ht="15.95" customHeight="1" x14ac:dyDescent="0.2">
      <c r="B113" s="133" t="s">
        <v>107</v>
      </c>
      <c r="C113" s="134">
        <f t="shared" ref="C113:M113" si="47">+C114</f>
        <v>0</v>
      </c>
      <c r="D113" s="134">
        <f t="shared" si="47"/>
        <v>0</v>
      </c>
      <c r="E113" s="134">
        <f t="shared" si="47"/>
        <v>0</v>
      </c>
      <c r="F113" s="134">
        <f t="shared" si="47"/>
        <v>0</v>
      </c>
      <c r="G113" s="134">
        <f>+G114</f>
        <v>0</v>
      </c>
      <c r="H113" s="134">
        <f t="shared" si="47"/>
        <v>0</v>
      </c>
      <c r="I113" s="134">
        <f t="shared" si="47"/>
        <v>0</v>
      </c>
      <c r="J113" s="134">
        <f t="shared" si="47"/>
        <v>0</v>
      </c>
      <c r="K113" s="134">
        <f t="shared" si="47"/>
        <v>0</v>
      </c>
      <c r="L113" s="134">
        <f>+L114</f>
        <v>0</v>
      </c>
      <c r="M113" s="69">
        <f t="shared" si="47"/>
        <v>0</v>
      </c>
      <c r="N113" s="70">
        <v>0</v>
      </c>
    </row>
    <row r="114" spans="2:14" ht="15.95" customHeight="1" x14ac:dyDescent="0.2">
      <c r="B114" s="114" t="s">
        <v>108</v>
      </c>
      <c r="C114" s="129">
        <v>0</v>
      </c>
      <c r="D114" s="129">
        <v>0</v>
      </c>
      <c r="E114" s="129">
        <v>0</v>
      </c>
      <c r="F114" s="129">
        <v>0</v>
      </c>
      <c r="G114" s="129">
        <f>SUM(C114:F114)</f>
        <v>0</v>
      </c>
      <c r="H114" s="129">
        <v>0</v>
      </c>
      <c r="I114" s="129">
        <v>0</v>
      </c>
      <c r="J114" s="129">
        <v>0</v>
      </c>
      <c r="K114" s="129">
        <v>0</v>
      </c>
      <c r="L114" s="129">
        <f>SUM(H114:K114)</f>
        <v>0</v>
      </c>
      <c r="M114" s="69">
        <f t="shared" ref="M114:M144" si="48">+L114-G114</f>
        <v>0</v>
      </c>
      <c r="N114" s="70">
        <v>0</v>
      </c>
    </row>
    <row r="115" spans="2:14" ht="15.95" customHeight="1" x14ac:dyDescent="0.2">
      <c r="B115" s="133" t="s">
        <v>109</v>
      </c>
      <c r="C115" s="135">
        <f t="shared" ref="C115:L115" si="49">+C117+C120+C116</f>
        <v>15868.6</v>
      </c>
      <c r="D115" s="135">
        <f>+D117+D120+D116</f>
        <v>161612.4</v>
      </c>
      <c r="E115" s="135">
        <f>+E117+E120+E116</f>
        <v>4826.8999999999996</v>
      </c>
      <c r="F115" s="135">
        <f t="shared" si="49"/>
        <v>25623.399999999998</v>
      </c>
      <c r="G115" s="135">
        <f t="shared" si="49"/>
        <v>207931.3</v>
      </c>
      <c r="H115" s="135">
        <f t="shared" si="49"/>
        <v>751.7</v>
      </c>
      <c r="I115" s="135">
        <f>+I117+I120+I116</f>
        <v>168624.58076238001</v>
      </c>
      <c r="J115" s="135">
        <f>+J117+J120+J116</f>
        <v>103905.60000000001</v>
      </c>
      <c r="K115" s="135">
        <f>+K117+K120+K116</f>
        <v>1109.3999999999999</v>
      </c>
      <c r="L115" s="135">
        <f t="shared" si="49"/>
        <v>274391.28076237999</v>
      </c>
      <c r="M115" s="71">
        <f t="shared" si="48"/>
        <v>66459.980762380001</v>
      </c>
      <c r="N115" s="72">
        <f>+M115/G115*100</f>
        <v>31.962470663329668</v>
      </c>
    </row>
    <row r="116" spans="2:14" ht="15.95" customHeight="1" x14ac:dyDescent="0.2">
      <c r="B116" s="136" t="s">
        <v>110</v>
      </c>
      <c r="C116" s="124">
        <v>0</v>
      </c>
      <c r="D116" s="124">
        <v>0</v>
      </c>
      <c r="E116" s="124">
        <v>0</v>
      </c>
      <c r="F116" s="124">
        <v>0</v>
      </c>
      <c r="G116" s="124">
        <f>SUM(C116:F116)</f>
        <v>0</v>
      </c>
      <c r="H116" s="124">
        <v>0</v>
      </c>
      <c r="I116" s="124">
        <v>0</v>
      </c>
      <c r="J116" s="124">
        <v>0</v>
      </c>
      <c r="K116" s="124">
        <v>0</v>
      </c>
      <c r="L116" s="124">
        <f>SUM(H116:K116)</f>
        <v>0</v>
      </c>
      <c r="M116" s="73">
        <f t="shared" si="48"/>
        <v>0</v>
      </c>
      <c r="N116" s="74" t="s">
        <v>111</v>
      </c>
    </row>
    <row r="117" spans="2:14" ht="15.95" customHeight="1" x14ac:dyDescent="0.2">
      <c r="B117" s="136" t="s">
        <v>112</v>
      </c>
      <c r="C117" s="125">
        <f t="shared" ref="C117:L117" si="50">+C118+C119</f>
        <v>0</v>
      </c>
      <c r="D117" s="125">
        <f t="shared" si="50"/>
        <v>157488.79999999999</v>
      </c>
      <c r="E117" s="125">
        <f t="shared" si="50"/>
        <v>0</v>
      </c>
      <c r="F117" s="125">
        <f t="shared" si="50"/>
        <v>153.80000000000001</v>
      </c>
      <c r="G117" s="125">
        <f t="shared" si="50"/>
        <v>157642.59999999998</v>
      </c>
      <c r="H117" s="125">
        <f t="shared" si="50"/>
        <v>0</v>
      </c>
      <c r="I117" s="125">
        <f t="shared" si="50"/>
        <v>168471.88076237999</v>
      </c>
      <c r="J117" s="125">
        <f t="shared" si="50"/>
        <v>100000</v>
      </c>
      <c r="K117" s="125">
        <f t="shared" si="50"/>
        <v>139.1</v>
      </c>
      <c r="L117" s="125">
        <f t="shared" si="50"/>
        <v>268610.98076238</v>
      </c>
      <c r="M117" s="12">
        <f t="shared" si="48"/>
        <v>110968.38076238002</v>
      </c>
      <c r="N117" s="124">
        <f>+M117/G117*100</f>
        <v>70.392381730813895</v>
      </c>
    </row>
    <row r="118" spans="2:14" ht="15.95" customHeight="1" x14ac:dyDescent="0.2">
      <c r="B118" s="137" t="s">
        <v>113</v>
      </c>
      <c r="C118" s="129">
        <v>0</v>
      </c>
      <c r="D118" s="129">
        <v>0</v>
      </c>
      <c r="E118" s="129">
        <v>0</v>
      </c>
      <c r="F118" s="129">
        <v>0</v>
      </c>
      <c r="G118" s="129">
        <f>SUM(C118:F118)</f>
        <v>0</v>
      </c>
      <c r="H118" s="129">
        <v>0</v>
      </c>
      <c r="I118" s="129">
        <v>0</v>
      </c>
      <c r="J118" s="129">
        <v>100000</v>
      </c>
      <c r="K118" s="129">
        <v>0</v>
      </c>
      <c r="L118" s="129">
        <f>SUM(H118:K118)</f>
        <v>100000</v>
      </c>
      <c r="M118" s="75">
        <f t="shared" si="48"/>
        <v>100000</v>
      </c>
      <c r="N118" s="36">
        <v>0</v>
      </c>
    </row>
    <row r="119" spans="2:14" ht="15.95" customHeight="1" x14ac:dyDescent="0.2">
      <c r="B119" s="137" t="s">
        <v>114</v>
      </c>
      <c r="C119" s="129">
        <v>0</v>
      </c>
      <c r="D119" s="129">
        <v>157488.79999999999</v>
      </c>
      <c r="E119" s="129">
        <v>0</v>
      </c>
      <c r="F119" s="129">
        <v>153.80000000000001</v>
      </c>
      <c r="G119" s="129">
        <f>SUM(C119:F119)</f>
        <v>157642.59999999998</v>
      </c>
      <c r="H119" s="129">
        <v>0</v>
      </c>
      <c r="I119" s="129">
        <f>168471880762.38/1000000</f>
        <v>168471.88076237999</v>
      </c>
      <c r="J119" s="129">
        <v>0</v>
      </c>
      <c r="K119" s="129">
        <v>139.1</v>
      </c>
      <c r="L119" s="129">
        <f>SUM(H119:K119)</f>
        <v>168610.98076238</v>
      </c>
      <c r="M119" s="75">
        <f t="shared" si="48"/>
        <v>10968.380762380024</v>
      </c>
      <c r="N119" s="129">
        <f>+M119/G119*100</f>
        <v>6.9577517513540288</v>
      </c>
    </row>
    <row r="120" spans="2:14" ht="15.95" customHeight="1" x14ac:dyDescent="0.2">
      <c r="B120" s="136" t="s">
        <v>115</v>
      </c>
      <c r="C120" s="125">
        <f t="shared" ref="C120:L120" si="51">+C121+C122</f>
        <v>15868.6</v>
      </c>
      <c r="D120" s="125">
        <f t="shared" si="51"/>
        <v>4123.6000000000004</v>
      </c>
      <c r="E120" s="125">
        <f t="shared" si="51"/>
        <v>4826.8999999999996</v>
      </c>
      <c r="F120" s="125">
        <f t="shared" si="51"/>
        <v>25469.599999999999</v>
      </c>
      <c r="G120" s="125">
        <f t="shared" si="51"/>
        <v>50288.7</v>
      </c>
      <c r="H120" s="125">
        <f t="shared" si="51"/>
        <v>751.7</v>
      </c>
      <c r="I120" s="125">
        <f t="shared" si="51"/>
        <v>152.69999999999999</v>
      </c>
      <c r="J120" s="125">
        <f t="shared" si="51"/>
        <v>3905.6</v>
      </c>
      <c r="K120" s="125">
        <f t="shared" si="51"/>
        <v>970.3</v>
      </c>
      <c r="L120" s="125">
        <f t="shared" si="51"/>
        <v>5780.3</v>
      </c>
      <c r="M120" s="12">
        <f t="shared" si="48"/>
        <v>-44508.399999999994</v>
      </c>
      <c r="N120" s="11">
        <f>+M120/G120*100</f>
        <v>-88.50576769731569</v>
      </c>
    </row>
    <row r="121" spans="2:14" ht="15.95" customHeight="1" x14ac:dyDescent="0.2">
      <c r="B121" s="137" t="s">
        <v>113</v>
      </c>
      <c r="C121" s="129">
        <f>SUM(B121:B121)</f>
        <v>0</v>
      </c>
      <c r="D121" s="129">
        <v>0</v>
      </c>
      <c r="E121" s="129">
        <v>0</v>
      </c>
      <c r="F121" s="129">
        <v>0</v>
      </c>
      <c r="G121" s="129">
        <f>SUM(C121:F121)</f>
        <v>0</v>
      </c>
      <c r="H121" s="129">
        <f>SUM(G121:G121)</f>
        <v>0</v>
      </c>
      <c r="I121" s="129">
        <v>0</v>
      </c>
      <c r="J121" s="129">
        <v>0</v>
      </c>
      <c r="K121" s="129">
        <v>0</v>
      </c>
      <c r="L121" s="129">
        <f>SUM(H121:K121)</f>
        <v>0</v>
      </c>
      <c r="M121" s="43">
        <f t="shared" si="48"/>
        <v>0</v>
      </c>
      <c r="N121" s="70">
        <v>0</v>
      </c>
    </row>
    <row r="122" spans="2:14" ht="15.95" customHeight="1" x14ac:dyDescent="0.2">
      <c r="B122" s="137" t="s">
        <v>114</v>
      </c>
      <c r="C122" s="138">
        <v>15868.6</v>
      </c>
      <c r="D122" s="131">
        <v>4123.6000000000004</v>
      </c>
      <c r="E122" s="131">
        <v>4826.8999999999996</v>
      </c>
      <c r="F122" s="131">
        <v>25469.599999999999</v>
      </c>
      <c r="G122" s="129">
        <f>SUM(C122:F122)</f>
        <v>50288.7</v>
      </c>
      <c r="H122" s="138">
        <v>751.7</v>
      </c>
      <c r="I122" s="131">
        <v>152.69999999999999</v>
      </c>
      <c r="J122" s="131">
        <v>3905.6</v>
      </c>
      <c r="K122" s="131">
        <v>970.3</v>
      </c>
      <c r="L122" s="129">
        <f>SUM(H122:K122)</f>
        <v>5780.3</v>
      </c>
      <c r="M122" s="75">
        <f t="shared" si="48"/>
        <v>-44508.399999999994</v>
      </c>
      <c r="N122" s="76">
        <f>+M122/G122*100</f>
        <v>-88.50576769731569</v>
      </c>
    </row>
    <row r="123" spans="2:14" ht="15.95" customHeight="1" x14ac:dyDescent="0.2">
      <c r="B123" s="126" t="s">
        <v>116</v>
      </c>
      <c r="C123" s="124">
        <f t="shared" ref="C123:L123" si="52">+C124+C127</f>
        <v>0</v>
      </c>
      <c r="D123" s="124">
        <f>+D124+D127</f>
        <v>0</v>
      </c>
      <c r="E123" s="124">
        <f>+E124+E127</f>
        <v>0</v>
      </c>
      <c r="F123" s="124">
        <f t="shared" si="52"/>
        <v>0</v>
      </c>
      <c r="G123" s="124">
        <f t="shared" si="52"/>
        <v>0</v>
      </c>
      <c r="H123" s="124">
        <f t="shared" si="52"/>
        <v>0</v>
      </c>
      <c r="I123" s="124">
        <f>+I124+I127</f>
        <v>0</v>
      </c>
      <c r="J123" s="124">
        <f>+J124+J127</f>
        <v>6417.6</v>
      </c>
      <c r="K123" s="124">
        <f t="shared" si="52"/>
        <v>0</v>
      </c>
      <c r="L123" s="124">
        <f t="shared" si="52"/>
        <v>6417.6</v>
      </c>
      <c r="M123" s="98">
        <f t="shared" si="48"/>
        <v>6417.6</v>
      </c>
      <c r="N123" s="68">
        <v>0</v>
      </c>
    </row>
    <row r="124" spans="2:14" ht="15.95" customHeight="1" x14ac:dyDescent="0.2">
      <c r="B124" s="136" t="s">
        <v>117</v>
      </c>
      <c r="C124" s="124">
        <f t="shared" ref="C124:L124" si="53">+C125+C126</f>
        <v>0</v>
      </c>
      <c r="D124" s="124">
        <f>+D125+D126</f>
        <v>0</v>
      </c>
      <c r="E124" s="124">
        <f>+E125+E126</f>
        <v>0</v>
      </c>
      <c r="F124" s="124">
        <f t="shared" si="53"/>
        <v>0</v>
      </c>
      <c r="G124" s="124">
        <f t="shared" si="53"/>
        <v>0</v>
      </c>
      <c r="H124" s="124">
        <f t="shared" si="53"/>
        <v>0</v>
      </c>
      <c r="I124" s="124">
        <f>+I125+I126</f>
        <v>0</v>
      </c>
      <c r="J124" s="124">
        <f>+J125+J126</f>
        <v>6075</v>
      </c>
      <c r="K124" s="124">
        <f t="shared" si="53"/>
        <v>0</v>
      </c>
      <c r="L124" s="124">
        <f t="shared" si="53"/>
        <v>6075</v>
      </c>
      <c r="M124" s="98">
        <f t="shared" si="48"/>
        <v>6075</v>
      </c>
      <c r="N124" s="68">
        <v>0</v>
      </c>
    </row>
    <row r="125" spans="2:14" ht="15.95" customHeight="1" x14ac:dyDescent="0.2">
      <c r="B125" s="139" t="s">
        <v>118</v>
      </c>
      <c r="C125" s="129">
        <v>0</v>
      </c>
      <c r="D125" s="129">
        <v>0</v>
      </c>
      <c r="E125" s="129">
        <v>0</v>
      </c>
      <c r="F125" s="129">
        <v>0</v>
      </c>
      <c r="G125" s="129">
        <f>SUM(C125:F125)</f>
        <v>0</v>
      </c>
      <c r="H125" s="129">
        <v>0</v>
      </c>
      <c r="I125" s="129">
        <v>0</v>
      </c>
      <c r="J125" s="129">
        <v>6075</v>
      </c>
      <c r="K125" s="129">
        <v>0</v>
      </c>
      <c r="L125" s="129">
        <f>SUM(H125:K125)</f>
        <v>6075</v>
      </c>
      <c r="M125" s="99">
        <f t="shared" si="48"/>
        <v>6075</v>
      </c>
      <c r="N125" s="36">
        <v>0</v>
      </c>
    </row>
    <row r="126" spans="2:14" ht="15.95" customHeight="1" x14ac:dyDescent="0.2">
      <c r="B126" s="139" t="s">
        <v>119</v>
      </c>
      <c r="C126" s="140">
        <v>0</v>
      </c>
      <c r="D126" s="140">
        <v>0</v>
      </c>
      <c r="E126" s="140">
        <v>0</v>
      </c>
      <c r="F126" s="140">
        <v>0</v>
      </c>
      <c r="G126" s="141">
        <f>SUM(C126:F126)</f>
        <v>0</v>
      </c>
      <c r="H126" s="140">
        <v>0</v>
      </c>
      <c r="I126" s="140">
        <v>0</v>
      </c>
      <c r="J126" s="140">
        <v>0</v>
      </c>
      <c r="K126" s="140">
        <v>0</v>
      </c>
      <c r="L126" s="141">
        <f>SUM(H126:K126)</f>
        <v>0</v>
      </c>
      <c r="M126" s="77">
        <f t="shared" si="48"/>
        <v>0</v>
      </c>
      <c r="N126" s="36">
        <v>0</v>
      </c>
    </row>
    <row r="127" spans="2:14" ht="15.95" customHeight="1" x14ac:dyDescent="0.2">
      <c r="B127" s="136" t="s">
        <v>120</v>
      </c>
      <c r="C127" s="124">
        <f t="shared" ref="C127:L127" si="54">+C128+C129</f>
        <v>0</v>
      </c>
      <c r="D127" s="124">
        <f>+D128+D129</f>
        <v>0</v>
      </c>
      <c r="E127" s="124">
        <f>+E128+E129</f>
        <v>0</v>
      </c>
      <c r="F127" s="124">
        <f t="shared" si="54"/>
        <v>0</v>
      </c>
      <c r="G127" s="124">
        <f t="shared" si="54"/>
        <v>0</v>
      </c>
      <c r="H127" s="124">
        <f t="shared" si="54"/>
        <v>0</v>
      </c>
      <c r="I127" s="124">
        <f>+I128+I129</f>
        <v>0</v>
      </c>
      <c r="J127" s="124">
        <f>+J128+J129</f>
        <v>342.6</v>
      </c>
      <c r="K127" s="124">
        <f t="shared" si="54"/>
        <v>0</v>
      </c>
      <c r="L127" s="124">
        <f t="shared" si="54"/>
        <v>342.6</v>
      </c>
      <c r="M127" s="98">
        <f t="shared" si="48"/>
        <v>342.6</v>
      </c>
      <c r="N127" s="68">
        <v>0</v>
      </c>
    </row>
    <row r="128" spans="2:14" ht="18" customHeight="1" x14ac:dyDescent="0.2">
      <c r="B128" s="139" t="s">
        <v>121</v>
      </c>
      <c r="C128" s="129">
        <v>0</v>
      </c>
      <c r="D128" s="129">
        <v>0</v>
      </c>
      <c r="E128" s="129">
        <v>0</v>
      </c>
      <c r="F128" s="129">
        <v>0</v>
      </c>
      <c r="G128" s="129">
        <f>SUM(C128:F128)</f>
        <v>0</v>
      </c>
      <c r="H128" s="129">
        <v>0</v>
      </c>
      <c r="I128" s="129">
        <v>0</v>
      </c>
      <c r="J128" s="129">
        <v>342.6</v>
      </c>
      <c r="K128" s="129">
        <v>0</v>
      </c>
      <c r="L128" s="129">
        <f>SUM(H128:K128)</f>
        <v>342.6</v>
      </c>
      <c r="M128" s="99">
        <f t="shared" si="48"/>
        <v>342.6</v>
      </c>
      <c r="N128" s="36">
        <v>0</v>
      </c>
    </row>
    <row r="129" spans="2:16" ht="21.75" customHeight="1" x14ac:dyDescent="0.2">
      <c r="B129" s="139" t="s">
        <v>122</v>
      </c>
      <c r="C129" s="129">
        <v>0</v>
      </c>
      <c r="D129" s="129">
        <v>0</v>
      </c>
      <c r="E129" s="129">
        <v>0</v>
      </c>
      <c r="F129" s="129">
        <v>0</v>
      </c>
      <c r="G129" s="129">
        <f>SUM(C129:F129)</f>
        <v>0</v>
      </c>
      <c r="H129" s="129">
        <v>0</v>
      </c>
      <c r="I129" s="129">
        <v>0</v>
      </c>
      <c r="J129" s="129">
        <v>0</v>
      </c>
      <c r="K129" s="129">
        <v>0</v>
      </c>
      <c r="L129" s="129">
        <f>SUM(H129:K129)</f>
        <v>0</v>
      </c>
      <c r="M129" s="75">
        <f t="shared" si="48"/>
        <v>0</v>
      </c>
      <c r="N129" s="36">
        <v>0</v>
      </c>
    </row>
    <row r="130" spans="2:16" ht="27.75" customHeight="1" x14ac:dyDescent="0.2">
      <c r="B130" s="142" t="s">
        <v>123</v>
      </c>
      <c r="C130" s="143">
        <v>410.3</v>
      </c>
      <c r="D130" s="143">
        <v>13.7</v>
      </c>
      <c r="E130" s="143">
        <v>110.2</v>
      </c>
      <c r="F130" s="143">
        <v>113.3</v>
      </c>
      <c r="G130" s="144">
        <f>SUM(C130:F130)</f>
        <v>647.5</v>
      </c>
      <c r="H130" s="144">
        <v>211</v>
      </c>
      <c r="I130" s="143">
        <v>54.8</v>
      </c>
      <c r="J130" s="143">
        <v>76.5</v>
      </c>
      <c r="K130" s="143">
        <v>5</v>
      </c>
      <c r="L130" s="143">
        <f>SUM(H130:K130)</f>
        <v>347.3</v>
      </c>
      <c r="M130" s="145">
        <f t="shared" si="48"/>
        <v>-300.2</v>
      </c>
      <c r="N130" s="78">
        <f t="shared" ref="N130:N144" si="55">+M130/G130*100</f>
        <v>-46.362934362934361</v>
      </c>
    </row>
    <row r="131" spans="2:16" ht="18.75" customHeight="1" thickBot="1" x14ac:dyDescent="0.25">
      <c r="B131" s="146" t="s">
        <v>100</v>
      </c>
      <c r="C131" s="147">
        <f t="shared" ref="C131:L131" si="56">+C130+C108+C107+C106</f>
        <v>125070.20000000001</v>
      </c>
      <c r="D131" s="147">
        <f>+D130+D108+D107+D106</f>
        <v>256437.59999999998</v>
      </c>
      <c r="E131" s="147">
        <f>+E130+E108+E107+E106</f>
        <v>97927.099999999991</v>
      </c>
      <c r="F131" s="147">
        <f t="shared" si="56"/>
        <v>153167.4</v>
      </c>
      <c r="G131" s="147">
        <f t="shared" si="56"/>
        <v>632602.29999999993</v>
      </c>
      <c r="H131" s="147">
        <f t="shared" si="56"/>
        <v>121597.40000000001</v>
      </c>
      <c r="I131" s="147">
        <f>+I130+I108+I107+I106</f>
        <v>265350.08076238004</v>
      </c>
      <c r="J131" s="147">
        <f>+J130+J108+J107+J106</f>
        <v>217498.2</v>
      </c>
      <c r="K131" s="147">
        <f>+K130+K108+K107+K106</f>
        <v>144862.30000000002</v>
      </c>
      <c r="L131" s="147">
        <f t="shared" si="56"/>
        <v>749307.98076238006</v>
      </c>
      <c r="M131" s="148">
        <f t="shared" si="48"/>
        <v>116705.68076238013</v>
      </c>
      <c r="N131" s="147">
        <f t="shared" si="55"/>
        <v>18.448507184115538</v>
      </c>
      <c r="O131" s="67"/>
      <c r="P131" s="122"/>
    </row>
    <row r="132" spans="2:16" ht="15.95" customHeight="1" thickTop="1" x14ac:dyDescent="0.2">
      <c r="B132" s="149" t="s">
        <v>124</v>
      </c>
      <c r="C132" s="150">
        <f t="shared" ref="C132:K132" si="57">SUM(C133:C142)</f>
        <v>691.9</v>
      </c>
      <c r="D132" s="150">
        <f t="shared" si="57"/>
        <v>634</v>
      </c>
      <c r="E132" s="150">
        <f>SUM(E133:E142)</f>
        <v>734.5</v>
      </c>
      <c r="F132" s="150">
        <f t="shared" si="57"/>
        <v>2832.5</v>
      </c>
      <c r="G132" s="150">
        <f t="shared" si="57"/>
        <v>4892.9000000000015</v>
      </c>
      <c r="H132" s="150">
        <f t="shared" si="57"/>
        <v>1190.8</v>
      </c>
      <c r="I132" s="150">
        <f t="shared" si="57"/>
        <v>1067</v>
      </c>
      <c r="J132" s="150">
        <f>SUM(J133:J142)</f>
        <v>1330.1000000000001</v>
      </c>
      <c r="K132" s="150">
        <f t="shared" si="57"/>
        <v>3012.3</v>
      </c>
      <c r="L132" s="150">
        <f t="shared" ref="L132:L143" si="58">SUM(H132:K132)</f>
        <v>6600.2000000000007</v>
      </c>
      <c r="M132" s="145">
        <f t="shared" si="48"/>
        <v>1707.2999999999993</v>
      </c>
      <c r="N132" s="144">
        <f t="shared" si="55"/>
        <v>34.893416991967932</v>
      </c>
    </row>
    <row r="133" spans="2:16" ht="17.25" customHeight="1" x14ac:dyDescent="0.25">
      <c r="B133" s="79" t="s">
        <v>125</v>
      </c>
      <c r="C133" s="151">
        <v>538.29999999999995</v>
      </c>
      <c r="D133" s="151">
        <v>521</v>
      </c>
      <c r="E133" s="151">
        <v>561.1</v>
      </c>
      <c r="F133" s="151">
        <v>545.70000000000005</v>
      </c>
      <c r="G133" s="129">
        <f t="shared" ref="G133:G142" si="59">SUM(C133:F133)</f>
        <v>2166.1000000000004</v>
      </c>
      <c r="H133" s="151">
        <v>593.9</v>
      </c>
      <c r="I133" s="151">
        <v>591.9</v>
      </c>
      <c r="J133" s="151">
        <v>652.20000000000005</v>
      </c>
      <c r="K133" s="151">
        <v>614.79999999999995</v>
      </c>
      <c r="L133" s="129">
        <f t="shared" si="58"/>
        <v>2452.8000000000002</v>
      </c>
      <c r="M133" s="152">
        <f t="shared" si="48"/>
        <v>286.69999999999982</v>
      </c>
      <c r="N133" s="151">
        <f t="shared" si="55"/>
        <v>13.235769355062082</v>
      </c>
    </row>
    <row r="134" spans="2:16" ht="17.25" customHeight="1" x14ac:dyDescent="0.2">
      <c r="B134" s="153" t="s">
        <v>126</v>
      </c>
      <c r="C134" s="151">
        <v>35.6</v>
      </c>
      <c r="D134" s="151">
        <v>53.3</v>
      </c>
      <c r="E134" s="151">
        <v>63.7</v>
      </c>
      <c r="F134" s="151">
        <v>55.7</v>
      </c>
      <c r="G134" s="129">
        <f t="shared" si="59"/>
        <v>208.3</v>
      </c>
      <c r="H134" s="151">
        <v>104.1</v>
      </c>
      <c r="I134" s="151">
        <v>39.4</v>
      </c>
      <c r="J134" s="151">
        <v>58</v>
      </c>
      <c r="K134" s="151">
        <v>53.4</v>
      </c>
      <c r="L134" s="129">
        <f t="shared" si="58"/>
        <v>254.9</v>
      </c>
      <c r="M134" s="152">
        <f t="shared" si="48"/>
        <v>46.599999999999994</v>
      </c>
      <c r="N134" s="151">
        <f t="shared" si="55"/>
        <v>22.371579452712432</v>
      </c>
    </row>
    <row r="135" spans="2:16" ht="17.25" customHeight="1" x14ac:dyDescent="0.2">
      <c r="B135" s="153" t="s">
        <v>127</v>
      </c>
      <c r="C135" s="151">
        <v>14</v>
      </c>
      <c r="D135" s="151">
        <v>16.100000000000001</v>
      </c>
      <c r="E135" s="151">
        <v>21.8</v>
      </c>
      <c r="F135" s="151">
        <v>25.1</v>
      </c>
      <c r="G135" s="129">
        <f t="shared" si="59"/>
        <v>77</v>
      </c>
      <c r="H135" s="151">
        <v>5.5</v>
      </c>
      <c r="I135" s="151">
        <v>12.9</v>
      </c>
      <c r="J135" s="151">
        <v>35.700000000000003</v>
      </c>
      <c r="K135" s="151">
        <v>10.3</v>
      </c>
      <c r="L135" s="129">
        <f t="shared" si="58"/>
        <v>64.400000000000006</v>
      </c>
      <c r="M135" s="152">
        <f t="shared" si="48"/>
        <v>-12.599999999999994</v>
      </c>
      <c r="N135" s="151">
        <f t="shared" si="55"/>
        <v>-16.363636363636356</v>
      </c>
    </row>
    <row r="136" spans="2:16" ht="17.25" customHeight="1" x14ac:dyDescent="0.2">
      <c r="B136" s="153" t="s">
        <v>128</v>
      </c>
      <c r="C136" s="154">
        <v>0</v>
      </c>
      <c r="D136" s="154">
        <v>0</v>
      </c>
      <c r="E136" s="154">
        <v>0</v>
      </c>
      <c r="F136" s="154">
        <v>0</v>
      </c>
      <c r="G136" s="129">
        <f t="shared" si="59"/>
        <v>0</v>
      </c>
      <c r="H136" s="154">
        <v>0.4</v>
      </c>
      <c r="I136" s="154">
        <v>0.6</v>
      </c>
      <c r="J136" s="154">
        <v>1.3</v>
      </c>
      <c r="K136" s="154">
        <v>6.1</v>
      </c>
      <c r="L136" s="129">
        <f t="shared" si="58"/>
        <v>8.3999999999999986</v>
      </c>
      <c r="M136" s="152">
        <f t="shared" si="48"/>
        <v>8.3999999999999986</v>
      </c>
      <c r="N136" s="80">
        <v>0</v>
      </c>
    </row>
    <row r="137" spans="2:16" ht="17.25" customHeight="1" x14ac:dyDescent="0.2">
      <c r="B137" s="153" t="s">
        <v>129</v>
      </c>
      <c r="C137" s="151">
        <v>0</v>
      </c>
      <c r="D137" s="151">
        <v>0</v>
      </c>
      <c r="E137" s="151">
        <v>0</v>
      </c>
      <c r="F137" s="151">
        <v>0</v>
      </c>
      <c r="G137" s="129">
        <f t="shared" si="59"/>
        <v>0</v>
      </c>
      <c r="H137" s="151">
        <v>0</v>
      </c>
      <c r="I137" s="151">
        <v>0</v>
      </c>
      <c r="J137" s="151">
        <v>0</v>
      </c>
      <c r="K137" s="151">
        <v>0</v>
      </c>
      <c r="L137" s="129">
        <f t="shared" si="58"/>
        <v>0</v>
      </c>
      <c r="M137" s="81">
        <f t="shared" si="48"/>
        <v>0</v>
      </c>
      <c r="N137" s="80">
        <v>0</v>
      </c>
    </row>
    <row r="138" spans="2:16" ht="17.25" customHeight="1" x14ac:dyDescent="0.2">
      <c r="B138" s="153" t="s">
        <v>130</v>
      </c>
      <c r="C138" s="82">
        <v>0</v>
      </c>
      <c r="D138" s="82">
        <v>0</v>
      </c>
      <c r="E138" s="82">
        <v>0</v>
      </c>
      <c r="F138" s="82">
        <v>0</v>
      </c>
      <c r="G138" s="129">
        <f t="shared" si="59"/>
        <v>0</v>
      </c>
      <c r="H138" s="83">
        <v>382.7</v>
      </c>
      <c r="I138" s="83">
        <v>359.9</v>
      </c>
      <c r="J138" s="83">
        <v>378.7</v>
      </c>
      <c r="K138" s="83">
        <v>453</v>
      </c>
      <c r="L138" s="129">
        <f t="shared" si="58"/>
        <v>1574.3</v>
      </c>
      <c r="M138" s="84">
        <f t="shared" si="48"/>
        <v>1574.3</v>
      </c>
      <c r="N138" s="80">
        <v>0</v>
      </c>
    </row>
    <row r="139" spans="2:16" ht="17.25" customHeight="1" x14ac:dyDescent="0.2">
      <c r="B139" s="153" t="s">
        <v>131</v>
      </c>
      <c r="C139" s="85">
        <v>3.4</v>
      </c>
      <c r="D139" s="85">
        <v>4.0999999999999996</v>
      </c>
      <c r="E139" s="85">
        <v>4</v>
      </c>
      <c r="F139" s="85">
        <v>4.4000000000000004</v>
      </c>
      <c r="G139" s="129">
        <f t="shared" si="59"/>
        <v>15.9</v>
      </c>
      <c r="H139" s="85">
        <v>4</v>
      </c>
      <c r="I139" s="85">
        <v>3.3</v>
      </c>
      <c r="J139" s="85">
        <v>4.8</v>
      </c>
      <c r="K139" s="85">
        <v>3.4</v>
      </c>
      <c r="L139" s="129">
        <f t="shared" si="58"/>
        <v>15.5</v>
      </c>
      <c r="M139" s="152">
        <f t="shared" si="48"/>
        <v>-0.40000000000000036</v>
      </c>
      <c r="N139" s="151">
        <f t="shared" si="55"/>
        <v>-2.5157232704402537</v>
      </c>
    </row>
    <row r="140" spans="2:16" ht="17.25" customHeight="1" x14ac:dyDescent="0.2">
      <c r="B140" s="153" t="s">
        <v>132</v>
      </c>
      <c r="C140" s="151">
        <v>81</v>
      </c>
      <c r="D140" s="151">
        <v>29.1</v>
      </c>
      <c r="E140" s="151">
        <v>69.400000000000006</v>
      </c>
      <c r="F140" s="151">
        <v>2190</v>
      </c>
      <c r="G140" s="129">
        <f t="shared" si="59"/>
        <v>2369.5</v>
      </c>
      <c r="H140" s="151">
        <v>92.9</v>
      </c>
      <c r="I140" s="151">
        <v>48.3</v>
      </c>
      <c r="J140" s="151">
        <v>188.2</v>
      </c>
      <c r="K140" s="151">
        <v>1864.4</v>
      </c>
      <c r="L140" s="129">
        <f t="shared" si="58"/>
        <v>2193.8000000000002</v>
      </c>
      <c r="M140" s="152">
        <f t="shared" si="48"/>
        <v>-175.69999999999982</v>
      </c>
      <c r="N140" s="151">
        <f t="shared" si="55"/>
        <v>-7.415066469719342</v>
      </c>
    </row>
    <row r="141" spans="2:16" ht="17.25" customHeight="1" x14ac:dyDescent="0.2">
      <c r="B141" s="153" t="s">
        <v>133</v>
      </c>
      <c r="C141" s="85">
        <v>2.5</v>
      </c>
      <c r="D141" s="85">
        <v>2.6</v>
      </c>
      <c r="E141" s="85">
        <v>1.6</v>
      </c>
      <c r="F141" s="85">
        <v>1.6</v>
      </c>
      <c r="G141" s="129">
        <f t="shared" si="59"/>
        <v>8.2999999999999989</v>
      </c>
      <c r="H141" s="85">
        <v>0</v>
      </c>
      <c r="I141" s="85">
        <v>0</v>
      </c>
      <c r="J141" s="85">
        <v>0</v>
      </c>
      <c r="K141" s="85">
        <v>0</v>
      </c>
      <c r="L141" s="129">
        <f t="shared" si="58"/>
        <v>0</v>
      </c>
      <c r="M141" s="152">
        <f t="shared" si="48"/>
        <v>-8.2999999999999989</v>
      </c>
      <c r="N141" s="76">
        <f t="shared" si="55"/>
        <v>-100</v>
      </c>
    </row>
    <row r="142" spans="2:16" ht="16.5" customHeight="1" thickBot="1" x14ac:dyDescent="0.25">
      <c r="B142" s="155" t="s">
        <v>134</v>
      </c>
      <c r="C142" s="156">
        <v>17.100000000000001</v>
      </c>
      <c r="D142" s="156">
        <v>7.8</v>
      </c>
      <c r="E142" s="156">
        <v>12.9</v>
      </c>
      <c r="F142" s="156">
        <v>10</v>
      </c>
      <c r="G142" s="129">
        <f t="shared" si="59"/>
        <v>47.800000000000004</v>
      </c>
      <c r="H142" s="156">
        <v>7.3</v>
      </c>
      <c r="I142" s="156">
        <v>10.7</v>
      </c>
      <c r="J142" s="156">
        <v>11.2</v>
      </c>
      <c r="K142" s="156">
        <v>6.9</v>
      </c>
      <c r="L142" s="129">
        <f t="shared" si="58"/>
        <v>36.1</v>
      </c>
      <c r="M142" s="157">
        <f t="shared" si="48"/>
        <v>-11.700000000000003</v>
      </c>
      <c r="N142" s="158">
        <f t="shared" si="55"/>
        <v>-24.476987447698747</v>
      </c>
    </row>
    <row r="143" spans="2:16" ht="19.5" customHeight="1" thickTop="1" x14ac:dyDescent="0.2">
      <c r="B143" s="159" t="s">
        <v>135</v>
      </c>
      <c r="C143" s="86">
        <f t="shared" ref="C143:K143" si="60">+C132+C131</f>
        <v>125762.1</v>
      </c>
      <c r="D143" s="86">
        <f t="shared" si="60"/>
        <v>257071.59999999998</v>
      </c>
      <c r="E143" s="86">
        <f>+E132+E131</f>
        <v>98661.599999999991</v>
      </c>
      <c r="F143" s="86">
        <f t="shared" si="60"/>
        <v>155999.9</v>
      </c>
      <c r="G143" s="160">
        <f t="shared" si="60"/>
        <v>637495.19999999995</v>
      </c>
      <c r="H143" s="86">
        <f t="shared" si="60"/>
        <v>122788.20000000001</v>
      </c>
      <c r="I143" s="86">
        <f t="shared" si="60"/>
        <v>266417.08076238004</v>
      </c>
      <c r="J143" s="86">
        <f>+J132+J131</f>
        <v>218828.30000000002</v>
      </c>
      <c r="K143" s="86">
        <f t="shared" si="60"/>
        <v>147874.6</v>
      </c>
      <c r="L143" s="86">
        <f t="shared" si="58"/>
        <v>755908.18076238001</v>
      </c>
      <c r="M143" s="161">
        <f t="shared" si="48"/>
        <v>118412.98076238006</v>
      </c>
      <c r="N143" s="162">
        <f t="shared" si="55"/>
        <v>18.57472507438175</v>
      </c>
    </row>
    <row r="144" spans="2:16" ht="19.5" customHeight="1" x14ac:dyDescent="0.2">
      <c r="B144" s="87" t="s">
        <v>136</v>
      </c>
      <c r="C144" s="163">
        <v>2405.4</v>
      </c>
      <c r="D144" s="163">
        <v>2405.4</v>
      </c>
      <c r="E144" s="163">
        <v>2341.2000000000003</v>
      </c>
      <c r="F144" s="163">
        <v>2435.2000000000003</v>
      </c>
      <c r="G144" s="163">
        <f>SUM(C144:F144)</f>
        <v>9587.2000000000007</v>
      </c>
      <c r="H144" s="163">
        <v>2613.9</v>
      </c>
      <c r="I144" s="163">
        <v>2613.9</v>
      </c>
      <c r="J144" s="163">
        <v>3234.2</v>
      </c>
      <c r="K144" s="163">
        <v>2439.1</v>
      </c>
      <c r="L144" s="163">
        <f>SUM(H144:K144)</f>
        <v>10901.1</v>
      </c>
      <c r="M144" s="164">
        <f t="shared" si="48"/>
        <v>1313.8999999999996</v>
      </c>
      <c r="N144" s="164">
        <f t="shared" si="55"/>
        <v>13.704731308411212</v>
      </c>
    </row>
    <row r="145" spans="2:14" ht="16.5" customHeight="1" x14ac:dyDescent="0.2">
      <c r="B145" s="165" t="s">
        <v>142</v>
      </c>
      <c r="C145" s="166"/>
      <c r="D145" s="166"/>
      <c r="E145" s="166"/>
      <c r="F145" s="166"/>
      <c r="G145" s="167"/>
      <c r="H145" s="166"/>
      <c r="I145" s="166"/>
      <c r="J145" s="166"/>
      <c r="K145" s="166"/>
      <c r="L145" s="166"/>
      <c r="M145" s="88"/>
      <c r="N145" s="168"/>
    </row>
    <row r="146" spans="2:14" ht="15" customHeight="1" x14ac:dyDescent="0.2">
      <c r="B146" s="169" t="s">
        <v>137</v>
      </c>
      <c r="C146" s="170"/>
      <c r="D146" s="170"/>
      <c r="E146" s="170"/>
      <c r="F146" s="170"/>
      <c r="G146" s="170"/>
      <c r="H146" s="170"/>
      <c r="I146" s="170"/>
      <c r="J146" s="170"/>
      <c r="K146" s="170"/>
      <c r="L146" s="89"/>
      <c r="M146" s="170"/>
      <c r="N146" s="171"/>
    </row>
    <row r="147" spans="2:14" s="174" customFormat="1" ht="12.75" customHeight="1" x14ac:dyDescent="0.2">
      <c r="B147" s="172" t="s">
        <v>138</v>
      </c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173"/>
    </row>
    <row r="148" spans="2:14" s="174" customFormat="1" ht="14.25" customHeight="1" x14ac:dyDescent="0.2">
      <c r="B148" s="172" t="s">
        <v>139</v>
      </c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3"/>
    </row>
    <row r="149" spans="2:14" ht="13.5" customHeight="1" x14ac:dyDescent="0.2">
      <c r="B149" s="175" t="s">
        <v>140</v>
      </c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90"/>
    </row>
    <row r="150" spans="2:14" ht="12.75" customHeight="1" x14ac:dyDescent="0.2"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91"/>
    </row>
    <row r="151" spans="2:14" x14ac:dyDescent="0.2">
      <c r="B151" s="176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91"/>
    </row>
    <row r="152" spans="2:14" x14ac:dyDescent="0.2">
      <c r="B152" s="176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</row>
    <row r="153" spans="2:14" x14ac:dyDescent="0.2">
      <c r="B153" s="171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173"/>
    </row>
    <row r="154" spans="2:14" x14ac:dyDescent="0.2">
      <c r="B154" s="177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177"/>
    </row>
    <row r="155" spans="2:14" x14ac:dyDescent="0.2">
      <c r="B155" s="177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89"/>
      <c r="N155" s="177"/>
    </row>
    <row r="156" spans="2:14" x14ac:dyDescent="0.2">
      <c r="B156" s="177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89"/>
      <c r="N156" s="173"/>
    </row>
    <row r="157" spans="2:14" x14ac:dyDescent="0.2">
      <c r="B157" s="177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89"/>
      <c r="N157" s="177"/>
    </row>
    <row r="158" spans="2:14" x14ac:dyDescent="0.2">
      <c r="B158" s="177"/>
      <c r="C158" s="89"/>
      <c r="D158" s="89"/>
      <c r="E158" s="178"/>
      <c r="F158" s="178"/>
      <c r="G158" s="89"/>
      <c r="H158" s="178"/>
      <c r="I158" s="178"/>
      <c r="J158" s="178"/>
      <c r="K158" s="178"/>
      <c r="L158" s="178"/>
      <c r="M158" s="179"/>
      <c r="N158" s="177"/>
    </row>
    <row r="159" spans="2:14" x14ac:dyDescent="0.2">
      <c r="B159" s="177"/>
      <c r="C159" s="89"/>
      <c r="D159" s="89"/>
      <c r="E159" s="178"/>
      <c r="F159" s="178"/>
      <c r="G159" s="89"/>
      <c r="H159" s="178"/>
      <c r="I159" s="178"/>
      <c r="J159" s="178"/>
      <c r="K159" s="178"/>
      <c r="L159" s="178"/>
      <c r="M159" s="179"/>
      <c r="N159" s="177"/>
    </row>
    <row r="160" spans="2:14" x14ac:dyDescent="0.2">
      <c r="B160" s="177"/>
      <c r="C160" s="89"/>
      <c r="D160" s="89"/>
      <c r="E160" s="170"/>
      <c r="F160" s="170"/>
      <c r="G160" s="89"/>
      <c r="H160" s="170"/>
      <c r="I160" s="170"/>
      <c r="J160" s="170"/>
      <c r="K160" s="170"/>
      <c r="L160" s="170"/>
      <c r="M160" s="179"/>
      <c r="N160" s="177"/>
    </row>
    <row r="161" spans="3:13" s="180" customFormat="1" ht="12" x14ac:dyDescent="0.2">
      <c r="C161" s="92"/>
      <c r="D161" s="92"/>
      <c r="E161" s="181"/>
      <c r="F161" s="181"/>
      <c r="G161" s="92"/>
      <c r="H161" s="181"/>
      <c r="I161" s="181"/>
      <c r="J161" s="181"/>
      <c r="K161" s="181"/>
      <c r="L161" s="181"/>
      <c r="M161" s="181"/>
    </row>
    <row r="162" spans="3:13" s="180" customFormat="1" ht="12" x14ac:dyDescent="0.2">
      <c r="C162" s="92"/>
      <c r="D162" s="92"/>
      <c r="E162" s="182"/>
      <c r="F162" s="182"/>
      <c r="G162" s="92"/>
      <c r="H162" s="182"/>
      <c r="I162" s="182"/>
      <c r="J162" s="182"/>
      <c r="K162" s="182"/>
      <c r="L162" s="182"/>
      <c r="M162" s="183"/>
    </row>
    <row r="163" spans="3:13" x14ac:dyDescent="0.2">
      <c r="C163" s="89"/>
      <c r="D163" s="89"/>
      <c r="E163" s="170"/>
      <c r="F163" s="170"/>
      <c r="G163" s="89"/>
      <c r="H163" s="170"/>
      <c r="I163" s="170"/>
      <c r="J163" s="170"/>
      <c r="K163" s="170"/>
      <c r="L163" s="170"/>
      <c r="M163" s="117"/>
    </row>
    <row r="164" spans="3:13" x14ac:dyDescent="0.2">
      <c r="C164" s="89"/>
      <c r="D164" s="89"/>
      <c r="E164" s="170"/>
      <c r="F164" s="170"/>
      <c r="G164" s="89"/>
      <c r="H164" s="170"/>
      <c r="I164" s="170"/>
      <c r="J164" s="170"/>
      <c r="K164" s="170"/>
      <c r="L164" s="170"/>
      <c r="M164" s="117"/>
    </row>
    <row r="165" spans="3:13" x14ac:dyDescent="0.2">
      <c r="C165" s="89"/>
      <c r="D165" s="89"/>
      <c r="E165" s="93"/>
      <c r="F165" s="93"/>
      <c r="G165" s="89"/>
      <c r="H165" s="93"/>
      <c r="I165" s="93"/>
      <c r="J165" s="93"/>
      <c r="K165" s="93"/>
      <c r="L165" s="94"/>
      <c r="M165" s="117"/>
    </row>
    <row r="166" spans="3:13" x14ac:dyDescent="0.2">
      <c r="C166" s="89"/>
      <c r="D166" s="89"/>
      <c r="E166" s="93"/>
      <c r="F166" s="93"/>
      <c r="G166" s="89"/>
      <c r="H166" s="93"/>
      <c r="I166" s="93"/>
      <c r="J166" s="93"/>
      <c r="K166" s="93"/>
      <c r="L166" s="93"/>
      <c r="M166" s="117"/>
    </row>
    <row r="167" spans="3:13" x14ac:dyDescent="0.2">
      <c r="C167" s="89"/>
      <c r="D167" s="89"/>
      <c r="E167" s="93"/>
      <c r="F167" s="93"/>
      <c r="G167" s="89"/>
      <c r="H167" s="93"/>
      <c r="I167" s="93"/>
      <c r="J167" s="93"/>
      <c r="K167" s="93"/>
      <c r="L167" s="93"/>
      <c r="M167" s="184"/>
    </row>
    <row r="168" spans="3:13" s="186" customFormat="1" ht="8.25" x14ac:dyDescent="0.15">
      <c r="C168" s="95"/>
      <c r="D168" s="95"/>
      <c r="E168" s="185"/>
      <c r="F168" s="185"/>
      <c r="G168" s="95"/>
      <c r="H168" s="185"/>
      <c r="I168" s="185"/>
      <c r="J168" s="185"/>
      <c r="K168" s="185"/>
      <c r="L168" s="185"/>
      <c r="M168" s="185"/>
    </row>
    <row r="169" spans="3:13" x14ac:dyDescent="0.2">
      <c r="C169" s="89"/>
      <c r="D169" s="89"/>
      <c r="E169" s="170"/>
      <c r="F169" s="170"/>
      <c r="G169" s="89"/>
      <c r="H169" s="170"/>
      <c r="I169" s="170"/>
      <c r="J169" s="170"/>
      <c r="K169" s="170"/>
      <c r="L169" s="170"/>
      <c r="M169" s="170"/>
    </row>
    <row r="170" spans="3:13" ht="18" customHeight="1" x14ac:dyDescent="0.2">
      <c r="C170" s="89"/>
      <c r="D170" s="89"/>
      <c r="E170" s="96"/>
      <c r="F170" s="96"/>
      <c r="G170" s="89"/>
      <c r="H170" s="96"/>
      <c r="I170" s="96"/>
      <c r="J170" s="96"/>
      <c r="K170" s="96"/>
      <c r="L170" s="97"/>
      <c r="M170" s="184"/>
    </row>
    <row r="171" spans="3:13" ht="21" customHeight="1" x14ac:dyDescent="0.2">
      <c r="C171" s="95"/>
      <c r="D171" s="95"/>
      <c r="E171" s="96"/>
      <c r="F171" s="96"/>
      <c r="G171" s="95"/>
      <c r="H171" s="96"/>
      <c r="I171" s="96"/>
      <c r="J171" s="96"/>
      <c r="K171" s="96"/>
      <c r="L171" s="97"/>
      <c r="M171" s="117"/>
    </row>
    <row r="172" spans="3:13" ht="17.25" customHeight="1" x14ac:dyDescent="0.2">
      <c r="C172" s="170"/>
      <c r="D172" s="170"/>
      <c r="E172" s="96"/>
      <c r="F172" s="96"/>
      <c r="G172" s="170"/>
      <c r="H172" s="96"/>
      <c r="I172" s="96"/>
      <c r="J172" s="96"/>
      <c r="K172" s="96"/>
      <c r="L172" s="97"/>
      <c r="M172" s="117"/>
    </row>
    <row r="173" spans="3:13" s="117" customFormat="1" ht="20.25" customHeight="1" x14ac:dyDescent="0.2">
      <c r="C173" s="170"/>
      <c r="D173" s="170"/>
      <c r="E173" s="96"/>
      <c r="F173" s="96"/>
      <c r="G173" s="170"/>
      <c r="H173" s="96"/>
      <c r="I173" s="96"/>
      <c r="J173" s="96"/>
      <c r="K173" s="96"/>
      <c r="L173" s="97"/>
      <c r="M173" s="96"/>
    </row>
    <row r="174" spans="3:13" s="117" customFormat="1" ht="24.75" customHeight="1" x14ac:dyDescent="0.2">
      <c r="C174" s="170"/>
      <c r="D174" s="170"/>
      <c r="E174" s="96"/>
      <c r="F174" s="96"/>
      <c r="G174" s="170"/>
      <c r="H174" s="96"/>
      <c r="I174" s="96"/>
      <c r="J174" s="96"/>
      <c r="K174" s="96"/>
      <c r="L174" s="97"/>
    </row>
    <row r="175" spans="3:13" s="117" customFormat="1" ht="21.75" customHeight="1" x14ac:dyDescent="0.2">
      <c r="C175" s="170"/>
      <c r="D175" s="170"/>
      <c r="E175" s="96"/>
      <c r="F175" s="96"/>
      <c r="G175" s="170"/>
      <c r="H175" s="96"/>
      <c r="I175" s="96"/>
      <c r="J175" s="96"/>
      <c r="K175" s="96"/>
      <c r="L175" s="97"/>
    </row>
    <row r="176" spans="3:13" s="117" customFormat="1" ht="33.75" customHeight="1" x14ac:dyDescent="0.2">
      <c r="C176" s="170"/>
      <c r="D176" s="170"/>
      <c r="E176" s="170"/>
      <c r="F176" s="96"/>
      <c r="G176" s="170"/>
      <c r="H176" s="96"/>
      <c r="I176" s="96"/>
      <c r="J176" s="96"/>
      <c r="K176" s="96"/>
      <c r="L176" s="97"/>
    </row>
    <row r="177" spans="1:19" s="117" customFormat="1" ht="29.25" customHeight="1" x14ac:dyDescent="0.2">
      <c r="C177" s="170"/>
      <c r="D177" s="170"/>
      <c r="E177" s="170"/>
      <c r="F177" s="170"/>
      <c r="G177" s="170"/>
      <c r="H177" s="187"/>
      <c r="I177" s="187"/>
      <c r="J177" s="187"/>
      <c r="K177" s="187"/>
      <c r="L177" s="187"/>
    </row>
    <row r="178" spans="1:19" s="188" customFormat="1" x14ac:dyDescent="0.2">
      <c r="A178" s="105"/>
      <c r="B178" s="105"/>
      <c r="C178" s="170"/>
      <c r="D178" s="170"/>
      <c r="E178" s="170"/>
      <c r="F178" s="170"/>
      <c r="G178" s="170"/>
      <c r="H178" s="170"/>
      <c r="I178" s="170"/>
      <c r="J178" s="170"/>
      <c r="K178" s="170"/>
      <c r="M178" s="105"/>
      <c r="N178" s="105"/>
      <c r="O178" s="105"/>
      <c r="P178" s="105"/>
      <c r="Q178" s="105"/>
      <c r="R178" s="105"/>
      <c r="S178" s="105"/>
    </row>
    <row r="179" spans="1:19" s="188" customFormat="1" x14ac:dyDescent="0.2">
      <c r="A179" s="105"/>
      <c r="B179" s="105"/>
      <c r="C179" s="170"/>
      <c r="D179" s="170"/>
      <c r="E179" s="170"/>
      <c r="F179" s="170"/>
      <c r="G179" s="170"/>
      <c r="H179" s="170"/>
      <c r="I179" s="170"/>
      <c r="J179" s="170"/>
      <c r="K179" s="170"/>
      <c r="M179" s="105"/>
      <c r="N179" s="105"/>
      <c r="O179" s="105"/>
      <c r="P179" s="105"/>
      <c r="Q179" s="105"/>
      <c r="R179" s="105"/>
      <c r="S179" s="105"/>
    </row>
    <row r="180" spans="1:19" s="188" customFormat="1" x14ac:dyDescent="0.2">
      <c r="A180" s="105"/>
      <c r="B180" s="105"/>
      <c r="C180" s="170"/>
      <c r="D180" s="170"/>
      <c r="E180" s="170"/>
      <c r="F180" s="170"/>
      <c r="G180" s="170"/>
      <c r="H180" s="170"/>
      <c r="I180" s="170"/>
      <c r="J180" s="170"/>
      <c r="K180" s="170"/>
      <c r="M180" s="105"/>
      <c r="N180" s="105"/>
      <c r="O180" s="105"/>
      <c r="P180" s="105"/>
      <c r="Q180" s="105"/>
      <c r="R180" s="105"/>
      <c r="S180" s="105"/>
    </row>
    <row r="181" spans="1:19" s="188" customFormat="1" x14ac:dyDescent="0.2">
      <c r="A181" s="105"/>
      <c r="B181" s="105"/>
      <c r="C181" s="170"/>
      <c r="D181" s="170"/>
      <c r="E181" s="170"/>
      <c r="F181" s="170"/>
      <c r="G181" s="170"/>
      <c r="H181" s="170"/>
      <c r="I181" s="170"/>
      <c r="J181" s="170"/>
      <c r="K181" s="170"/>
      <c r="M181" s="105"/>
      <c r="N181" s="105"/>
      <c r="O181" s="105"/>
      <c r="P181" s="105"/>
      <c r="Q181" s="105"/>
      <c r="R181" s="105"/>
      <c r="S181" s="105"/>
    </row>
    <row r="182" spans="1:19" s="188" customFormat="1" x14ac:dyDescent="0.2">
      <c r="A182" s="105"/>
      <c r="B182" s="105"/>
      <c r="C182" s="170"/>
      <c r="D182" s="170"/>
      <c r="E182" s="170"/>
      <c r="F182" s="170"/>
      <c r="G182" s="170"/>
      <c r="H182" s="170"/>
      <c r="I182" s="170"/>
      <c r="J182" s="170"/>
      <c r="K182" s="170"/>
      <c r="M182" s="105"/>
      <c r="N182" s="105"/>
      <c r="O182" s="105"/>
      <c r="P182" s="105"/>
      <c r="Q182" s="105"/>
      <c r="R182" s="105"/>
      <c r="S182" s="105"/>
    </row>
    <row r="183" spans="1:19" s="188" customFormat="1" x14ac:dyDescent="0.2">
      <c r="A183" s="105"/>
      <c r="B183" s="105"/>
      <c r="C183" s="170"/>
      <c r="D183" s="170"/>
      <c r="E183" s="170"/>
      <c r="F183" s="170"/>
      <c r="G183" s="170"/>
      <c r="H183" s="170"/>
      <c r="I183" s="170"/>
      <c r="J183" s="170"/>
      <c r="K183" s="170"/>
      <c r="M183" s="105"/>
      <c r="N183" s="105"/>
      <c r="O183" s="105"/>
      <c r="P183" s="105"/>
      <c r="Q183" s="105"/>
      <c r="R183" s="105"/>
      <c r="S183" s="105"/>
    </row>
    <row r="184" spans="1:19" s="188" customFormat="1" x14ac:dyDescent="0.2">
      <c r="A184" s="105"/>
      <c r="B184" s="105"/>
      <c r="C184" s="170"/>
      <c r="D184" s="170"/>
      <c r="E184" s="170"/>
      <c r="F184" s="170"/>
      <c r="G184" s="170"/>
      <c r="H184" s="170"/>
      <c r="I184" s="170"/>
      <c r="J184" s="170"/>
      <c r="K184" s="170"/>
      <c r="M184" s="105"/>
      <c r="N184" s="105"/>
      <c r="O184" s="105"/>
      <c r="P184" s="105"/>
      <c r="Q184" s="105"/>
      <c r="R184" s="105"/>
      <c r="S184" s="105"/>
    </row>
    <row r="185" spans="1:19" s="188" customFormat="1" x14ac:dyDescent="0.2">
      <c r="A185" s="105"/>
      <c r="B185" s="105"/>
      <c r="C185" s="170"/>
      <c r="D185" s="170"/>
      <c r="E185" s="170"/>
      <c r="F185" s="170"/>
      <c r="G185" s="170"/>
      <c r="H185" s="170"/>
      <c r="I185" s="170"/>
      <c r="J185" s="170"/>
      <c r="K185" s="170"/>
      <c r="M185" s="105"/>
      <c r="N185" s="105"/>
      <c r="O185" s="105"/>
      <c r="P185" s="105"/>
      <c r="Q185" s="105"/>
      <c r="R185" s="105"/>
      <c r="S185" s="105"/>
    </row>
    <row r="186" spans="1:19" s="188" customFormat="1" x14ac:dyDescent="0.2">
      <c r="A186" s="105"/>
      <c r="B186" s="105"/>
      <c r="C186" s="170"/>
      <c r="D186" s="170"/>
      <c r="E186" s="170"/>
      <c r="F186" s="170"/>
      <c r="G186" s="170"/>
      <c r="H186" s="170"/>
      <c r="I186" s="170"/>
      <c r="J186" s="170"/>
      <c r="K186" s="170"/>
      <c r="M186" s="105"/>
      <c r="N186" s="105"/>
      <c r="O186" s="105"/>
      <c r="P186" s="105"/>
      <c r="Q186" s="105"/>
      <c r="R186" s="105"/>
      <c r="S186" s="105"/>
    </row>
    <row r="187" spans="1:19" s="188" customFormat="1" x14ac:dyDescent="0.2">
      <c r="A187" s="105"/>
      <c r="B187" s="105"/>
      <c r="C187" s="170"/>
      <c r="D187" s="170"/>
      <c r="E187" s="170"/>
      <c r="F187" s="170"/>
      <c r="G187" s="170"/>
      <c r="H187" s="170"/>
      <c r="I187" s="170"/>
      <c r="J187" s="170"/>
      <c r="K187" s="170"/>
      <c r="M187" s="105"/>
      <c r="N187" s="105"/>
      <c r="O187" s="105"/>
      <c r="P187" s="105"/>
      <c r="Q187" s="105"/>
      <c r="R187" s="105"/>
      <c r="S187" s="105"/>
    </row>
    <row r="188" spans="1:19" s="188" customFormat="1" x14ac:dyDescent="0.2">
      <c r="A188" s="105"/>
      <c r="B188" s="105"/>
      <c r="C188" s="170"/>
      <c r="D188" s="170"/>
      <c r="E188" s="170"/>
      <c r="F188" s="170"/>
      <c r="G188" s="170"/>
      <c r="H188" s="170"/>
      <c r="I188" s="170"/>
      <c r="J188" s="170"/>
      <c r="K188" s="170"/>
      <c r="M188" s="105"/>
      <c r="N188" s="105"/>
      <c r="O188" s="105"/>
      <c r="P188" s="105"/>
      <c r="Q188" s="105"/>
      <c r="R188" s="105"/>
      <c r="S188" s="105"/>
    </row>
    <row r="189" spans="1:19" s="188" customFormat="1" x14ac:dyDescent="0.2">
      <c r="A189" s="105"/>
      <c r="B189" s="105"/>
      <c r="C189" s="170"/>
      <c r="D189" s="170"/>
      <c r="E189" s="170"/>
      <c r="F189" s="170"/>
      <c r="G189" s="170"/>
      <c r="H189" s="170"/>
      <c r="I189" s="170"/>
      <c r="J189" s="170"/>
      <c r="K189" s="170"/>
      <c r="M189" s="105"/>
      <c r="N189" s="105"/>
      <c r="O189" s="105"/>
      <c r="P189" s="105"/>
      <c r="Q189" s="105"/>
      <c r="R189" s="105"/>
      <c r="S189" s="105"/>
    </row>
    <row r="190" spans="1:19" s="188" customFormat="1" x14ac:dyDescent="0.2">
      <c r="A190" s="105"/>
      <c r="B190" s="105"/>
      <c r="C190" s="170"/>
      <c r="D190" s="170"/>
      <c r="E190" s="170"/>
      <c r="F190" s="170"/>
      <c r="G190" s="170"/>
      <c r="H190" s="170"/>
      <c r="I190" s="170"/>
      <c r="J190" s="170"/>
      <c r="K190" s="170"/>
      <c r="M190" s="105"/>
      <c r="N190" s="105"/>
      <c r="O190" s="105"/>
      <c r="P190" s="105"/>
      <c r="Q190" s="105"/>
      <c r="R190" s="105"/>
      <c r="S190" s="105"/>
    </row>
    <row r="191" spans="1:19" s="188" customFormat="1" x14ac:dyDescent="0.2">
      <c r="A191" s="105"/>
      <c r="B191" s="105"/>
      <c r="C191" s="170"/>
      <c r="D191" s="170"/>
      <c r="E191" s="170"/>
      <c r="F191" s="170"/>
      <c r="G191" s="170"/>
      <c r="H191" s="170"/>
      <c r="I191" s="170"/>
      <c r="J191" s="170"/>
      <c r="K191" s="170"/>
      <c r="M191" s="105"/>
      <c r="N191" s="105"/>
      <c r="O191" s="105"/>
      <c r="P191" s="105"/>
      <c r="Q191" s="105"/>
      <c r="R191" s="105"/>
      <c r="S191" s="105"/>
    </row>
    <row r="192" spans="1:19" s="188" customFormat="1" x14ac:dyDescent="0.2">
      <c r="A192" s="105"/>
      <c r="B192" s="105"/>
      <c r="C192" s="170"/>
      <c r="D192" s="170"/>
      <c r="E192" s="170"/>
      <c r="F192" s="170"/>
      <c r="G192" s="170"/>
      <c r="H192" s="170"/>
      <c r="I192" s="170"/>
      <c r="J192" s="170"/>
      <c r="K192" s="170"/>
      <c r="M192" s="105"/>
      <c r="N192" s="105"/>
      <c r="O192" s="105"/>
      <c r="P192" s="105"/>
      <c r="Q192" s="105"/>
      <c r="R192" s="105"/>
      <c r="S192" s="105"/>
    </row>
    <row r="193" spans="1:19" s="188" customFormat="1" x14ac:dyDescent="0.2">
      <c r="A193" s="105"/>
      <c r="B193" s="105"/>
      <c r="C193" s="170"/>
      <c r="D193" s="170"/>
      <c r="E193" s="170"/>
      <c r="F193" s="170"/>
      <c r="G193" s="170"/>
      <c r="H193" s="170"/>
      <c r="I193" s="170"/>
      <c r="J193" s="170"/>
      <c r="K193" s="170"/>
      <c r="M193" s="105"/>
      <c r="N193" s="105"/>
      <c r="O193" s="105"/>
      <c r="P193" s="105"/>
      <c r="Q193" s="105"/>
      <c r="R193" s="105"/>
      <c r="S193" s="105"/>
    </row>
    <row r="194" spans="1:19" s="188" customFormat="1" x14ac:dyDescent="0.2">
      <c r="A194" s="105"/>
      <c r="B194" s="105"/>
      <c r="C194" s="170"/>
      <c r="D194" s="170"/>
      <c r="E194" s="170"/>
      <c r="F194" s="170"/>
      <c r="G194" s="170"/>
      <c r="H194" s="170"/>
      <c r="I194" s="170"/>
      <c r="J194" s="170"/>
      <c r="K194" s="170"/>
      <c r="M194" s="105"/>
      <c r="N194" s="105"/>
      <c r="O194" s="105"/>
      <c r="P194" s="105"/>
      <c r="Q194" s="105"/>
      <c r="R194" s="105"/>
      <c r="S194" s="105"/>
    </row>
    <row r="195" spans="1:19" s="188" customFormat="1" x14ac:dyDescent="0.2">
      <c r="A195" s="105"/>
      <c r="B195" s="105"/>
      <c r="C195" s="170"/>
      <c r="D195" s="170"/>
      <c r="E195" s="170"/>
      <c r="F195" s="170"/>
      <c r="G195" s="170"/>
      <c r="H195" s="170"/>
      <c r="I195" s="170"/>
      <c r="J195" s="170"/>
      <c r="K195" s="170"/>
      <c r="M195" s="105"/>
      <c r="N195" s="105"/>
      <c r="O195" s="105"/>
      <c r="P195" s="105"/>
      <c r="Q195" s="105"/>
      <c r="R195" s="105"/>
      <c r="S195" s="105"/>
    </row>
    <row r="196" spans="1:19" s="188" customFormat="1" x14ac:dyDescent="0.2">
      <c r="A196" s="105"/>
      <c r="B196" s="105"/>
      <c r="C196" s="170"/>
      <c r="D196" s="170"/>
      <c r="E196" s="170"/>
      <c r="F196" s="170"/>
      <c r="G196" s="170"/>
      <c r="H196" s="170"/>
      <c r="I196" s="170"/>
      <c r="J196" s="170"/>
      <c r="K196" s="170"/>
      <c r="M196" s="105"/>
      <c r="N196" s="105"/>
      <c r="O196" s="105"/>
      <c r="P196" s="105"/>
      <c r="Q196" s="105"/>
      <c r="R196" s="105"/>
      <c r="S196" s="105"/>
    </row>
    <row r="197" spans="1:19" s="188" customFormat="1" x14ac:dyDescent="0.2">
      <c r="A197" s="105"/>
      <c r="B197" s="105"/>
      <c r="C197" s="170"/>
      <c r="D197" s="170"/>
      <c r="E197" s="170"/>
      <c r="F197" s="170"/>
      <c r="G197" s="170"/>
      <c r="H197" s="170"/>
      <c r="I197" s="170"/>
      <c r="J197" s="170"/>
      <c r="K197" s="170"/>
      <c r="M197" s="105"/>
      <c r="N197" s="105"/>
      <c r="O197" s="105"/>
      <c r="P197" s="105"/>
      <c r="Q197" s="105"/>
      <c r="R197" s="105"/>
      <c r="S197" s="105"/>
    </row>
    <row r="198" spans="1:19" s="188" customFormat="1" x14ac:dyDescent="0.2">
      <c r="A198" s="105"/>
      <c r="B198" s="105"/>
      <c r="C198" s="170"/>
      <c r="D198" s="170"/>
      <c r="E198" s="170"/>
      <c r="F198" s="170"/>
      <c r="G198" s="170"/>
      <c r="H198" s="170"/>
      <c r="I198" s="170"/>
      <c r="J198" s="170"/>
      <c r="K198" s="170"/>
      <c r="M198" s="105"/>
      <c r="N198" s="105"/>
      <c r="O198" s="105"/>
      <c r="P198" s="105"/>
      <c r="Q198" s="105"/>
      <c r="R198" s="105"/>
      <c r="S198" s="105"/>
    </row>
    <row r="199" spans="1:19" s="188" customFormat="1" x14ac:dyDescent="0.2">
      <c r="A199" s="105"/>
      <c r="B199" s="105"/>
      <c r="C199" s="170"/>
      <c r="D199" s="170"/>
      <c r="E199" s="170"/>
      <c r="F199" s="170"/>
      <c r="G199" s="170"/>
      <c r="H199" s="170"/>
      <c r="I199" s="170"/>
      <c r="J199" s="170"/>
      <c r="K199" s="170"/>
      <c r="M199" s="105"/>
      <c r="N199" s="105"/>
      <c r="O199" s="105"/>
      <c r="P199" s="105"/>
      <c r="Q199" s="105"/>
      <c r="R199" s="105"/>
      <c r="S199" s="105"/>
    </row>
    <row r="200" spans="1:19" s="188" customFormat="1" x14ac:dyDescent="0.2">
      <c r="A200" s="105"/>
      <c r="B200" s="105"/>
      <c r="C200" s="170"/>
      <c r="D200" s="170"/>
      <c r="E200" s="170"/>
      <c r="F200" s="170"/>
      <c r="G200" s="170"/>
      <c r="H200" s="170"/>
      <c r="I200" s="170"/>
      <c r="J200" s="170"/>
      <c r="K200" s="170"/>
      <c r="M200" s="105"/>
      <c r="N200" s="105"/>
      <c r="O200" s="105"/>
      <c r="P200" s="105"/>
      <c r="Q200" s="105"/>
      <c r="R200" s="105"/>
      <c r="S200" s="105"/>
    </row>
    <row r="201" spans="1:19" s="188" customFormat="1" x14ac:dyDescent="0.2">
      <c r="A201" s="105"/>
      <c r="B201" s="105"/>
      <c r="C201" s="170"/>
      <c r="D201" s="170"/>
      <c r="E201" s="170"/>
      <c r="F201" s="170"/>
      <c r="G201" s="170"/>
      <c r="H201" s="170"/>
      <c r="I201" s="170"/>
      <c r="J201" s="170"/>
      <c r="K201" s="170"/>
      <c r="M201" s="105"/>
      <c r="N201" s="105"/>
      <c r="O201" s="105"/>
      <c r="P201" s="105"/>
      <c r="Q201" s="105"/>
      <c r="R201" s="105"/>
      <c r="S201" s="105"/>
    </row>
    <row r="202" spans="1:19" s="188" customFormat="1" x14ac:dyDescent="0.2">
      <c r="A202" s="105"/>
      <c r="B202" s="105"/>
      <c r="C202" s="170"/>
      <c r="D202" s="170"/>
      <c r="E202" s="170"/>
      <c r="F202" s="170"/>
      <c r="G202" s="170"/>
      <c r="H202" s="170"/>
      <c r="I202" s="170"/>
      <c r="J202" s="170"/>
      <c r="K202" s="170"/>
      <c r="M202" s="105"/>
      <c r="N202" s="105"/>
      <c r="O202" s="105"/>
      <c r="P202" s="105"/>
      <c r="Q202" s="105"/>
      <c r="R202" s="105"/>
      <c r="S202" s="105"/>
    </row>
    <row r="203" spans="1:19" s="188" customFormat="1" x14ac:dyDescent="0.2">
      <c r="A203" s="105"/>
      <c r="B203" s="105"/>
      <c r="C203" s="170"/>
      <c r="D203" s="170"/>
      <c r="E203" s="170"/>
      <c r="F203" s="170"/>
      <c r="G203" s="170"/>
      <c r="H203" s="170"/>
      <c r="I203" s="170"/>
      <c r="J203" s="170"/>
      <c r="K203" s="170"/>
      <c r="M203" s="105"/>
      <c r="N203" s="105"/>
      <c r="O203" s="105"/>
      <c r="P203" s="105"/>
      <c r="Q203" s="105"/>
      <c r="R203" s="105"/>
      <c r="S203" s="105"/>
    </row>
  </sheetData>
  <mergeCells count="11">
    <mergeCell ref="B3:N3"/>
    <mergeCell ref="B1:N1"/>
    <mergeCell ref="B4:N4"/>
    <mergeCell ref="B5:N5"/>
    <mergeCell ref="B6:N6"/>
    <mergeCell ref="B7:B8"/>
    <mergeCell ref="C7:F7"/>
    <mergeCell ref="G7:G8"/>
    <mergeCell ref="H7:K7"/>
    <mergeCell ref="L7:L8"/>
    <mergeCell ref="M7:N7"/>
  </mergeCells>
  <printOptions horizontalCentered="1"/>
  <pageMargins left="0" right="0" top="0" bottom="0" header="0" footer="0"/>
  <pageSetup scale="60" fitToHeight="2" orientation="landscape" r:id="rId1"/>
  <headerFooter alignWithMargins="0"/>
  <ignoredErrors>
    <ignoredError sqref="G7 L7" numberStoredAsText="1"/>
    <ignoredError sqref="C17:K17 C50:F50 H50:K50 C89:K89" formulaRange="1"/>
    <ignoredError sqref="G29 L29 L37 L40 G37:G40 G56 G76:G84 L76:L84 G96:L96 G106 G115:G120 L115:L120 M113 G127:L127 L131 G143 H84" formula="1"/>
    <ignoredError sqref="G50 L5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</vt:lpstr>
      <vt:lpstr>PP!Área_de_impresión</vt:lpstr>
      <vt:lpstr>PP!Títulos_a_imprimir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2026-03-31T14:02:56Z</dcterms:created>
  <dcterms:modified xsi:type="dcterms:W3CDTF">2026-06-10T16:02:12Z</dcterms:modified>
</cp:coreProperties>
</file>