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6/INGRESOS FISCALES PARA INTERNET 2026/"/>
    </mc:Choice>
  </mc:AlternateContent>
  <xr:revisionPtr revIDLastSave="5" documentId="8_{2C6D9033-CFC8-489C-9781-C25988D4DB3E}" xr6:coauthVersionLast="47" xr6:coauthVersionMax="47" xr10:uidLastSave="{B4BDFB41-AD6A-45A7-9476-0F135C13E87B}"/>
  <bookViews>
    <workbookView xWindow="28680" yWindow="-120" windowWidth="29040" windowHeight="15720" xr2:uid="{D02F94A0-D2CC-49F6-865D-98EC88CD0D21}"/>
  </bookViews>
  <sheets>
    <sheet name="P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[9]WB!$Q$255:$AK$255</definedName>
    <definedName name="_10FA_L">#REF!</definedName>
    <definedName name="_11__123Graph_BCPI_ER_LOG" hidden="1">[9]ER!#REF!</definedName>
    <definedName name="_11GAZ_LIABS">#REF!</definedName>
    <definedName name="_12__123Graph_BIBA_IBRD" hidden="1">[9]WB!#REF!</definedName>
    <definedName name="_12INT_RESERVES">#REF!</definedName>
    <definedName name="_15Macros_Import_.qbop">[7]!'[Macros Import].qbop'</definedName>
    <definedName name="_16__123Graph_BWB_ADJ_PRJ" hidden="1">[9]WB!$Q$257:$AK$257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[9]ER!#REF!</definedName>
    <definedName name="_20__123Graph_XREALEX_WAGE" hidden="1">[10]PRIVATE!#REF!</definedName>
    <definedName name="_27__123Graph_ACPI_ER_LOG" hidden="1">[4]ER!#REF!</definedName>
    <definedName name="_27_0CUADRO_N__4.">[11]monthly!#REF!</definedName>
    <definedName name="_28B.2_B.3">#REF!</definedName>
    <definedName name="_29B.4___5">#REF!</definedName>
    <definedName name="_2IMPRESION">#REF!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[11]monthly!#REF!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[9]WB!$Q$62:$AK$62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AUS1">#N/A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[12]R7!$A$1:$G$31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3">#N/A</definedName>
    <definedName name="ANEXO4">#N/A</definedName>
    <definedName name="ANEXO5">#N/A</definedName>
    <definedName name="ANEXO6">#N/A</definedName>
    <definedName name="_xlnm.Print_Area" localSheetId="0">PP!$B$6:$AB$140</definedName>
    <definedName name="_xlnm.Print_Area">'[13]Table 1'!#REF!</definedName>
    <definedName name="AREACONSTRUCCIO">#REF!</definedName>
    <definedName name="ASAU">#N/A</definedName>
    <definedName name="ASAU1">#N/A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YEAR2021">[14]Coal!$B$583:$J$583</definedName>
    <definedName name="CYEAR2022">[14]Coal!$K$583:$V$583</definedName>
    <definedName name="CYEAR2023">[14]Coal!$W$583:$AH$583</definedName>
    <definedName name="CYEAR2024">[14]Coal!$AI$583:$AT$583</definedName>
    <definedName name="CYEAR2025">[14]Coal!$AU$583:$AX$583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GB_NGDP">#N/A</definedName>
    <definedName name="GL_Z">#REF!</definedName>
    <definedName name="GOB">#N/A</definedName>
    <definedName name="GUIL">#N/A</definedName>
    <definedName name="GUIL1">#N/A</definedName>
    <definedName name="GYEAR2021">[14]Gold!$B$583:$J$583</definedName>
    <definedName name="GYEAR2022">[14]Gold!$K$583:$U$583</definedName>
    <definedName name="HEADING">#REF!</definedName>
    <definedName name="hhh">#N/A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GRESOS">#REF!</definedName>
    <definedName name="INTERES">#N/A</definedName>
    <definedName name="InterestRate">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PETROLEO">#REF!</definedName>
    <definedName name="mstocksa">[7]!mstocksa</definedName>
    <definedName name="mstocksq">[7]!mstocksq</definedName>
    <definedName name="n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ITLES">#REF!</definedName>
    <definedName name="NX">#N/A</definedName>
    <definedName name="NX_R">#N/A</definedName>
    <definedName name="NXG_RG">#N/A</definedName>
    <definedName name="NYEAR2021">[14]Nickel!$B$583:$J$583</definedName>
    <definedName name="NYEAR2022">[14]Nickel!$K$583:$V$583</definedName>
    <definedName name="NYEAR2023">[14]Nickel!$W$583:$AH$583</definedName>
    <definedName name="NYEAR2024">[14]Nickel!$AI$583:$AT$583</definedName>
    <definedName name="NYEAR2025">[14]Nickel!$AU$583:$BF$583</definedName>
    <definedName name="OCTUBRE">#N/A</definedName>
    <definedName name="OECD_Table">#REF!</definedName>
    <definedName name="Otr_Inst_Banc_40G">#REF!</definedName>
    <definedName name="Pan_Bancario_50G">#REF!</definedName>
    <definedName name="Pan_Monet_30G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PP!$1:$7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">#N/A</definedName>
    <definedName name="Trade">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XBANANO">#REF!</definedName>
    <definedName name="XCAFE">#REF!</definedName>
    <definedName name="XGS">#REF!</definedName>
    <definedName name="XMENSUALES">#REF!</definedName>
    <definedName name="xxWRS_2">#REF!</definedName>
    <definedName name="xxWRS_3">#REF!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0" i="1" l="1"/>
  <c r="AC140" i="1" s="1"/>
  <c r="AD140" i="1" s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AB138" i="1"/>
  <c r="AC138" i="1" s="1"/>
  <c r="AD138" i="1" s="1"/>
  <c r="O138" i="1"/>
  <c r="AC137" i="1"/>
  <c r="AD137" i="1" s="1"/>
  <c r="AB137" i="1"/>
  <c r="O137" i="1"/>
  <c r="AB136" i="1"/>
  <c r="O136" i="1"/>
  <c r="AC136" i="1" s="1"/>
  <c r="AD136" i="1" s="1"/>
  <c r="AB135" i="1"/>
  <c r="AC135" i="1" s="1"/>
  <c r="AD135" i="1" s="1"/>
  <c r="O135" i="1"/>
  <c r="AB134" i="1"/>
  <c r="AC134" i="1" s="1"/>
  <c r="O134" i="1"/>
  <c r="AC133" i="1"/>
  <c r="AD133" i="1" s="1"/>
  <c r="AB133" i="1"/>
  <c r="O133" i="1"/>
  <c r="AC132" i="1"/>
  <c r="AB132" i="1"/>
  <c r="O132" i="1"/>
  <c r="AB131" i="1"/>
  <c r="O131" i="1"/>
  <c r="AB130" i="1"/>
  <c r="AC130" i="1" s="1"/>
  <c r="AD130" i="1" s="1"/>
  <c r="O130" i="1"/>
  <c r="AC129" i="1"/>
  <c r="AD129" i="1" s="1"/>
  <c r="AB129" i="1"/>
  <c r="O129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AC126" i="1"/>
  <c r="AD126" i="1" s="1"/>
  <c r="AB126" i="1"/>
  <c r="O126" i="1"/>
  <c r="AC125" i="1"/>
  <c r="AB125" i="1"/>
  <c r="O125" i="1"/>
  <c r="AD124" i="1"/>
  <c r="AB124" i="1"/>
  <c r="O124" i="1"/>
  <c r="AC124" i="1" s="1"/>
  <c r="AB123" i="1"/>
  <c r="AA123" i="1"/>
  <c r="Z123" i="1"/>
  <c r="Y123" i="1"/>
  <c r="X123" i="1"/>
  <c r="W123" i="1"/>
  <c r="V123" i="1"/>
  <c r="V119" i="1" s="1"/>
  <c r="U123" i="1"/>
  <c r="T123" i="1"/>
  <c r="S123" i="1"/>
  <c r="R123" i="1"/>
  <c r="Q123" i="1"/>
  <c r="P123" i="1"/>
  <c r="P119" i="1" s="1"/>
  <c r="N123" i="1"/>
  <c r="M123" i="1"/>
  <c r="L123" i="1"/>
  <c r="K123" i="1"/>
  <c r="J123" i="1"/>
  <c r="J119" i="1" s="1"/>
  <c r="I123" i="1"/>
  <c r="H123" i="1"/>
  <c r="G123" i="1"/>
  <c r="F123" i="1"/>
  <c r="E123" i="1"/>
  <c r="D123" i="1"/>
  <c r="D119" i="1" s="1"/>
  <c r="C123" i="1"/>
  <c r="AB122" i="1"/>
  <c r="AC122" i="1" s="1"/>
  <c r="O122" i="1"/>
  <c r="AC121" i="1"/>
  <c r="AD121" i="1" s="1"/>
  <c r="AB121" i="1"/>
  <c r="AB120" i="1" s="1"/>
  <c r="O121" i="1"/>
  <c r="AA120" i="1"/>
  <c r="AA119" i="1" s="1"/>
  <c r="Z120" i="1"/>
  <c r="Y120" i="1"/>
  <c r="X120" i="1"/>
  <c r="X119" i="1" s="1"/>
  <c r="W120" i="1"/>
  <c r="V120" i="1"/>
  <c r="U120" i="1"/>
  <c r="U119" i="1" s="1"/>
  <c r="T120" i="1"/>
  <c r="S120" i="1"/>
  <c r="R120" i="1"/>
  <c r="R119" i="1" s="1"/>
  <c r="Q120" i="1"/>
  <c r="P120" i="1"/>
  <c r="O120" i="1"/>
  <c r="N120" i="1"/>
  <c r="M120" i="1"/>
  <c r="L120" i="1"/>
  <c r="L119" i="1" s="1"/>
  <c r="K120" i="1"/>
  <c r="J120" i="1"/>
  <c r="I120" i="1"/>
  <c r="I119" i="1" s="1"/>
  <c r="H120" i="1"/>
  <c r="G120" i="1"/>
  <c r="F120" i="1"/>
  <c r="F119" i="1" s="1"/>
  <c r="E120" i="1"/>
  <c r="D120" i="1"/>
  <c r="C120" i="1"/>
  <c r="C119" i="1" s="1"/>
  <c r="Z119" i="1"/>
  <c r="Y119" i="1"/>
  <c r="W119" i="1"/>
  <c r="T119" i="1"/>
  <c r="S119" i="1"/>
  <c r="Q119" i="1"/>
  <c r="N119" i="1"/>
  <c r="M119" i="1"/>
  <c r="K119" i="1"/>
  <c r="H119" i="1"/>
  <c r="G119" i="1"/>
  <c r="E119" i="1"/>
  <c r="AC118" i="1"/>
  <c r="AD118" i="1" s="1"/>
  <c r="AB118" i="1"/>
  <c r="O118" i="1"/>
  <c r="O117" i="1"/>
  <c r="AA116" i="1"/>
  <c r="Z116" i="1"/>
  <c r="Y116" i="1"/>
  <c r="Y111" i="1" s="1"/>
  <c r="X116" i="1"/>
  <c r="W116" i="1"/>
  <c r="V116" i="1"/>
  <c r="U116" i="1"/>
  <c r="T116" i="1"/>
  <c r="S116" i="1"/>
  <c r="S111" i="1" s="1"/>
  <c r="R116" i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AB115" i="1"/>
  <c r="O115" i="1"/>
  <c r="AC114" i="1"/>
  <c r="AD114" i="1" s="1"/>
  <c r="AB114" i="1"/>
  <c r="O114" i="1"/>
  <c r="AA113" i="1"/>
  <c r="AA111" i="1" s="1"/>
  <c r="AA108" i="1" s="1"/>
  <c r="AA104" i="1" s="1"/>
  <c r="Z113" i="1"/>
  <c r="Y113" i="1"/>
  <c r="X113" i="1"/>
  <c r="X111" i="1" s="1"/>
  <c r="X108" i="1" s="1"/>
  <c r="W113" i="1"/>
  <c r="V113" i="1"/>
  <c r="U113" i="1"/>
  <c r="U111" i="1" s="1"/>
  <c r="U108" i="1" s="1"/>
  <c r="U104" i="1" s="1"/>
  <c r="T113" i="1"/>
  <c r="S113" i="1"/>
  <c r="R113" i="1"/>
  <c r="R111" i="1" s="1"/>
  <c r="R108" i="1" s="1"/>
  <c r="R104" i="1" s="1"/>
  <c r="Q113" i="1"/>
  <c r="P113" i="1"/>
  <c r="O113" i="1"/>
  <c r="N113" i="1"/>
  <c r="M113" i="1"/>
  <c r="L113" i="1"/>
  <c r="L111" i="1" s="1"/>
  <c r="L108" i="1" s="1"/>
  <c r="L104" i="1" s="1"/>
  <c r="K113" i="1"/>
  <c r="J113" i="1"/>
  <c r="I113" i="1"/>
  <c r="I111" i="1" s="1"/>
  <c r="I108" i="1" s="1"/>
  <c r="I104" i="1" s="1"/>
  <c r="H113" i="1"/>
  <c r="G113" i="1"/>
  <c r="F113" i="1"/>
  <c r="F111" i="1" s="1"/>
  <c r="F108" i="1" s="1"/>
  <c r="E113" i="1"/>
  <c r="D113" i="1"/>
  <c r="C113" i="1"/>
  <c r="C111" i="1" s="1"/>
  <c r="C108" i="1" s="1"/>
  <c r="C104" i="1" s="1"/>
  <c r="AB112" i="1"/>
  <c r="O112" i="1"/>
  <c r="Z111" i="1"/>
  <c r="W111" i="1"/>
  <c r="V111" i="1"/>
  <c r="T111" i="1"/>
  <c r="Q111" i="1"/>
  <c r="N111" i="1"/>
  <c r="M111" i="1"/>
  <c r="K111" i="1"/>
  <c r="J111" i="1"/>
  <c r="H111" i="1"/>
  <c r="G111" i="1"/>
  <c r="E111" i="1"/>
  <c r="D111" i="1"/>
  <c r="AB110" i="1"/>
  <c r="O110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N108" i="1" s="1"/>
  <c r="M109" i="1"/>
  <c r="M108" i="1" s="1"/>
  <c r="M104" i="1" s="1"/>
  <c r="L109" i="1"/>
  <c r="K109" i="1"/>
  <c r="J109" i="1"/>
  <c r="I109" i="1"/>
  <c r="H109" i="1"/>
  <c r="H108" i="1" s="1"/>
  <c r="G109" i="1"/>
  <c r="F109" i="1"/>
  <c r="E109" i="1"/>
  <c r="D109" i="1"/>
  <c r="Z108" i="1"/>
  <c r="W108" i="1"/>
  <c r="V108" i="1"/>
  <c r="V104" i="1" s="1"/>
  <c r="T108" i="1"/>
  <c r="Q108" i="1"/>
  <c r="K108" i="1"/>
  <c r="J108" i="1"/>
  <c r="J104" i="1" s="1"/>
  <c r="E108" i="1"/>
  <c r="D108" i="1"/>
  <c r="D104" i="1" s="1"/>
  <c r="AC107" i="1"/>
  <c r="AD107" i="1" s="1"/>
  <c r="AB107" i="1"/>
  <c r="O107" i="1"/>
  <c r="AC106" i="1"/>
  <c r="AB106" i="1"/>
  <c r="O106" i="1"/>
  <c r="AC105" i="1"/>
  <c r="AB105" i="1"/>
  <c r="AA105" i="1"/>
  <c r="Z105" i="1"/>
  <c r="Z104" i="1" s="1"/>
  <c r="Y105" i="1"/>
  <c r="X105" i="1"/>
  <c r="W105" i="1"/>
  <c r="W104" i="1" s="1"/>
  <c r="V105" i="1"/>
  <c r="U105" i="1"/>
  <c r="T105" i="1"/>
  <c r="T104" i="1" s="1"/>
  <c r="S105" i="1"/>
  <c r="R105" i="1"/>
  <c r="Q105" i="1"/>
  <c r="Q104" i="1" s="1"/>
  <c r="P105" i="1"/>
  <c r="O105" i="1"/>
  <c r="N105" i="1"/>
  <c r="M105" i="1"/>
  <c r="L105" i="1"/>
  <c r="K105" i="1"/>
  <c r="K104" i="1" s="1"/>
  <c r="J105" i="1"/>
  <c r="I105" i="1"/>
  <c r="H105" i="1"/>
  <c r="G105" i="1"/>
  <c r="F105" i="1"/>
  <c r="E105" i="1"/>
  <c r="E104" i="1" s="1"/>
  <c r="D105" i="1"/>
  <c r="C105" i="1"/>
  <c r="X104" i="1"/>
  <c r="F104" i="1"/>
  <c r="AB103" i="1"/>
  <c r="AC103" i="1" s="1"/>
  <c r="AD103" i="1" s="1"/>
  <c r="O103" i="1"/>
  <c r="AB101" i="1"/>
  <c r="O101" i="1"/>
  <c r="AC101" i="1" s="1"/>
  <c r="AD101" i="1" s="1"/>
  <c r="AB100" i="1"/>
  <c r="AC100" i="1" s="1"/>
  <c r="O100" i="1"/>
  <c r="O98" i="1" s="1"/>
  <c r="AB99" i="1"/>
  <c r="O99" i="1"/>
  <c r="AA98" i="1"/>
  <c r="Z98" i="1"/>
  <c r="Z97" i="1" s="1"/>
  <c r="Z102" i="1" s="1"/>
  <c r="Y98" i="1"/>
  <c r="X98" i="1"/>
  <c r="W98" i="1"/>
  <c r="W97" i="1" s="1"/>
  <c r="V98" i="1"/>
  <c r="V97" i="1" s="1"/>
  <c r="U98" i="1"/>
  <c r="T98" i="1"/>
  <c r="T97" i="1" s="1"/>
  <c r="T102" i="1" s="1"/>
  <c r="S98" i="1"/>
  <c r="R98" i="1"/>
  <c r="Q98" i="1"/>
  <c r="Q97" i="1" s="1"/>
  <c r="P98" i="1"/>
  <c r="P97" i="1" s="1"/>
  <c r="K98" i="1"/>
  <c r="K97" i="1" s="1"/>
  <c r="J98" i="1"/>
  <c r="I98" i="1"/>
  <c r="H98" i="1"/>
  <c r="H97" i="1" s="1"/>
  <c r="H102" i="1" s="1"/>
  <c r="G98" i="1"/>
  <c r="G97" i="1" s="1"/>
  <c r="F98" i="1"/>
  <c r="E98" i="1"/>
  <c r="E97" i="1" s="1"/>
  <c r="D98" i="1"/>
  <c r="C98" i="1"/>
  <c r="AA97" i="1"/>
  <c r="Y97" i="1"/>
  <c r="X97" i="1"/>
  <c r="U97" i="1"/>
  <c r="S97" i="1"/>
  <c r="R97" i="1"/>
  <c r="J97" i="1"/>
  <c r="I97" i="1"/>
  <c r="F97" i="1"/>
  <c r="D97" i="1"/>
  <c r="C97" i="1"/>
  <c r="AB96" i="1"/>
  <c r="AC96" i="1" s="1"/>
  <c r="AD96" i="1" s="1"/>
  <c r="Z96" i="1"/>
  <c r="S96" i="1"/>
  <c r="R96" i="1"/>
  <c r="O96" i="1"/>
  <c r="AB95" i="1"/>
  <c r="AC95" i="1" s="1"/>
  <c r="O95" i="1"/>
  <c r="AC94" i="1"/>
  <c r="AD94" i="1" s="1"/>
  <c r="AB94" i="1"/>
  <c r="O94" i="1"/>
  <c r="AA93" i="1"/>
  <c r="AA85" i="1" s="1"/>
  <c r="Z93" i="1"/>
  <c r="Y93" i="1"/>
  <c r="X93" i="1"/>
  <c r="W93" i="1"/>
  <c r="V93" i="1"/>
  <c r="U93" i="1"/>
  <c r="U85" i="1" s="1"/>
  <c r="T93" i="1"/>
  <c r="S93" i="1"/>
  <c r="R93" i="1"/>
  <c r="Q93" i="1"/>
  <c r="P93" i="1"/>
  <c r="K93" i="1"/>
  <c r="J93" i="1"/>
  <c r="I93" i="1"/>
  <c r="I85" i="1" s="1"/>
  <c r="H93" i="1"/>
  <c r="G93" i="1"/>
  <c r="F93" i="1"/>
  <c r="O93" i="1" s="1"/>
  <c r="E93" i="1"/>
  <c r="D93" i="1"/>
  <c r="C93" i="1"/>
  <c r="C85" i="1" s="1"/>
  <c r="AB92" i="1"/>
  <c r="AC92" i="1" s="1"/>
  <c r="AD92" i="1" s="1"/>
  <c r="O92" i="1"/>
  <c r="AC91" i="1"/>
  <c r="AD91" i="1" s="1"/>
  <c r="AB91" i="1"/>
  <c r="O91" i="1"/>
  <c r="AB90" i="1"/>
  <c r="AB86" i="1" s="1"/>
  <c r="O90" i="1"/>
  <c r="AC89" i="1"/>
  <c r="AD89" i="1" s="1"/>
  <c r="AB89" i="1"/>
  <c r="O89" i="1"/>
  <c r="AB88" i="1"/>
  <c r="O88" i="1"/>
  <c r="AC88" i="1" s="1"/>
  <c r="AD88" i="1" s="1"/>
  <c r="AB87" i="1"/>
  <c r="O87" i="1"/>
  <c r="AA86" i="1"/>
  <c r="Z86" i="1"/>
  <c r="Y86" i="1"/>
  <c r="Y85" i="1" s="1"/>
  <c r="X86" i="1"/>
  <c r="W86" i="1"/>
  <c r="V86" i="1"/>
  <c r="V85" i="1" s="1"/>
  <c r="U86" i="1"/>
  <c r="T86" i="1"/>
  <c r="S86" i="1"/>
  <c r="S85" i="1" s="1"/>
  <c r="R86" i="1"/>
  <c r="Q86" i="1"/>
  <c r="P86" i="1"/>
  <c r="P85" i="1" s="1"/>
  <c r="N86" i="1"/>
  <c r="M86" i="1"/>
  <c r="M85" i="1" s="1"/>
  <c r="L86" i="1"/>
  <c r="L85" i="1" s="1"/>
  <c r="K86" i="1"/>
  <c r="J86" i="1"/>
  <c r="J85" i="1" s="1"/>
  <c r="I86" i="1"/>
  <c r="H86" i="1"/>
  <c r="G86" i="1"/>
  <c r="G85" i="1" s="1"/>
  <c r="F86" i="1"/>
  <c r="E86" i="1"/>
  <c r="D86" i="1"/>
  <c r="D85" i="1" s="1"/>
  <c r="C86" i="1"/>
  <c r="Z85" i="1"/>
  <c r="W85" i="1"/>
  <c r="T85" i="1"/>
  <c r="Q85" i="1"/>
  <c r="N85" i="1"/>
  <c r="K85" i="1"/>
  <c r="H85" i="1"/>
  <c r="E85" i="1"/>
  <c r="AC84" i="1"/>
  <c r="AB84" i="1"/>
  <c r="O84" i="1"/>
  <c r="AB83" i="1"/>
  <c r="O83" i="1"/>
  <c r="AC83" i="1" s="1"/>
  <c r="AD83" i="1" s="1"/>
  <c r="AB82" i="1"/>
  <c r="O82" i="1"/>
  <c r="O81" i="1" s="1"/>
  <c r="AA81" i="1"/>
  <c r="Z81" i="1"/>
  <c r="Y81" i="1"/>
  <c r="X81" i="1"/>
  <c r="W81" i="1"/>
  <c r="V81" i="1"/>
  <c r="U81" i="1"/>
  <c r="T81" i="1"/>
  <c r="S81" i="1"/>
  <c r="R81" i="1"/>
  <c r="Q81" i="1"/>
  <c r="Q65" i="1" s="1"/>
  <c r="P81" i="1"/>
  <c r="N81" i="1"/>
  <c r="M81" i="1"/>
  <c r="L81" i="1"/>
  <c r="K81" i="1"/>
  <c r="J81" i="1"/>
  <c r="I81" i="1"/>
  <c r="H81" i="1"/>
  <c r="G81" i="1"/>
  <c r="F81" i="1"/>
  <c r="E81" i="1"/>
  <c r="D81" i="1"/>
  <c r="C81" i="1"/>
  <c r="AB80" i="1"/>
  <c r="O80" i="1"/>
  <c r="AC80" i="1" s="1"/>
  <c r="AD80" i="1" s="1"/>
  <c r="AB79" i="1"/>
  <c r="AC79" i="1" s="1"/>
  <c r="AD79" i="1" s="1"/>
  <c r="O79" i="1"/>
  <c r="AB78" i="1"/>
  <c r="O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AD76" i="1"/>
  <c r="AB76" i="1"/>
  <c r="AC76" i="1" s="1"/>
  <c r="O76" i="1"/>
  <c r="AB75" i="1"/>
  <c r="AC75" i="1" s="1"/>
  <c r="AD75" i="1" s="1"/>
  <c r="O75" i="1"/>
  <c r="AB74" i="1"/>
  <c r="O74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N73" i="1"/>
  <c r="M73" i="1"/>
  <c r="L73" i="1"/>
  <c r="K73" i="1"/>
  <c r="J73" i="1"/>
  <c r="I73" i="1"/>
  <c r="H73" i="1"/>
  <c r="G73" i="1"/>
  <c r="F73" i="1"/>
  <c r="E73" i="1"/>
  <c r="D73" i="1"/>
  <c r="C73" i="1"/>
  <c r="AC72" i="1"/>
  <c r="AD72" i="1" s="1"/>
  <c r="AB72" i="1"/>
  <c r="O72" i="1"/>
  <c r="AB71" i="1"/>
  <c r="O71" i="1"/>
  <c r="AC71" i="1" s="1"/>
  <c r="AD71" i="1" s="1"/>
  <c r="AB70" i="1"/>
  <c r="O70" i="1"/>
  <c r="AC69" i="1"/>
  <c r="AD69" i="1" s="1"/>
  <c r="AB69" i="1"/>
  <c r="AB68" i="1" s="1"/>
  <c r="O69" i="1"/>
  <c r="AA68" i="1"/>
  <c r="Z68" i="1"/>
  <c r="Z67" i="1" s="1"/>
  <c r="Y68" i="1"/>
  <c r="X68" i="1"/>
  <c r="X67" i="1" s="1"/>
  <c r="X66" i="1" s="1"/>
  <c r="X65" i="1" s="1"/>
  <c r="W68" i="1"/>
  <c r="W67" i="1" s="1"/>
  <c r="V68" i="1"/>
  <c r="U68" i="1"/>
  <c r="U67" i="1" s="1"/>
  <c r="U66" i="1" s="1"/>
  <c r="U65" i="1" s="1"/>
  <c r="U8" i="1" s="1"/>
  <c r="T68" i="1"/>
  <c r="T67" i="1" s="1"/>
  <c r="S68" i="1"/>
  <c r="R68" i="1"/>
  <c r="Q68" i="1"/>
  <c r="Q67" i="1" s="1"/>
  <c r="P68" i="1"/>
  <c r="O68" i="1"/>
  <c r="AC68" i="1" s="1"/>
  <c r="AD68" i="1" s="1"/>
  <c r="N68" i="1"/>
  <c r="N67" i="1" s="1"/>
  <c r="M68" i="1"/>
  <c r="L68" i="1"/>
  <c r="L67" i="1" s="1"/>
  <c r="L66" i="1" s="1"/>
  <c r="L65" i="1" s="1"/>
  <c r="L8" i="1" s="1"/>
  <c r="L102" i="1" s="1"/>
  <c r="K68" i="1"/>
  <c r="K67" i="1" s="1"/>
  <c r="J68" i="1"/>
  <c r="I68" i="1"/>
  <c r="H68" i="1"/>
  <c r="H67" i="1" s="1"/>
  <c r="G68" i="1"/>
  <c r="F68" i="1"/>
  <c r="F67" i="1" s="1"/>
  <c r="F66" i="1" s="1"/>
  <c r="F65" i="1" s="1"/>
  <c r="E68" i="1"/>
  <c r="E67" i="1" s="1"/>
  <c r="D68" i="1"/>
  <c r="C68" i="1"/>
  <c r="C67" i="1" s="1"/>
  <c r="C66" i="1" s="1"/>
  <c r="C65" i="1" s="1"/>
  <c r="C8" i="1" s="1"/>
  <c r="AB67" i="1"/>
  <c r="AA67" i="1"/>
  <c r="AA66" i="1" s="1"/>
  <c r="AA65" i="1" s="1"/>
  <c r="AA8" i="1" s="1"/>
  <c r="Y67" i="1"/>
  <c r="Y66" i="1" s="1"/>
  <c r="Y65" i="1" s="1"/>
  <c r="V67" i="1"/>
  <c r="V66" i="1" s="1"/>
  <c r="V65" i="1" s="1"/>
  <c r="V8" i="1" s="1"/>
  <c r="S67" i="1"/>
  <c r="R67" i="1"/>
  <c r="R66" i="1" s="1"/>
  <c r="R65" i="1" s="1"/>
  <c r="P67" i="1"/>
  <c r="P66" i="1" s="1"/>
  <c r="P65" i="1" s="1"/>
  <c r="P8" i="1" s="1"/>
  <c r="M67" i="1"/>
  <c r="M66" i="1" s="1"/>
  <c r="M65" i="1" s="1"/>
  <c r="J67" i="1"/>
  <c r="I67" i="1"/>
  <c r="I66" i="1" s="1"/>
  <c r="I65" i="1" s="1"/>
  <c r="I8" i="1" s="1"/>
  <c r="G67" i="1"/>
  <c r="G66" i="1" s="1"/>
  <c r="G65" i="1" s="1"/>
  <c r="D67" i="1"/>
  <c r="D66" i="1" s="1"/>
  <c r="D65" i="1" s="1"/>
  <c r="D8" i="1" s="1"/>
  <c r="AB66" i="1"/>
  <c r="Z66" i="1"/>
  <c r="W66" i="1"/>
  <c r="W65" i="1" s="1"/>
  <c r="T66" i="1"/>
  <c r="S66" i="1"/>
  <c r="S65" i="1" s="1"/>
  <c r="Q66" i="1"/>
  <c r="N66" i="1"/>
  <c r="K66" i="1"/>
  <c r="J66" i="1"/>
  <c r="J65" i="1" s="1"/>
  <c r="J8" i="1" s="1"/>
  <c r="H66" i="1"/>
  <c r="E66" i="1"/>
  <c r="E65" i="1" s="1"/>
  <c r="Z65" i="1"/>
  <c r="T65" i="1"/>
  <c r="N65" i="1"/>
  <c r="K65" i="1"/>
  <c r="H65" i="1"/>
  <c r="AB64" i="1"/>
  <c r="AC64" i="1" s="1"/>
  <c r="AD64" i="1" s="1"/>
  <c r="O64" i="1"/>
  <c r="AC63" i="1"/>
  <c r="AD63" i="1" s="1"/>
  <c r="AB63" i="1"/>
  <c r="O63" i="1"/>
  <c r="AB62" i="1"/>
  <c r="AC62" i="1" s="1"/>
  <c r="AD62" i="1" s="1"/>
  <c r="O62" i="1"/>
  <c r="AB61" i="1"/>
  <c r="AB57" i="1" s="1"/>
  <c r="O61" i="1"/>
  <c r="AB60" i="1"/>
  <c r="AC60" i="1" s="1"/>
  <c r="AD60" i="1" s="1"/>
  <c r="O60" i="1"/>
  <c r="AC59" i="1"/>
  <c r="AB59" i="1"/>
  <c r="O59" i="1"/>
  <c r="AB58" i="1"/>
  <c r="AC58" i="1" s="1"/>
  <c r="AD58" i="1" s="1"/>
  <c r="O58" i="1"/>
  <c r="O57" i="1" s="1"/>
  <c r="O56" i="1" s="1"/>
  <c r="AA57" i="1"/>
  <c r="Z57" i="1"/>
  <c r="Y57" i="1"/>
  <c r="Y56" i="1" s="1"/>
  <c r="Y8" i="1" s="1"/>
  <c r="Y102" i="1" s="1"/>
  <c r="X57" i="1"/>
  <c r="W57" i="1"/>
  <c r="V57" i="1"/>
  <c r="U57" i="1"/>
  <c r="T57" i="1"/>
  <c r="S57" i="1"/>
  <c r="S56" i="1" s="1"/>
  <c r="S8" i="1" s="1"/>
  <c r="S102" i="1" s="1"/>
  <c r="R57" i="1"/>
  <c r="Q57" i="1"/>
  <c r="P57" i="1"/>
  <c r="N57" i="1"/>
  <c r="M57" i="1"/>
  <c r="M56" i="1" s="1"/>
  <c r="M8" i="1" s="1"/>
  <c r="M102" i="1" s="1"/>
  <c r="L57" i="1"/>
  <c r="K57" i="1"/>
  <c r="J57" i="1"/>
  <c r="I57" i="1"/>
  <c r="H57" i="1"/>
  <c r="G57" i="1"/>
  <c r="G56" i="1" s="1"/>
  <c r="F57" i="1"/>
  <c r="E57" i="1"/>
  <c r="D57" i="1"/>
  <c r="C57" i="1"/>
  <c r="AA56" i="1"/>
  <c r="Z56" i="1"/>
  <c r="X56" i="1"/>
  <c r="W56" i="1"/>
  <c r="V56" i="1"/>
  <c r="U56" i="1"/>
  <c r="T56" i="1"/>
  <c r="R56" i="1"/>
  <c r="Q56" i="1"/>
  <c r="P56" i="1"/>
  <c r="N56" i="1"/>
  <c r="L56" i="1"/>
  <c r="K56" i="1"/>
  <c r="J56" i="1"/>
  <c r="I56" i="1"/>
  <c r="H56" i="1"/>
  <c r="F56" i="1"/>
  <c r="E56" i="1"/>
  <c r="D56" i="1"/>
  <c r="C56" i="1"/>
  <c r="AB55" i="1"/>
  <c r="AC55" i="1" s="1"/>
  <c r="AD55" i="1" s="1"/>
  <c r="O55" i="1"/>
  <c r="AB54" i="1"/>
  <c r="AC54" i="1" s="1"/>
  <c r="AD54" i="1" s="1"/>
  <c r="O54" i="1"/>
  <c r="AC53" i="1"/>
  <c r="AD53" i="1" s="1"/>
  <c r="AB53" i="1"/>
  <c r="O53" i="1"/>
  <c r="AB52" i="1"/>
  <c r="AC52" i="1" s="1"/>
  <c r="AD52" i="1" s="1"/>
  <c r="O52" i="1"/>
  <c r="AB51" i="1"/>
  <c r="AC51" i="1" s="1"/>
  <c r="AD51" i="1" s="1"/>
  <c r="O51" i="1"/>
  <c r="AC50" i="1"/>
  <c r="AD50" i="1" s="1"/>
  <c r="AB50" i="1"/>
  <c r="O50" i="1"/>
  <c r="AB49" i="1"/>
  <c r="AC49" i="1" s="1"/>
  <c r="AD49" i="1" s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B48" i="1"/>
  <c r="AC48" i="1" s="1"/>
  <c r="AD48" i="1" s="1"/>
  <c r="O48" i="1"/>
  <c r="AA47" i="1"/>
  <c r="Z47" i="1"/>
  <c r="Y47" i="1"/>
  <c r="X47" i="1"/>
  <c r="W47" i="1"/>
  <c r="W46" i="1" s="1"/>
  <c r="V47" i="1"/>
  <c r="U47" i="1"/>
  <c r="T47" i="1"/>
  <c r="S47" i="1"/>
  <c r="R47" i="1"/>
  <c r="Q47" i="1"/>
  <c r="Q46" i="1" s="1"/>
  <c r="P47" i="1"/>
  <c r="O47" i="1"/>
  <c r="N47" i="1"/>
  <c r="M47" i="1"/>
  <c r="L47" i="1"/>
  <c r="K47" i="1"/>
  <c r="K46" i="1" s="1"/>
  <c r="J47" i="1"/>
  <c r="I47" i="1"/>
  <c r="H47" i="1"/>
  <c r="G47" i="1"/>
  <c r="F47" i="1"/>
  <c r="E47" i="1"/>
  <c r="E46" i="1" s="1"/>
  <c r="D47" i="1"/>
  <c r="C47" i="1"/>
  <c r="AA46" i="1"/>
  <c r="Z46" i="1"/>
  <c r="Y46" i="1"/>
  <c r="X46" i="1"/>
  <c r="V46" i="1"/>
  <c r="U46" i="1"/>
  <c r="T46" i="1"/>
  <c r="S46" i="1"/>
  <c r="R46" i="1"/>
  <c r="P46" i="1"/>
  <c r="O46" i="1"/>
  <c r="N46" i="1"/>
  <c r="M46" i="1"/>
  <c r="L46" i="1"/>
  <c r="J46" i="1"/>
  <c r="I46" i="1"/>
  <c r="H46" i="1"/>
  <c r="G46" i="1"/>
  <c r="F46" i="1"/>
  <c r="D46" i="1"/>
  <c r="C46" i="1"/>
  <c r="AB45" i="1"/>
  <c r="AC45" i="1" s="1"/>
  <c r="AD45" i="1" s="1"/>
  <c r="O45" i="1"/>
  <c r="AB44" i="1"/>
  <c r="AC44" i="1" s="1"/>
  <c r="O44" i="1"/>
  <c r="AC43" i="1"/>
  <c r="AD43" i="1" s="1"/>
  <c r="AB43" i="1"/>
  <c r="O43" i="1"/>
  <c r="AB42" i="1"/>
  <c r="AC42" i="1" s="1"/>
  <c r="AD42" i="1" s="1"/>
  <c r="O42" i="1"/>
  <c r="AB41" i="1"/>
  <c r="AB39" i="1" s="1"/>
  <c r="AC39" i="1" s="1"/>
  <c r="AD39" i="1" s="1"/>
  <c r="O41" i="1"/>
  <c r="AB40" i="1"/>
  <c r="O40" i="1"/>
  <c r="AC40" i="1" s="1"/>
  <c r="AD40" i="1" s="1"/>
  <c r="AA39" i="1"/>
  <c r="Z39" i="1"/>
  <c r="Y39" i="1"/>
  <c r="X39" i="1"/>
  <c r="W39" i="1"/>
  <c r="V39" i="1"/>
  <c r="U39" i="1"/>
  <c r="T39" i="1"/>
  <c r="S39" i="1"/>
  <c r="R39" i="1"/>
  <c r="Q39" i="1"/>
  <c r="P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O36" i="1" s="1"/>
  <c r="AB38" i="1"/>
  <c r="O38" i="1"/>
  <c r="AC37" i="1"/>
  <c r="AD37" i="1" s="1"/>
  <c r="AB37" i="1"/>
  <c r="O37" i="1"/>
  <c r="AA36" i="1"/>
  <c r="Z36" i="1"/>
  <c r="Y36" i="1"/>
  <c r="X36" i="1"/>
  <c r="W36" i="1"/>
  <c r="V36" i="1"/>
  <c r="U36" i="1"/>
  <c r="T36" i="1"/>
  <c r="S36" i="1"/>
  <c r="R36" i="1"/>
  <c r="Q36" i="1"/>
  <c r="P36" i="1"/>
  <c r="N36" i="1"/>
  <c r="M36" i="1"/>
  <c r="L36" i="1"/>
  <c r="K36" i="1"/>
  <c r="J36" i="1"/>
  <c r="I36" i="1"/>
  <c r="H36" i="1"/>
  <c r="G36" i="1"/>
  <c r="F36" i="1"/>
  <c r="E36" i="1"/>
  <c r="D36" i="1"/>
  <c r="C36" i="1"/>
  <c r="AB35" i="1"/>
  <c r="AC35" i="1" s="1"/>
  <c r="AD35" i="1" s="1"/>
  <c r="O35" i="1"/>
  <c r="AC34" i="1"/>
  <c r="AD34" i="1" s="1"/>
  <c r="AB34" i="1"/>
  <c r="O34" i="1"/>
  <c r="AB33" i="1"/>
  <c r="AC33" i="1" s="1"/>
  <c r="AD33" i="1" s="1"/>
  <c r="O33" i="1"/>
  <c r="AB32" i="1"/>
  <c r="AC32" i="1" s="1"/>
  <c r="AD32" i="1" s="1"/>
  <c r="O32" i="1"/>
  <c r="AC31" i="1"/>
  <c r="AD31" i="1" s="1"/>
  <c r="AB31" i="1"/>
  <c r="O31" i="1"/>
  <c r="AB30" i="1"/>
  <c r="AC30" i="1" s="1"/>
  <c r="AD30" i="1" s="1"/>
  <c r="O30" i="1"/>
  <c r="O28" i="1" s="1"/>
  <c r="AB29" i="1"/>
  <c r="AB28" i="1" s="1"/>
  <c r="O29" i="1"/>
  <c r="AA28" i="1"/>
  <c r="Z28" i="1"/>
  <c r="Y28" i="1"/>
  <c r="X28" i="1"/>
  <c r="W28" i="1"/>
  <c r="V28" i="1"/>
  <c r="U28" i="1"/>
  <c r="T28" i="1"/>
  <c r="S28" i="1"/>
  <c r="R28" i="1"/>
  <c r="Q28" i="1"/>
  <c r="P28" i="1"/>
  <c r="N28" i="1"/>
  <c r="M28" i="1"/>
  <c r="L28" i="1"/>
  <c r="K28" i="1"/>
  <c r="J28" i="1"/>
  <c r="I28" i="1"/>
  <c r="H28" i="1"/>
  <c r="G28" i="1"/>
  <c r="F28" i="1"/>
  <c r="E28" i="1"/>
  <c r="D28" i="1"/>
  <c r="C28" i="1"/>
  <c r="AB27" i="1"/>
  <c r="AC27" i="1" s="1"/>
  <c r="AD27" i="1" s="1"/>
  <c r="O27" i="1"/>
  <c r="O25" i="1" s="1"/>
  <c r="AB26" i="1"/>
  <c r="AC26" i="1" s="1"/>
  <c r="AD26" i="1" s="1"/>
  <c r="O26" i="1"/>
  <c r="AB25" i="1"/>
  <c r="AA25" i="1"/>
  <c r="Z25" i="1"/>
  <c r="Y25" i="1"/>
  <c r="X25" i="1"/>
  <c r="W25" i="1"/>
  <c r="W24" i="1" s="1"/>
  <c r="V25" i="1"/>
  <c r="U25" i="1"/>
  <c r="T25" i="1"/>
  <c r="S25" i="1"/>
  <c r="R25" i="1"/>
  <c r="Q25" i="1"/>
  <c r="Q24" i="1" s="1"/>
  <c r="P25" i="1"/>
  <c r="N25" i="1"/>
  <c r="M25" i="1"/>
  <c r="L25" i="1"/>
  <c r="K25" i="1"/>
  <c r="K24" i="1" s="1"/>
  <c r="K9" i="1" s="1"/>
  <c r="K8" i="1" s="1"/>
  <c r="J25" i="1"/>
  <c r="I25" i="1"/>
  <c r="H25" i="1"/>
  <c r="G25" i="1"/>
  <c r="F25" i="1"/>
  <c r="E25" i="1"/>
  <c r="E24" i="1" s="1"/>
  <c r="E9" i="1" s="1"/>
  <c r="D25" i="1"/>
  <c r="C25" i="1"/>
  <c r="AA24" i="1"/>
  <c r="Z24" i="1"/>
  <c r="Y24" i="1"/>
  <c r="X24" i="1"/>
  <c r="V24" i="1"/>
  <c r="U24" i="1"/>
  <c r="T24" i="1"/>
  <c r="S24" i="1"/>
  <c r="R24" i="1"/>
  <c r="P24" i="1"/>
  <c r="N24" i="1"/>
  <c r="M24" i="1"/>
  <c r="L24" i="1"/>
  <c r="J24" i="1"/>
  <c r="I24" i="1"/>
  <c r="H24" i="1"/>
  <c r="G24" i="1"/>
  <c r="F24" i="1"/>
  <c r="D24" i="1"/>
  <c r="C24" i="1"/>
  <c r="AB23" i="1"/>
  <c r="AC23" i="1" s="1"/>
  <c r="AD23" i="1" s="1"/>
  <c r="O23" i="1"/>
  <c r="AC22" i="1"/>
  <c r="AD22" i="1" s="1"/>
  <c r="AB22" i="1"/>
  <c r="O22" i="1"/>
  <c r="AB21" i="1"/>
  <c r="AC21" i="1" s="1"/>
  <c r="AD21" i="1" s="1"/>
  <c r="O21" i="1"/>
  <c r="AB20" i="1"/>
  <c r="AC20" i="1" s="1"/>
  <c r="AD20" i="1" s="1"/>
  <c r="O20" i="1"/>
  <c r="AC19" i="1"/>
  <c r="AD19" i="1" s="1"/>
  <c r="AB19" i="1"/>
  <c r="O19" i="1"/>
  <c r="AB18" i="1"/>
  <c r="AC18" i="1" s="1"/>
  <c r="AD18" i="1" s="1"/>
  <c r="O18" i="1"/>
  <c r="O16" i="1" s="1"/>
  <c r="AB17" i="1"/>
  <c r="AC17" i="1" s="1"/>
  <c r="AD17" i="1" s="1"/>
  <c r="O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N16" i="1"/>
  <c r="M16" i="1"/>
  <c r="L16" i="1"/>
  <c r="K16" i="1"/>
  <c r="J16" i="1"/>
  <c r="I16" i="1"/>
  <c r="H16" i="1"/>
  <c r="G16" i="1"/>
  <c r="F16" i="1"/>
  <c r="E16" i="1"/>
  <c r="D16" i="1"/>
  <c r="C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N15" i="1"/>
  <c r="M15" i="1"/>
  <c r="L15" i="1"/>
  <c r="K15" i="1"/>
  <c r="J15" i="1"/>
  <c r="I15" i="1"/>
  <c r="H15" i="1"/>
  <c r="G15" i="1"/>
  <c r="F15" i="1"/>
  <c r="E15" i="1"/>
  <c r="D15" i="1"/>
  <c r="C15" i="1"/>
  <c r="AB14" i="1"/>
  <c r="AC14" i="1" s="1"/>
  <c r="AD14" i="1" s="1"/>
  <c r="O14" i="1"/>
  <c r="AC13" i="1"/>
  <c r="AD13" i="1" s="1"/>
  <c r="AB13" i="1"/>
  <c r="O13" i="1"/>
  <c r="AB12" i="1"/>
  <c r="AC12" i="1" s="1"/>
  <c r="AD12" i="1" s="1"/>
  <c r="O12" i="1"/>
  <c r="AB11" i="1"/>
  <c r="AC11" i="1" s="1"/>
  <c r="AD11" i="1" s="1"/>
  <c r="O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AC10" i="1" s="1"/>
  <c r="AD10" i="1" s="1"/>
  <c r="N10" i="1"/>
  <c r="M10" i="1"/>
  <c r="L10" i="1"/>
  <c r="K10" i="1"/>
  <c r="J10" i="1"/>
  <c r="I10" i="1"/>
  <c r="H10" i="1"/>
  <c r="G10" i="1"/>
  <c r="F10" i="1"/>
  <c r="E10" i="1"/>
  <c r="D10" i="1"/>
  <c r="C10" i="1"/>
  <c r="AA9" i="1"/>
  <c r="Z9" i="1"/>
  <c r="Y9" i="1"/>
  <c r="X9" i="1"/>
  <c r="V9" i="1"/>
  <c r="U9" i="1"/>
  <c r="T9" i="1"/>
  <c r="S9" i="1"/>
  <c r="R9" i="1"/>
  <c r="P9" i="1"/>
  <c r="N9" i="1"/>
  <c r="M9" i="1"/>
  <c r="L9" i="1"/>
  <c r="J9" i="1"/>
  <c r="I9" i="1"/>
  <c r="H9" i="1"/>
  <c r="G9" i="1"/>
  <c r="F9" i="1"/>
  <c r="D9" i="1"/>
  <c r="C9" i="1"/>
  <c r="Z8" i="1"/>
  <c r="T8" i="1"/>
  <c r="N8" i="1"/>
  <c r="N102" i="1" s="1"/>
  <c r="H8" i="1"/>
  <c r="AC57" i="1" l="1"/>
  <c r="AD57" i="1" s="1"/>
  <c r="AB56" i="1"/>
  <c r="AC56" i="1" s="1"/>
  <c r="AD56" i="1" s="1"/>
  <c r="AC28" i="1"/>
  <c r="AD28" i="1" s="1"/>
  <c r="I127" i="1"/>
  <c r="I139" i="1" s="1"/>
  <c r="AA127" i="1"/>
  <c r="AA139" i="1" s="1"/>
  <c r="Q9" i="1"/>
  <c r="Q8" i="1" s="1"/>
  <c r="W9" i="1"/>
  <c r="W8" i="1" s="1"/>
  <c r="W102" i="1" s="1"/>
  <c r="AB36" i="1"/>
  <c r="AC36" i="1" s="1"/>
  <c r="AD36" i="1" s="1"/>
  <c r="G8" i="1"/>
  <c r="M127" i="1"/>
  <c r="F8" i="1"/>
  <c r="F102" i="1" s="1"/>
  <c r="K102" i="1"/>
  <c r="AC25" i="1"/>
  <c r="AD25" i="1" s="1"/>
  <c r="O24" i="1"/>
  <c r="L127" i="1"/>
  <c r="L139" i="1" s="1"/>
  <c r="AC16" i="1"/>
  <c r="AD16" i="1" s="1"/>
  <c r="O15" i="1"/>
  <c r="E8" i="1"/>
  <c r="E102" i="1" s="1"/>
  <c r="Q102" i="1"/>
  <c r="U127" i="1"/>
  <c r="U139" i="1" s="1"/>
  <c r="AB47" i="1"/>
  <c r="O97" i="1"/>
  <c r="AA102" i="1"/>
  <c r="G102" i="1"/>
  <c r="E127" i="1"/>
  <c r="E139" i="1" s="1"/>
  <c r="K127" i="1"/>
  <c r="K139" i="1" s="1"/>
  <c r="W127" i="1"/>
  <c r="AC112" i="1"/>
  <c r="N139" i="1"/>
  <c r="AC87" i="1"/>
  <c r="O86" i="1"/>
  <c r="O85" i="1" s="1"/>
  <c r="C102" i="1"/>
  <c r="AC99" i="1"/>
  <c r="AD99" i="1" s="1"/>
  <c r="AB98" i="1"/>
  <c r="D127" i="1"/>
  <c r="AB109" i="1"/>
  <c r="AC110" i="1"/>
  <c r="AC109" i="1" s="1"/>
  <c r="AB113" i="1"/>
  <c r="AC115" i="1"/>
  <c r="O116" i="1"/>
  <c r="O111" i="1" s="1"/>
  <c r="O108" i="1" s="1"/>
  <c r="P117" i="1"/>
  <c r="AB119" i="1"/>
  <c r="AC120" i="1"/>
  <c r="AD120" i="1" s="1"/>
  <c r="AC29" i="1"/>
  <c r="AD29" i="1" s="1"/>
  <c r="AC38" i="1"/>
  <c r="AD38" i="1" s="1"/>
  <c r="AC41" i="1"/>
  <c r="AD41" i="1" s="1"/>
  <c r="AC61" i="1"/>
  <c r="AD61" i="1" s="1"/>
  <c r="AC66" i="1"/>
  <c r="AD66" i="1" s="1"/>
  <c r="AB81" i="1"/>
  <c r="AC81" i="1" s="1"/>
  <c r="AD81" i="1" s="1"/>
  <c r="AC82" i="1"/>
  <c r="AD82" i="1" s="1"/>
  <c r="R85" i="1"/>
  <c r="R8" i="1" s="1"/>
  <c r="R102" i="1" s="1"/>
  <c r="X85" i="1"/>
  <c r="X8" i="1" s="1"/>
  <c r="X102" i="1" s="1"/>
  <c r="AB93" i="1"/>
  <c r="AC93" i="1" s="1"/>
  <c r="AD93" i="1" s="1"/>
  <c r="D102" i="1"/>
  <c r="V127" i="1"/>
  <c r="V139" i="1" s="1"/>
  <c r="D139" i="1"/>
  <c r="AC131" i="1"/>
  <c r="AD131" i="1" s="1"/>
  <c r="F85" i="1"/>
  <c r="U102" i="1"/>
  <c r="H104" i="1"/>
  <c r="H127" i="1" s="1"/>
  <c r="H139" i="1" s="1"/>
  <c r="N104" i="1"/>
  <c r="N127" i="1" s="1"/>
  <c r="T127" i="1"/>
  <c r="T139" i="1" s="1"/>
  <c r="Z127" i="1"/>
  <c r="Z139" i="1" s="1"/>
  <c r="G108" i="1"/>
  <c r="G104" i="1" s="1"/>
  <c r="G127" i="1" s="1"/>
  <c r="G139" i="1" s="1"/>
  <c r="S108" i="1"/>
  <c r="S104" i="1" s="1"/>
  <c r="S127" i="1" s="1"/>
  <c r="S139" i="1" s="1"/>
  <c r="Y108" i="1"/>
  <c r="Y104" i="1" s="1"/>
  <c r="Y127" i="1" s="1"/>
  <c r="W139" i="1"/>
  <c r="AC74" i="1"/>
  <c r="AD74" i="1" s="1"/>
  <c r="O73" i="1"/>
  <c r="AC73" i="1" s="1"/>
  <c r="AD73" i="1" s="1"/>
  <c r="AB77" i="1"/>
  <c r="AC77" i="1" s="1"/>
  <c r="AD77" i="1" s="1"/>
  <c r="I102" i="1"/>
  <c r="O67" i="1"/>
  <c r="O66" i="1" s="1"/>
  <c r="O65" i="1" s="1"/>
  <c r="AC70" i="1"/>
  <c r="AD70" i="1" s="1"/>
  <c r="AC78" i="1"/>
  <c r="AD78" i="1" s="1"/>
  <c r="J102" i="1"/>
  <c r="P102" i="1"/>
  <c r="V102" i="1"/>
  <c r="AC123" i="1"/>
  <c r="AD123" i="1" s="1"/>
  <c r="M139" i="1"/>
  <c r="Y139" i="1"/>
  <c r="O123" i="1"/>
  <c r="O119" i="1" s="1"/>
  <c r="AB128" i="1"/>
  <c r="AC128" i="1" s="1"/>
  <c r="AD128" i="1" s="1"/>
  <c r="X127" i="1" l="1"/>
  <c r="X139" i="1" s="1"/>
  <c r="R127" i="1"/>
  <c r="R139" i="1" s="1"/>
  <c r="O104" i="1"/>
  <c r="F127" i="1"/>
  <c r="F139" i="1" s="1"/>
  <c r="O102" i="1"/>
  <c r="C127" i="1"/>
  <c r="C139" i="1" s="1"/>
  <c r="O9" i="1"/>
  <c r="O8" i="1" s="1"/>
  <c r="AC15" i="1"/>
  <c r="AD15" i="1" s="1"/>
  <c r="AB85" i="1"/>
  <c r="AC85" i="1" s="1"/>
  <c r="AD85" i="1" s="1"/>
  <c r="AC119" i="1"/>
  <c r="AD119" i="1" s="1"/>
  <c r="P116" i="1"/>
  <c r="P111" i="1" s="1"/>
  <c r="P108" i="1" s="1"/>
  <c r="P104" i="1" s="1"/>
  <c r="P127" i="1" s="1"/>
  <c r="P139" i="1" s="1"/>
  <c r="AB117" i="1"/>
  <c r="J127" i="1"/>
  <c r="J139" i="1" s="1"/>
  <c r="AC113" i="1"/>
  <c r="AD113" i="1" s="1"/>
  <c r="AC86" i="1"/>
  <c r="AD86" i="1" s="1"/>
  <c r="AB24" i="1"/>
  <c r="AB102" i="1"/>
  <c r="AC67" i="1"/>
  <c r="AD67" i="1" s="1"/>
  <c r="AB97" i="1"/>
  <c r="AC97" i="1" s="1"/>
  <c r="AD97" i="1" s="1"/>
  <c r="AC98" i="1"/>
  <c r="AD98" i="1" s="1"/>
  <c r="AB65" i="1"/>
  <c r="AC65" i="1" s="1"/>
  <c r="AD65" i="1" s="1"/>
  <c r="Q127" i="1"/>
  <c r="Q139" i="1" s="1"/>
  <c r="AB46" i="1"/>
  <c r="AC46" i="1" s="1"/>
  <c r="AD46" i="1" s="1"/>
  <c r="AC47" i="1"/>
  <c r="AD47" i="1" s="1"/>
  <c r="AB139" i="1" l="1"/>
  <c r="AB9" i="1"/>
  <c r="AC24" i="1"/>
  <c r="AD24" i="1" s="1"/>
  <c r="AC102" i="1"/>
  <c r="AD102" i="1" s="1"/>
  <c r="AC117" i="1"/>
  <c r="AB116" i="1"/>
  <c r="O127" i="1"/>
  <c r="O139" i="1" s="1"/>
  <c r="AC116" i="1" l="1"/>
  <c r="AD116" i="1" s="1"/>
  <c r="AB111" i="1"/>
  <c r="AC139" i="1"/>
  <c r="AD139" i="1" s="1"/>
  <c r="AB8" i="1"/>
  <c r="AC8" i="1" s="1"/>
  <c r="AD8" i="1" s="1"/>
  <c r="AC9" i="1"/>
  <c r="AD9" i="1" s="1"/>
  <c r="AC111" i="1" l="1"/>
  <c r="AD111" i="1" s="1"/>
  <c r="AB108" i="1"/>
  <c r="AB104" i="1" l="1"/>
  <c r="AC108" i="1"/>
  <c r="AD108" i="1" s="1"/>
  <c r="AB127" i="1" l="1"/>
  <c r="AC127" i="1" s="1"/>
  <c r="AD127" i="1" s="1"/>
  <c r="AC104" i="1"/>
  <c r="AD104" i="1" s="1"/>
</calcChain>
</file>

<file path=xl/sharedStrings.xml><?xml version="1.0" encoding="utf-8"?>
<sst xmlns="http://schemas.openxmlformats.org/spreadsheetml/2006/main" count="174" uniqueCount="151">
  <si>
    <t>CUADRO No.1</t>
  </si>
  <si>
    <t>INGRESOS FISCALES COMPARADOS, SEGÚN PRINCIPALES PARTIDAS</t>
  </si>
  <si>
    <t>ENERO - DICIEMBRE  2025/2024</t>
  </si>
  <si>
    <r>
      <t>(En millones RD$)</t>
    </r>
    <r>
      <rPr>
        <i/>
        <vertAlign val="superscript"/>
        <sz val="11"/>
        <color indexed="8"/>
        <rFont val="Gotham"/>
      </rPr>
      <t xml:space="preserve"> </t>
    </r>
  </si>
  <si>
    <t>I</t>
  </si>
  <si>
    <t>PARTIDAS</t>
  </si>
  <si>
    <t>2024</t>
  </si>
  <si>
    <t>2025</t>
  </si>
  <si>
    <t>VARIACION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</si>
  <si>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</si>
  <si>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</si>
  <si>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</si>
  <si>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</si>
  <si>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</si>
  <si>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</si>
  <si>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</si>
  <si>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</si>
  <si>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</si>
  <si>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</si>
  <si>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</si>
  <si>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</si>
  <si>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Abs.</t>
  </si>
  <si>
    <t>%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</si>
  <si>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</si>
  <si>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</si>
  <si>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</si>
  <si>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</si>
  <si>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</si>
  <si>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</si>
  <si>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</si>
  <si>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</si>
  <si>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</si>
  <si>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</si>
  <si>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</si>
  <si>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</si>
  <si>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</si>
  <si>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</si>
  <si>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</si>
  <si>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</si>
  <si>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</si>
  <si>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</si>
  <si>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</si>
  <si>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</si>
  <si>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</si>
  <si>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</t>
  </si>
  <si>
    <t>- Impuesto selectivo Ad Valorem sobre hidrocarburos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</si>
  <si>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</si>
  <si>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</si>
  <si>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</si>
  <si>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</si>
  <si>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</si>
  <si>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</si>
  <si>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</si>
  <si>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</si>
  <si>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</si>
  <si>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</si>
  <si>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</si>
  <si>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</si>
  <si>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</si>
  <si>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</si>
  <si>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</si>
  <si>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</si>
  <si>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</si>
  <si>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</si>
  <si>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</si>
  <si>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</si>
  <si>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</si>
  <si>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</si>
  <si>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</si>
  <si>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</si>
  <si>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</si>
  <si>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</si>
  <si>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</si>
  <si>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</si>
  <si>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</si>
  <si>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</si>
  <si>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</si>
  <si>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</si>
  <si>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</si>
  <si>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</si>
  <si>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</si>
  <si>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</si>
  <si>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</si>
  <si>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</si>
  <si>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</si>
  <si>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</si>
  <si>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</si>
  <si>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</si>
  <si>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</si>
  <si>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</si>
  <si>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</si>
  <si>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</si>
  <si>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</si>
  <si>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</si>
  <si>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</si>
  <si>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</si>
  <si>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 por Colocación de Inversiones Financieras</t>
  </si>
  <si>
    <t>- Arriendo de Activos Tangibles No Producidos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</si>
  <si>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</si>
  <si>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</si>
  <si>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</si>
  <si>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</si>
  <si>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>- Ingresos TSS</t>
  </si>
  <si>
    <t xml:space="preserve">- Otros ingresos 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</si>
  <si>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</si>
  <si>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</si>
  <si>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</si>
  <si>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</si>
  <si>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</si>
  <si>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</si>
  <si>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DONACIONES</t>
  </si>
  <si>
    <t>FUENTES FINANCIERAS</t>
  </si>
  <si>
    <t>Disminución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</si>
  <si>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</si>
  <si>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</si>
  <si>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</si>
  <si>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</si>
  <si>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</si>
  <si>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</si>
  <si>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cuentas por pagar Externas de largo plazo</t>
  </si>
  <si>
    <t>-</t>
  </si>
  <si>
    <t>Colocación de Títulos, Valores de la Deuda Pública a Largo Plazo</t>
  </si>
  <si>
    <t>- De la Deuda Pública Interna a Largo Plazo</t>
  </si>
  <si>
    <t>- De la Deuda Pública Externa a Largo Plazo</t>
  </si>
  <si>
    <t>Obtención de Préstamos de la Deuda Pública a Largo Plazo</t>
  </si>
  <si>
    <t>Importes a devengar por primas en colocaciones de títulos valores</t>
  </si>
  <si>
    <t>Primas por colocación de títulos valores internos y externos de largo plazo</t>
  </si>
  <si>
    <t>- valores internos</t>
  </si>
  <si>
    <t>-  valores externos</t>
  </si>
  <si>
    <t>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</si>
  <si>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</si>
  <si>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</si>
  <si>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</si>
  <si>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>Otros Ingresos:</t>
  </si>
  <si>
    <t xml:space="preserve">INFOTEP </t>
  </si>
  <si>
    <t>Plan de construcciones (Ley 6-86) -Fondo Pensiones Trabajadores de la Construcción</t>
  </si>
  <si>
    <t xml:space="preserve">Fianzas Judiciales y depósitos en consignación </t>
  </si>
  <si>
    <t xml:space="preserve">Fondo para Registro y Devolución de los Depósitos en excesos en la Cuenta Única del Tesoro </t>
  </si>
  <si>
    <t>Devolución de Recursos a empleados por Retenciones Excesivas por TSS.</t>
  </si>
  <si>
    <t>Devolución impuesto selectivo al consumo de combustibles</t>
  </si>
  <si>
    <t>Venta de Sellos Especiales para el Colegio de Abogados</t>
  </si>
  <si>
    <t>Fondo de contribución especial para la gestión integral de residuos</t>
  </si>
  <si>
    <t>Patrimonio público recuperado</t>
  </si>
  <si>
    <t>Ingresos de las Inst. Centralizadas en la CUT No Presupuestaria</t>
  </si>
  <si>
    <t>TOTAL DE INGRESOS REPORTADOS EN EL SIGEF</t>
  </si>
  <si>
    <t>Ingresos de las Inst. Centralizadas en la CUT Presupuestaria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</si>
  <si>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</si>
  <si>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</si>
  <si>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Terceros, ingresos de las instituciones centralizadas en la CUT no presupuestaria y los depósitos en exceso de las recaudadoras.  </t>
  </si>
  <si>
    <t xml:space="preserve"> Las informaciones presentadas difieren de las presentadas en  Portal de Transparencia Fiscal,  ya que solo incluyen los ingresos presupuestarios.</t>
  </si>
  <si>
    <t>FUENTE: Elaborado por la Direción de Política Tributaria (DPT) del Viceministerio de Política Fiscal del Ministerio de Hacienda y Economía, con los datos del Sistema Integrado de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</si>
</sst>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00_);\(#,##0.000\)"/>
  </numFmts>
  <fonts count="27" x14ac:knownFonts="1">
    <font>
      <sz val="10"/>
      <name val="Arial"/>
      <family val="2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i/>
      <vertAlign val="superscript"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sz val="10"/>
      <name val="Gotham"/>
    </font>
    <font>
      <sz val="10"/>
      <color rgb="FFFF0000"/>
      <name val="Arial"/>
      <family val="2"/>
    </font>
    <font>
      <b/>
      <u/>
      <sz val="10"/>
      <color indexed="8"/>
      <name val="Gotham"/>
    </font>
    <font>
      <u/>
      <sz val="10"/>
      <color indexed="8"/>
      <name val="Gotham"/>
    </font>
    <font>
      <sz val="10"/>
      <color indexed="8"/>
      <name val="Segoe UI"/>
      <family val="2"/>
    </font>
    <font>
      <b/>
      <sz val="10"/>
      <name val="Gotham"/>
    </font>
    <font>
      <b/>
      <sz val="9"/>
      <name val="Gotham"/>
    </font>
    <font>
      <sz val="8"/>
      <color indexed="8"/>
      <name val="Gotham"/>
    </font>
    <font>
      <sz val="8"/>
      <name val="Gotham"/>
    </font>
    <font>
      <b/>
      <sz val="9"/>
      <color indexed="8"/>
      <name val="Gotham"/>
    </font>
    <font>
      <sz val="11"/>
      <name val="Arial"/>
      <family val="2"/>
    </font>
    <font>
      <sz val="9"/>
      <color indexed="8"/>
      <name val="Gotham"/>
    </font>
    <font>
      <sz val="8"/>
      <name val="Arial"/>
      <family val="2"/>
    </font>
    <font>
      <sz val="9"/>
      <name val="Arial"/>
      <family val="2"/>
    </font>
    <font>
      <sz val="9"/>
      <name val="Gotham"/>
    </font>
    <font>
      <sz val="6"/>
      <name val="Gotham"/>
    </font>
    <font>
      <sz val="6"/>
      <name val="Arial"/>
      <family val="2"/>
    </font>
    <font>
      <sz val="87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87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164" fontId="7" fillId="0" borderId="11" xfId="2" applyNumberFormat="1" applyFont="1" applyBorder="1"/>
    <xf numFmtId="164" fontId="7" fillId="0" borderId="12" xfId="2" applyNumberFormat="1" applyFont="1" applyBorder="1"/>
    <xf numFmtId="164" fontId="0" fillId="0" borderId="0" xfId="0" applyNumberFormat="1"/>
    <xf numFmtId="43" fontId="0" fillId="0" borderId="0" xfId="1" applyFont="1"/>
    <xf numFmtId="0" fontId="7" fillId="0" borderId="12" xfId="3" applyFont="1" applyBorder="1"/>
    <xf numFmtId="49" fontId="7" fillId="0" borderId="12" xfId="2" applyNumberFormat="1" applyFont="1" applyBorder="1" applyAlignment="1">
      <alignment horizontal="left"/>
    </xf>
    <xf numFmtId="49" fontId="8" fillId="0" borderId="12" xfId="2" applyNumberFormat="1" applyFont="1" applyBorder="1" applyAlignment="1">
      <alignment horizontal="left" indent="1"/>
    </xf>
    <xf numFmtId="164" fontId="8" fillId="3" borderId="11" xfId="2" applyNumberFormat="1" applyFont="1" applyFill="1" applyBorder="1"/>
    <xf numFmtId="164" fontId="8" fillId="3" borderId="12" xfId="2" applyNumberFormat="1" applyFont="1" applyFill="1" applyBorder="1"/>
    <xf numFmtId="164" fontId="7" fillId="0" borderId="11" xfId="4" applyNumberFormat="1" applyFont="1" applyBorder="1"/>
    <xf numFmtId="164" fontId="7" fillId="0" borderId="11" xfId="3" applyNumberFormat="1" applyFont="1" applyBorder="1"/>
    <xf numFmtId="164" fontId="7" fillId="0" borderId="12" xfId="3" applyNumberFormat="1" applyFont="1" applyBorder="1"/>
    <xf numFmtId="49" fontId="7" fillId="0" borderId="12" xfId="3" applyNumberFormat="1" applyFont="1" applyBorder="1" applyAlignment="1">
      <alignment horizontal="left" indent="1"/>
    </xf>
    <xf numFmtId="49" fontId="8" fillId="0" borderId="12" xfId="3" applyNumberFormat="1" applyFont="1" applyBorder="1" applyAlignment="1">
      <alignment horizontal="left" indent="2"/>
    </xf>
    <xf numFmtId="164" fontId="8" fillId="3" borderId="11" xfId="3" applyNumberFormat="1" applyFont="1" applyFill="1" applyBorder="1"/>
    <xf numFmtId="164" fontId="8" fillId="3" borderId="11" xfId="4" applyNumberFormat="1" applyFont="1" applyFill="1" applyBorder="1"/>
    <xf numFmtId="49" fontId="8" fillId="0" borderId="12" xfId="0" applyNumberFormat="1" applyFont="1" applyBorder="1" applyAlignment="1">
      <alignment horizontal="left" indent="2"/>
    </xf>
    <xf numFmtId="164" fontId="7" fillId="3" borderId="11" xfId="2" applyNumberFormat="1" applyFont="1" applyFill="1" applyBorder="1"/>
    <xf numFmtId="49" fontId="7" fillId="0" borderId="12" xfId="2" applyNumberFormat="1" applyFont="1" applyBorder="1" applyAlignment="1">
      <alignment horizontal="left" indent="2"/>
    </xf>
    <xf numFmtId="49" fontId="8" fillId="0" borderId="12" xfId="2" applyNumberFormat="1" applyFont="1" applyBorder="1" applyAlignment="1">
      <alignment horizontal="left" indent="3"/>
    </xf>
    <xf numFmtId="164" fontId="8" fillId="0" borderId="11" xfId="2" applyNumberFormat="1" applyFont="1" applyBorder="1"/>
    <xf numFmtId="0" fontId="7" fillId="0" borderId="12" xfId="3" applyFont="1" applyBorder="1" applyAlignment="1">
      <alignment horizontal="left" indent="2"/>
    </xf>
    <xf numFmtId="49" fontId="9" fillId="0" borderId="12" xfId="2" applyNumberFormat="1" applyFont="1" applyBorder="1" applyAlignment="1">
      <alignment horizontal="left" indent="3"/>
    </xf>
    <xf numFmtId="165" fontId="9" fillId="3" borderId="11" xfId="2" applyNumberFormat="1" applyFont="1" applyFill="1" applyBorder="1"/>
    <xf numFmtId="164" fontId="9" fillId="0" borderId="12" xfId="2" applyNumberFormat="1" applyFont="1" applyBorder="1"/>
    <xf numFmtId="164" fontId="9" fillId="0" borderId="11" xfId="2" applyNumberFormat="1" applyFont="1" applyBorder="1"/>
    <xf numFmtId="0" fontId="10" fillId="0" borderId="0" xfId="0" applyFont="1"/>
    <xf numFmtId="165" fontId="9" fillId="0" borderId="11" xfId="2" applyNumberFormat="1" applyFont="1" applyBorder="1"/>
    <xf numFmtId="164" fontId="8" fillId="0" borderId="12" xfId="2" applyNumberFormat="1" applyFont="1" applyBorder="1"/>
    <xf numFmtId="49" fontId="8" fillId="3" borderId="12" xfId="2" applyNumberFormat="1" applyFont="1" applyFill="1" applyBorder="1" applyAlignment="1">
      <alignment horizontal="left" indent="3"/>
    </xf>
    <xf numFmtId="165" fontId="8" fillId="0" borderId="11" xfId="2" applyNumberFormat="1" applyFont="1" applyBorder="1"/>
    <xf numFmtId="0" fontId="0" fillId="3" borderId="0" xfId="0" applyFill="1"/>
    <xf numFmtId="165" fontId="8" fillId="3" borderId="11" xfId="2" applyNumberFormat="1" applyFont="1" applyFill="1" applyBorder="1"/>
    <xf numFmtId="43" fontId="0" fillId="3" borderId="0" xfId="1" applyFont="1" applyFill="1"/>
    <xf numFmtId="49" fontId="7" fillId="0" borderId="12" xfId="2" applyNumberFormat="1" applyFont="1" applyBorder="1" applyAlignment="1">
      <alignment horizontal="left" indent="3"/>
    </xf>
    <xf numFmtId="164" fontId="8" fillId="0" borderId="12" xfId="2" applyNumberFormat="1" applyFont="1" applyBorder="1" applyAlignment="1">
      <alignment horizontal="left" indent="5"/>
    </xf>
    <xf numFmtId="49" fontId="8" fillId="4" borderId="12" xfId="3" applyNumberFormat="1" applyFont="1" applyFill="1" applyBorder="1" applyAlignment="1">
      <alignment horizontal="left" indent="4"/>
    </xf>
    <xf numFmtId="164" fontId="8" fillId="4" borderId="11" xfId="2" applyNumberFormat="1" applyFont="1" applyFill="1" applyBorder="1"/>
    <xf numFmtId="164" fontId="8" fillId="0" borderId="12" xfId="2" applyNumberFormat="1" applyFont="1" applyBorder="1" applyAlignment="1">
      <alignment horizontal="left" indent="3"/>
    </xf>
    <xf numFmtId="43" fontId="8" fillId="0" borderId="11" xfId="1" applyFont="1" applyBorder="1"/>
    <xf numFmtId="164" fontId="11" fillId="0" borderId="11" xfId="2" applyNumberFormat="1" applyFont="1" applyBorder="1"/>
    <xf numFmtId="164" fontId="11" fillId="0" borderId="12" xfId="2" applyNumberFormat="1" applyFont="1" applyBorder="1"/>
    <xf numFmtId="49" fontId="12" fillId="0" borderId="12" xfId="2" applyNumberFormat="1" applyFont="1" applyBorder="1" applyAlignment="1">
      <alignment horizontal="left" indent="2"/>
    </xf>
    <xf numFmtId="164" fontId="12" fillId="0" borderId="11" xfId="2" applyNumberFormat="1" applyFont="1" applyBorder="1"/>
    <xf numFmtId="164" fontId="12" fillId="0" borderId="12" xfId="2" applyNumberFormat="1" applyFont="1" applyBorder="1"/>
    <xf numFmtId="49" fontId="7" fillId="0" borderId="12" xfId="2" applyNumberFormat="1" applyFont="1" applyBorder="1" applyAlignment="1">
      <alignment horizontal="left" indent="1"/>
    </xf>
    <xf numFmtId="0" fontId="1" fillId="0" borderId="0" xfId="0" applyFont="1"/>
    <xf numFmtId="49" fontId="8" fillId="3" borderId="12" xfId="4" applyNumberFormat="1" applyFont="1" applyFill="1" applyBorder="1" applyAlignment="1">
      <alignment horizontal="left" indent="2"/>
    </xf>
    <xf numFmtId="0" fontId="1" fillId="3" borderId="0" xfId="0" applyFont="1" applyFill="1"/>
    <xf numFmtId="49" fontId="8" fillId="3" borderId="12" xfId="3" applyNumberFormat="1" applyFont="1" applyFill="1" applyBorder="1" applyAlignment="1">
      <alignment horizontal="left" indent="2"/>
    </xf>
    <xf numFmtId="43" fontId="8" fillId="0" borderId="12" xfId="1" applyFont="1" applyBorder="1"/>
    <xf numFmtId="165" fontId="8" fillId="3" borderId="12" xfId="1" applyNumberFormat="1" applyFont="1" applyFill="1" applyBorder="1"/>
    <xf numFmtId="49" fontId="7" fillId="0" borderId="12" xfId="2" applyNumberFormat="1" applyFont="1" applyBorder="1"/>
    <xf numFmtId="49" fontId="8" fillId="0" borderId="12" xfId="2" applyNumberFormat="1" applyFont="1" applyBorder="1" applyAlignment="1">
      <alignment horizontal="left" indent="4"/>
    </xf>
    <xf numFmtId="164" fontId="8" fillId="4" borderId="11" xfId="1" applyNumberFormat="1" applyFont="1" applyFill="1" applyBorder="1"/>
    <xf numFmtId="164" fontId="8" fillId="4" borderId="12" xfId="2" applyNumberFormat="1" applyFont="1" applyFill="1" applyBorder="1"/>
    <xf numFmtId="49" fontId="8" fillId="4" borderId="12" xfId="3" applyNumberFormat="1" applyFont="1" applyFill="1" applyBorder="1" applyAlignment="1">
      <alignment horizontal="left" indent="3"/>
    </xf>
    <xf numFmtId="49" fontId="8" fillId="0" borderId="12" xfId="3" applyNumberFormat="1" applyFont="1" applyBorder="1" applyAlignment="1">
      <alignment horizontal="left" indent="3"/>
    </xf>
    <xf numFmtId="164" fontId="8" fillId="0" borderId="11" xfId="1" applyNumberFormat="1" applyFont="1" applyBorder="1"/>
    <xf numFmtId="164" fontId="8" fillId="4" borderId="12" xfId="0" applyNumberFormat="1" applyFont="1" applyFill="1" applyBorder="1" applyAlignment="1">
      <alignment vertical="center"/>
    </xf>
    <xf numFmtId="49" fontId="8" fillId="0" borderId="12" xfId="2" applyNumberFormat="1" applyFont="1" applyBorder="1" applyAlignment="1">
      <alignment horizontal="left" indent="2"/>
    </xf>
    <xf numFmtId="49" fontId="8" fillId="4" borderId="12" xfId="2" applyNumberFormat="1" applyFont="1" applyFill="1" applyBorder="1" applyAlignment="1">
      <alignment horizontal="left" indent="2"/>
    </xf>
    <xf numFmtId="43" fontId="8" fillId="0" borderId="11" xfId="1" applyFont="1" applyFill="1" applyBorder="1"/>
    <xf numFmtId="165" fontId="8" fillId="0" borderId="12" xfId="1" applyNumberFormat="1" applyFont="1" applyFill="1" applyBorder="1"/>
    <xf numFmtId="49" fontId="8" fillId="4" borderId="12" xfId="2" applyNumberFormat="1" applyFont="1" applyFill="1" applyBorder="1" applyAlignment="1">
      <alignment horizontal="left"/>
    </xf>
    <xf numFmtId="49" fontId="9" fillId="0" borderId="12" xfId="2" applyNumberFormat="1" applyFont="1" applyBorder="1" applyAlignment="1">
      <alignment horizontal="left" indent="2"/>
    </xf>
    <xf numFmtId="43" fontId="9" fillId="0" borderId="11" xfId="1" applyFont="1" applyBorder="1"/>
    <xf numFmtId="49" fontId="12" fillId="0" borderId="12" xfId="2" applyNumberFormat="1" applyFont="1" applyBorder="1" applyAlignment="1">
      <alignment horizontal="left" indent="1"/>
    </xf>
    <xf numFmtId="49" fontId="6" fillId="2" borderId="7" xfId="2" applyNumberFormat="1" applyFont="1" applyFill="1" applyBorder="1" applyAlignment="1">
      <alignment horizontal="left" vertical="center"/>
    </xf>
    <xf numFmtId="165" fontId="6" fillId="2" borderId="4" xfId="1" applyNumberFormat="1" applyFont="1" applyFill="1" applyBorder="1" applyAlignment="1">
      <alignment vertical="center"/>
    </xf>
    <xf numFmtId="165" fontId="6" fillId="2" borderId="13" xfId="1" applyNumberFormat="1" applyFont="1" applyFill="1" applyBorder="1" applyAlignment="1">
      <alignment vertical="center"/>
    </xf>
    <xf numFmtId="165" fontId="0" fillId="0" borderId="0" xfId="1" applyNumberFormat="1" applyFont="1"/>
    <xf numFmtId="165" fontId="7" fillId="0" borderId="11" xfId="1" applyNumberFormat="1" applyFont="1" applyFill="1" applyBorder="1" applyProtection="1"/>
    <xf numFmtId="49" fontId="7" fillId="0" borderId="12" xfId="0" applyNumberFormat="1" applyFont="1" applyBorder="1"/>
    <xf numFmtId="164" fontId="7" fillId="0" borderId="11" xfId="0" applyNumberFormat="1" applyFont="1" applyBorder="1"/>
    <xf numFmtId="164" fontId="7" fillId="0" borderId="12" xfId="0" applyNumberFormat="1" applyFont="1" applyBorder="1"/>
    <xf numFmtId="165" fontId="0" fillId="0" borderId="0" xfId="0" applyNumberFormat="1"/>
    <xf numFmtId="49" fontId="11" fillId="0" borderId="12" xfId="0" applyNumberFormat="1" applyFont="1" applyBorder="1" applyAlignment="1">
      <alignment horizontal="left"/>
    </xf>
    <xf numFmtId="164" fontId="11" fillId="0" borderId="12" xfId="0" applyNumberFormat="1" applyFont="1" applyBorder="1"/>
    <xf numFmtId="43" fontId="11" fillId="0" borderId="11" xfId="1" applyFont="1" applyBorder="1"/>
    <xf numFmtId="49" fontId="8" fillId="0" borderId="12" xfId="0" applyNumberFormat="1" applyFont="1" applyBorder="1" applyAlignment="1">
      <alignment horizontal="left" indent="1"/>
    </xf>
    <xf numFmtId="164" fontId="8" fillId="0" borderId="11" xfId="0" applyNumberFormat="1" applyFont="1" applyBorder="1"/>
    <xf numFmtId="164" fontId="8" fillId="0" borderId="12" xfId="0" applyNumberFormat="1" applyFont="1" applyBorder="1"/>
    <xf numFmtId="164" fontId="11" fillId="0" borderId="11" xfId="0" applyNumberFormat="1" applyFont="1" applyBorder="1"/>
    <xf numFmtId="49" fontId="12" fillId="0" borderId="12" xfId="0" applyNumberFormat="1" applyFont="1" applyBorder="1" applyAlignment="1">
      <alignment horizontal="left" indent="1"/>
    </xf>
    <xf numFmtId="164" fontId="12" fillId="0" borderId="11" xfId="0" applyNumberFormat="1" applyFont="1" applyBorder="1"/>
    <xf numFmtId="43" fontId="8" fillId="0" borderId="12" xfId="1" applyFont="1" applyFill="1" applyBorder="1" applyProtection="1"/>
    <xf numFmtId="43" fontId="8" fillId="0" borderId="11" xfId="1" applyFont="1" applyFill="1" applyBorder="1" applyProtection="1"/>
    <xf numFmtId="164" fontId="12" fillId="0" borderId="12" xfId="0" applyNumberFormat="1" applyFont="1" applyBorder="1"/>
    <xf numFmtId="164" fontId="12" fillId="0" borderId="12" xfId="3" applyNumberFormat="1" applyFont="1" applyBorder="1"/>
    <xf numFmtId="164" fontId="12" fillId="0" borderId="11" xfId="3" applyNumberFormat="1" applyFont="1" applyBorder="1"/>
    <xf numFmtId="49" fontId="7" fillId="0" borderId="12" xfId="0" applyNumberFormat="1" applyFont="1" applyBorder="1" applyAlignment="1" applyProtection="1">
      <alignment horizontal="left" indent="2"/>
      <protection locked="0"/>
    </xf>
    <xf numFmtId="165" fontId="7" fillId="0" borderId="12" xfId="1" applyNumberFormat="1" applyFont="1" applyFill="1" applyBorder="1" applyProtection="1"/>
    <xf numFmtId="43" fontId="7" fillId="0" borderId="11" xfId="1" applyFont="1" applyFill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left" indent="2"/>
      <protection locked="0"/>
    </xf>
    <xf numFmtId="164" fontId="8" fillId="0" borderId="12" xfId="3" applyNumberFormat="1" applyFont="1" applyBorder="1"/>
    <xf numFmtId="164" fontId="8" fillId="3" borderId="12" xfId="0" applyNumberFormat="1" applyFont="1" applyFill="1" applyBorder="1"/>
    <xf numFmtId="164" fontId="8" fillId="0" borderId="11" xfId="3" applyNumberFormat="1" applyFont="1" applyBorder="1"/>
    <xf numFmtId="49" fontId="8" fillId="0" borderId="12" xfId="0" applyNumberFormat="1" applyFont="1" applyBorder="1" applyAlignment="1" applyProtection="1">
      <alignment horizontal="left" indent="4"/>
      <protection locked="0"/>
    </xf>
    <xf numFmtId="164" fontId="9" fillId="0" borderId="12" xfId="0" applyNumberFormat="1" applyFont="1" applyBorder="1"/>
    <xf numFmtId="164" fontId="9" fillId="0" borderId="11" xfId="0" applyNumberFormat="1" applyFont="1" applyBorder="1"/>
    <xf numFmtId="165" fontId="8" fillId="0" borderId="12" xfId="1" applyNumberFormat="1" applyFont="1" applyFill="1" applyBorder="1" applyProtection="1"/>
    <xf numFmtId="49" fontId="7" fillId="0" borderId="12" xfId="0" applyNumberFormat="1" applyFont="1" applyBorder="1" applyAlignment="1">
      <alignment horizontal="left" wrapText="1"/>
    </xf>
    <xf numFmtId="164" fontId="7" fillId="0" borderId="11" xfId="0" applyNumberFormat="1" applyFont="1" applyBorder="1" applyAlignment="1">
      <alignment vertical="center"/>
    </xf>
    <xf numFmtId="164" fontId="7" fillId="3" borderId="11" xfId="0" applyNumberFormat="1" applyFont="1" applyFill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4" fontId="7" fillId="0" borderId="11" xfId="3" applyNumberFormat="1" applyFont="1" applyBorder="1" applyAlignment="1">
      <alignment vertical="center"/>
    </xf>
    <xf numFmtId="165" fontId="6" fillId="2" borderId="14" xfId="0" applyNumberFormat="1" applyFont="1" applyFill="1" applyBorder="1" applyAlignment="1">
      <alignment horizontal="left" vertical="center"/>
    </xf>
    <xf numFmtId="165" fontId="6" fillId="2" borderId="8" xfId="0" applyNumberFormat="1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vertical="center"/>
    </xf>
    <xf numFmtId="49" fontId="7" fillId="0" borderId="10" xfId="0" applyNumberFormat="1" applyFont="1" applyBorder="1" applyAlignment="1">
      <alignment horizontal="left"/>
    </xf>
    <xf numFmtId="164" fontId="7" fillId="0" borderId="15" xfId="0" applyNumberFormat="1" applyFont="1" applyBorder="1"/>
    <xf numFmtId="164" fontId="13" fillId="0" borderId="12" xfId="2" applyNumberFormat="1" applyFont="1" applyBorder="1"/>
    <xf numFmtId="164" fontId="8" fillId="0" borderId="11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49" fontId="8" fillId="0" borderId="12" xfId="0" applyNumberFormat="1" applyFont="1" applyBorder="1" applyAlignment="1">
      <alignment horizontal="left"/>
    </xf>
    <xf numFmtId="164" fontId="8" fillId="3" borderId="11" xfId="0" applyNumberFormat="1" applyFont="1" applyFill="1" applyBorder="1" applyAlignment="1">
      <alignment vertical="center"/>
    </xf>
    <xf numFmtId="43" fontId="8" fillId="0" borderId="11" xfId="1" applyFont="1" applyBorder="1" applyAlignment="1">
      <alignment vertical="center"/>
    </xf>
    <xf numFmtId="165" fontId="8" fillId="0" borderId="12" xfId="1" applyNumberFormat="1" applyFont="1" applyBorder="1" applyAlignment="1">
      <alignment vertical="center"/>
    </xf>
    <xf numFmtId="43" fontId="8" fillId="0" borderId="11" xfId="1" applyFont="1" applyFill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8" fillId="0" borderId="11" xfId="1" applyNumberFormat="1" applyFont="1" applyFill="1" applyBorder="1" applyAlignment="1" applyProtection="1">
      <alignment vertical="center"/>
    </xf>
    <xf numFmtId="49" fontId="8" fillId="0" borderId="9" xfId="0" applyNumberFormat="1" applyFont="1" applyBorder="1" applyAlignment="1">
      <alignment horizontal="left"/>
    </xf>
    <xf numFmtId="165" fontId="8" fillId="0" borderId="16" xfId="0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49" fontId="6" fillId="2" borderId="17" xfId="0" applyNumberFormat="1" applyFont="1" applyFill="1" applyBorder="1" applyAlignment="1">
      <alignment horizontal="left" vertical="center"/>
    </xf>
    <xf numFmtId="164" fontId="6" fillId="2" borderId="15" xfId="0" applyNumberFormat="1" applyFont="1" applyFill="1" applyBorder="1" applyAlignment="1">
      <alignment vertical="center"/>
    </xf>
    <xf numFmtId="164" fontId="6" fillId="2" borderId="15" xfId="1" applyNumberFormat="1" applyFont="1" applyFill="1" applyBorder="1" applyAlignment="1">
      <alignment vertical="center"/>
    </xf>
    <xf numFmtId="165" fontId="6" fillId="2" borderId="15" xfId="0" applyNumberFormat="1" applyFont="1" applyFill="1" applyBorder="1" applyAlignment="1">
      <alignment vertical="center"/>
    </xf>
    <xf numFmtId="165" fontId="6" fillId="2" borderId="15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49" fontId="14" fillId="5" borderId="18" xfId="0" applyNumberFormat="1" applyFont="1" applyFill="1" applyBorder="1" applyAlignment="1">
      <alignment horizontal="left" vertical="center"/>
    </xf>
    <xf numFmtId="165" fontId="14" fillId="5" borderId="13" xfId="0" applyNumberFormat="1" applyFont="1" applyFill="1" applyBorder="1" applyAlignment="1">
      <alignment vertical="center"/>
    </xf>
    <xf numFmtId="164" fontId="14" fillId="5" borderId="13" xfId="0" applyNumberFormat="1" applyFont="1" applyFill="1" applyBorder="1" applyAlignment="1">
      <alignment vertical="center"/>
    </xf>
    <xf numFmtId="164" fontId="15" fillId="0" borderId="0" xfId="0" applyNumberFormat="1" applyFont="1"/>
    <xf numFmtId="164" fontId="16" fillId="0" borderId="0" xfId="0" applyNumberFormat="1" applyFont="1" applyAlignment="1">
      <alignment vertical="center"/>
    </xf>
    <xf numFmtId="164" fontId="17" fillId="3" borderId="0" xfId="1" applyNumberFormat="1" applyFont="1" applyFill="1" applyAlignment="1">
      <alignment vertical="center"/>
    </xf>
    <xf numFmtId="164" fontId="16" fillId="3" borderId="0" xfId="0" applyNumberFormat="1" applyFont="1" applyFill="1" applyAlignment="1">
      <alignment vertical="center"/>
    </xf>
    <xf numFmtId="43" fontId="8" fillId="0" borderId="0" xfId="1" applyFont="1" applyAlignment="1">
      <alignment vertical="center"/>
    </xf>
    <xf numFmtId="164" fontId="8" fillId="0" borderId="0" xfId="0" applyNumberFormat="1" applyFont="1" applyAlignment="1">
      <alignment vertical="center"/>
    </xf>
    <xf numFmtId="49" fontId="18" fillId="0" borderId="0" xfId="0" applyNumberFormat="1" applyFont="1"/>
    <xf numFmtId="164" fontId="17" fillId="3" borderId="0" xfId="0" applyNumberFormat="1" applyFont="1" applyFill="1" applyAlignment="1">
      <alignment vertical="center"/>
    </xf>
    <xf numFmtId="0" fontId="17" fillId="0" borderId="0" xfId="0" applyFont="1"/>
    <xf numFmtId="0" fontId="16" fillId="0" borderId="0" xfId="0" applyFont="1"/>
    <xf numFmtId="164" fontId="17" fillId="0" borderId="0" xfId="0" applyNumberFormat="1" applyFont="1"/>
    <xf numFmtId="0" fontId="19" fillId="0" borderId="0" xfId="0" applyFont="1"/>
    <xf numFmtId="0" fontId="16" fillId="0" borderId="0" xfId="0" applyFont="1" applyAlignment="1">
      <alignment horizontal="left" indent="1"/>
    </xf>
    <xf numFmtId="164" fontId="8" fillId="0" borderId="0" xfId="2" applyNumberFormat="1" applyFont="1"/>
    <xf numFmtId="164" fontId="17" fillId="0" borderId="0" xfId="1" applyNumberFormat="1" applyFont="1" applyFill="1" applyBorder="1" applyAlignment="1" applyProtection="1">
      <alignment vertical="center"/>
    </xf>
    <xf numFmtId="0" fontId="20" fillId="0" borderId="0" xfId="0" applyFont="1"/>
    <xf numFmtId="164" fontId="14" fillId="3" borderId="0" xfId="1" applyNumberFormat="1" applyFont="1" applyFill="1"/>
    <xf numFmtId="0" fontId="21" fillId="0" borderId="0" xfId="0" applyFont="1"/>
    <xf numFmtId="164" fontId="17" fillId="3" borderId="0" xfId="0" applyNumberFormat="1" applyFont="1" applyFill="1"/>
    <xf numFmtId="166" fontId="21" fillId="3" borderId="0" xfId="0" applyNumberFormat="1" applyFont="1" applyFill="1"/>
    <xf numFmtId="0" fontId="22" fillId="0" borderId="0" xfId="0" applyFont="1"/>
    <xf numFmtId="164" fontId="23" fillId="3" borderId="0" xfId="1" applyNumberFormat="1" applyFont="1" applyFill="1" applyAlignment="1">
      <alignment vertical="center"/>
    </xf>
    <xf numFmtId="164" fontId="23" fillId="3" borderId="0" xfId="0" applyNumberFormat="1" applyFont="1" applyFill="1"/>
    <xf numFmtId="164" fontId="23" fillId="3" borderId="0" xfId="0" applyNumberFormat="1" applyFont="1" applyFill="1" applyAlignment="1">
      <alignment vertical="center"/>
    </xf>
    <xf numFmtId="0" fontId="22" fillId="3" borderId="0" xfId="0" applyFont="1" applyFill="1"/>
    <xf numFmtId="165" fontId="17" fillId="3" borderId="0" xfId="1" applyNumberFormat="1" applyFont="1" applyFill="1" applyAlignment="1">
      <alignment vertical="center"/>
    </xf>
    <xf numFmtId="165" fontId="0" fillId="3" borderId="0" xfId="1" applyNumberFormat="1" applyFont="1" applyFill="1"/>
    <xf numFmtId="164" fontId="0" fillId="3" borderId="0" xfId="1" applyNumberFormat="1" applyFont="1" applyFill="1"/>
    <xf numFmtId="0" fontId="21" fillId="3" borderId="0" xfId="0" applyFont="1" applyFill="1"/>
    <xf numFmtId="164" fontId="24" fillId="3" borderId="0" xfId="1" applyNumberFormat="1" applyFont="1" applyFill="1" applyAlignment="1">
      <alignment vertical="center"/>
    </xf>
    <xf numFmtId="0" fontId="25" fillId="0" borderId="0" xfId="0" applyFont="1"/>
    <xf numFmtId="164" fontId="24" fillId="3" borderId="0" xfId="0" applyNumberFormat="1" applyFont="1" applyFill="1" applyAlignment="1">
      <alignment vertical="center"/>
    </xf>
    <xf numFmtId="165" fontId="21" fillId="3" borderId="0" xfId="1" applyNumberFormat="1" applyFont="1" applyFill="1"/>
    <xf numFmtId="164" fontId="21" fillId="3" borderId="0" xfId="1" applyNumberFormat="1" applyFont="1" applyFill="1"/>
    <xf numFmtId="164" fontId="26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2 2 2" xfId="2" xr:uid="{95EEF34A-DF02-4191-8AE9-446AB7645D0D}"/>
    <cellStyle name="Normal_COMPARACION 2002-2001" xfId="3" xr:uid="{20399105-DD1C-4EFA-A035-5668AADA71B7}"/>
    <cellStyle name="Normal_COMPARACION 2002-2001 2" xfId="4" xr:uid="{6B628815-3DBC-489F-8CC0-599766DEF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Diciembre%20%202025.xlsb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Diciembre%20%202025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">
          <cell r="C31">
            <v>3412.1</v>
          </cell>
          <cell r="D31">
            <v>2945</v>
          </cell>
          <cell r="E31">
            <v>2090.6999999999998</v>
          </cell>
          <cell r="F31">
            <v>2773.3999999999996</v>
          </cell>
          <cell r="G31">
            <v>2620.9</v>
          </cell>
          <cell r="H31">
            <v>1901.4999999999998</v>
          </cell>
          <cell r="I31">
            <v>2534.1999999999998</v>
          </cell>
          <cell r="J31">
            <v>3442.1000000000004</v>
          </cell>
          <cell r="K31">
            <v>2465.7999999999997</v>
          </cell>
          <cell r="L31">
            <v>2566.5000000000005</v>
          </cell>
          <cell r="M31">
            <v>2800.6</v>
          </cell>
          <cell r="N31">
            <v>2923.5000000000005</v>
          </cell>
          <cell r="O31">
            <v>32476.3</v>
          </cell>
          <cell r="P31">
            <v>2405.4</v>
          </cell>
          <cell r="Q31">
            <v>2341.2000000000003</v>
          </cell>
          <cell r="R31">
            <v>2385.4000000000005</v>
          </cell>
          <cell r="S31">
            <v>2435.2000000000003</v>
          </cell>
          <cell r="T31">
            <v>2935.2000000000003</v>
          </cell>
          <cell r="U31">
            <v>2722.6</v>
          </cell>
          <cell r="V31">
            <v>3035.2</v>
          </cell>
          <cell r="W31">
            <v>3622.9</v>
          </cell>
          <cell r="X31">
            <v>2795.6</v>
          </cell>
          <cell r="Y31">
            <v>2776.0000000000005</v>
          </cell>
          <cell r="Z31">
            <v>2613.3000000000002</v>
          </cell>
          <cell r="AA31">
            <v>3166</v>
          </cell>
          <cell r="AB31">
            <v>33234.000000000007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203C-CBD3-42DF-A778-049643D42343}">
  <dimension ref="A1:AK199"/>
  <sheetViews>
    <sheetView showGridLines="0" tabSelected="1" topLeftCell="A122" zoomScale="120" zoomScaleNormal="120" workbookViewId="0">
      <selection activeCell="B141" sqref="B141"/>
    </sheetView>
  </sheetViews>
  <sheetFormatPr baseColWidth="10" defaultColWidth="11.42578125" defaultRowHeight="12.75" x14ac:dyDescent="0.2"/>
  <cols>
    <col min="1" max="1" width="1.5703125" customWidth="1"/>
    <col min="2" max="2" width="67.5703125" customWidth="1"/>
    <col min="3" max="7" width="12.85546875" customWidth="1"/>
    <col min="8" max="8" width="11.140625" customWidth="1"/>
    <col min="9" max="9" width="12.7109375" customWidth="1"/>
    <col min="10" max="12" width="13.7109375" customWidth="1"/>
    <col min="13" max="13" width="13.42578125" customWidth="1"/>
    <col min="14" max="14" width="13.7109375" customWidth="1"/>
    <col min="15" max="15" width="14.42578125" style="8" customWidth="1"/>
    <col min="16" max="17" width="12.7109375" customWidth="1"/>
    <col min="18" max="18" width="11.7109375" customWidth="1"/>
    <col min="19" max="20" width="12.28515625" customWidth="1"/>
    <col min="21" max="21" width="12" customWidth="1"/>
    <col min="22" max="22" width="12.28515625" customWidth="1"/>
    <col min="23" max="23" width="11.5703125" customWidth="1"/>
    <col min="24" max="24" width="13.85546875" customWidth="1"/>
    <col min="25" max="25" width="14.85546875" customWidth="1"/>
    <col min="26" max="26" width="13.42578125" bestFit="1" customWidth="1"/>
    <col min="27" max="27" width="14.28515625" customWidth="1"/>
    <col min="28" max="28" width="17" style="8" customWidth="1"/>
    <col min="29" max="29" width="13.85546875" customWidth="1"/>
    <col min="30" max="30" width="9.42578125" customWidth="1"/>
    <col min="31" max="32" width="17.7109375" bestFit="1" customWidth="1"/>
    <col min="33" max="35" width="18.7109375" bestFit="1" customWidth="1"/>
  </cols>
  <sheetData>
    <row r="1" spans="1:35" ht="18.75" customHeight="1" x14ac:dyDescent="0.25">
      <c r="B1" s="177" t="s">
        <v>0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</row>
    <row r="2" spans="1:35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1"/>
      <c r="AD2" s="1"/>
    </row>
    <row r="3" spans="1:35" ht="18" customHeight="1" x14ac:dyDescent="0.2">
      <c r="B3" s="178" t="s">
        <v>1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</row>
    <row r="4" spans="1:35" ht="17.25" customHeight="1" x14ac:dyDescent="0.2">
      <c r="B4" s="179" t="s">
        <v>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</row>
    <row r="5" spans="1:35" ht="17.25" customHeight="1" x14ac:dyDescent="0.2">
      <c r="B5" s="179" t="s">
        <v>3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</row>
    <row r="6" spans="1:35" ht="23.25" customHeight="1" x14ac:dyDescent="0.2">
      <c r="A6" t="s">
        <v>4</v>
      </c>
      <c r="B6" s="180" t="s">
        <v>5</v>
      </c>
      <c r="C6" s="182">
        <v>2024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4"/>
      <c r="O6" s="185" t="s">
        <v>6</v>
      </c>
      <c r="P6" s="182">
        <v>2025</v>
      </c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4"/>
      <c r="AB6" s="185" t="s">
        <v>7</v>
      </c>
      <c r="AC6" s="182" t="s">
        <v>8</v>
      </c>
      <c r="AD6" s="184"/>
    </row>
    <row r="7" spans="1:35" ht="29.25" customHeight="1" thickBot="1" x14ac:dyDescent="0.25">
      <c r="B7" s="181"/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186"/>
      <c r="P7" s="4" t="s">
        <v>9</v>
      </c>
      <c r="Q7" s="3" t="s">
        <v>10</v>
      </c>
      <c r="R7" s="3" t="s">
        <v>11</v>
      </c>
      <c r="S7" s="3" t="s">
        <v>12</v>
      </c>
      <c r="T7" s="3" t="s">
        <v>13</v>
      </c>
      <c r="U7" s="3" t="s">
        <v>14</v>
      </c>
      <c r="V7" s="3" t="s">
        <v>15</v>
      </c>
      <c r="W7" s="3" t="s">
        <v>16</v>
      </c>
      <c r="X7" s="3" t="s">
        <v>17</v>
      </c>
      <c r="Y7" s="3" t="s">
        <v>18</v>
      </c>
      <c r="Z7" s="3" t="s">
        <v>19</v>
      </c>
      <c r="AA7" s="3" t="s">
        <v>20</v>
      </c>
      <c r="AB7" s="186"/>
      <c r="AC7" s="3" t="s">
        <v>21</v>
      </c>
      <c r="AD7" s="4" t="s">
        <v>22</v>
      </c>
    </row>
    <row r="8" spans="1:35" ht="15.95" customHeight="1" thickTop="1" x14ac:dyDescent="0.2">
      <c r="B8" s="5" t="s">
        <v>23</v>
      </c>
      <c r="C8" s="6">
        <f t="shared" ref="C8:AB8" si="0">+C9+C55+C56+C65+C85</f>
        <v>116142.8</v>
      </c>
      <c r="D8" s="6">
        <f t="shared" si="0"/>
        <v>87317.2</v>
      </c>
      <c r="E8" s="6">
        <f t="shared" si="0"/>
        <v>86599.4</v>
      </c>
      <c r="F8" s="6">
        <f t="shared" si="0"/>
        <v>119528.50000000001</v>
      </c>
      <c r="G8" s="6">
        <f t="shared" si="0"/>
        <v>92843.700000000012</v>
      </c>
      <c r="H8" s="6">
        <f t="shared" si="0"/>
        <v>85726.8</v>
      </c>
      <c r="I8" s="6">
        <f>+I9+I55+I56+I65+I85</f>
        <v>123423.70000000001</v>
      </c>
      <c r="J8" s="6">
        <f>+J9+J55+J56+J65+J85</f>
        <v>103893.8</v>
      </c>
      <c r="K8" s="6">
        <f>+K9+K55+K56+K65+K85</f>
        <v>93309.4</v>
      </c>
      <c r="L8" s="6">
        <f>+L9+L55+L56+L65+L85</f>
        <v>104068.6</v>
      </c>
      <c r="M8" s="6">
        <f t="shared" si="0"/>
        <v>98769.800000000017</v>
      </c>
      <c r="N8" s="6">
        <f>+N9+N55+N56+N65+N85</f>
        <v>97531.900000000009</v>
      </c>
      <c r="O8" s="6">
        <f t="shared" si="0"/>
        <v>1209155.4999999995</v>
      </c>
      <c r="P8" s="6">
        <f t="shared" si="0"/>
        <v>108446.90000000001</v>
      </c>
      <c r="Q8" s="6">
        <f>+Q9+Q55+Q56+Q65+Q85</f>
        <v>91079.5</v>
      </c>
      <c r="R8" s="6">
        <f t="shared" si="0"/>
        <v>92926.499999999985</v>
      </c>
      <c r="S8" s="6">
        <f t="shared" si="0"/>
        <v>127416.3</v>
      </c>
      <c r="T8" s="6">
        <f t="shared" si="0"/>
        <v>105864.09999999999</v>
      </c>
      <c r="U8" s="6">
        <f t="shared" si="0"/>
        <v>95740.5</v>
      </c>
      <c r="V8" s="6">
        <f t="shared" si="0"/>
        <v>113356.59999999998</v>
      </c>
      <c r="W8" s="6">
        <f t="shared" si="0"/>
        <v>96884.700000000026</v>
      </c>
      <c r="X8" s="6">
        <f t="shared" si="0"/>
        <v>95316.9</v>
      </c>
      <c r="Y8" s="6">
        <f t="shared" si="0"/>
        <v>107640.99999999999</v>
      </c>
      <c r="Z8" s="6">
        <f t="shared" si="0"/>
        <v>92638.900000000009</v>
      </c>
      <c r="AA8" s="6">
        <f t="shared" si="0"/>
        <v>117748.3</v>
      </c>
      <c r="AB8" s="6">
        <f t="shared" si="0"/>
        <v>1245060.2</v>
      </c>
      <c r="AC8" s="7">
        <f t="shared" ref="AC8:AC71" si="1">+AB8-O8</f>
        <v>35904.700000000419</v>
      </c>
      <c r="AD8" s="6">
        <f t="shared" ref="AD8:AD43" si="2">+AC8/O8*100</f>
        <v>2.9694030255000645</v>
      </c>
      <c r="AE8" s="8"/>
      <c r="AF8" s="9"/>
      <c r="AG8" s="9"/>
      <c r="AH8" s="9"/>
      <c r="AI8" s="9"/>
    </row>
    <row r="9" spans="1:35" ht="15.95" customHeight="1" x14ac:dyDescent="0.2">
      <c r="B9" s="10" t="s">
        <v>24</v>
      </c>
      <c r="C9" s="6">
        <f t="shared" ref="C9:P9" si="3">+C10+C15+C24+C46+C53+C54</f>
        <v>93437.8</v>
      </c>
      <c r="D9" s="6">
        <f t="shared" si="3"/>
        <v>81940.5</v>
      </c>
      <c r="E9" s="6">
        <f t="shared" si="3"/>
        <v>81804.399999999994</v>
      </c>
      <c r="F9" s="6">
        <f t="shared" si="3"/>
        <v>113770.00000000001</v>
      </c>
      <c r="G9" s="6">
        <f>+G10+G15+G24+G46+G53+G54</f>
        <v>87610.3</v>
      </c>
      <c r="H9" s="6">
        <f t="shared" si="3"/>
        <v>80860.400000000009</v>
      </c>
      <c r="I9" s="6">
        <f t="shared" si="3"/>
        <v>90407.900000000009</v>
      </c>
      <c r="J9" s="6">
        <f t="shared" si="3"/>
        <v>87665.500000000015</v>
      </c>
      <c r="K9" s="6">
        <f t="shared" si="3"/>
        <v>85017.2</v>
      </c>
      <c r="L9" s="6">
        <f t="shared" si="3"/>
        <v>96513</v>
      </c>
      <c r="M9" s="6">
        <f t="shared" si="3"/>
        <v>93283.700000000012</v>
      </c>
      <c r="N9" s="6">
        <f t="shared" si="3"/>
        <v>90149.7</v>
      </c>
      <c r="O9" s="6">
        <f t="shared" si="3"/>
        <v>1082460.2999999998</v>
      </c>
      <c r="P9" s="6">
        <f t="shared" si="3"/>
        <v>103063.00000000001</v>
      </c>
      <c r="Q9" s="6">
        <f>+Q10+Q15+Q24+Q46+Q53+Q54</f>
        <v>83878.5</v>
      </c>
      <c r="R9" s="6">
        <f>+R10+R15+R24+R46+R53+R54</f>
        <v>87345.2</v>
      </c>
      <c r="S9" s="6">
        <f>+S10+S15+S24+S46+S53+S54</f>
        <v>122634.3</v>
      </c>
      <c r="T9" s="6">
        <f t="shared" ref="T9:AB9" si="4">+T10+T15+T24+T46+T53+T54</f>
        <v>99880.599999999991</v>
      </c>
      <c r="U9" s="6">
        <f t="shared" si="4"/>
        <v>89438.299999999988</v>
      </c>
      <c r="V9" s="6">
        <f t="shared" si="4"/>
        <v>97678.89999999998</v>
      </c>
      <c r="W9" s="6">
        <f t="shared" si="4"/>
        <v>90831.300000000017</v>
      </c>
      <c r="X9" s="6">
        <f>+X10+X15+X24+X46+X53+X54</f>
        <v>89380</v>
      </c>
      <c r="Y9" s="6">
        <f>+Y10+Y15+Y24+Y46+Y53+Y54</f>
        <v>101591.59999999999</v>
      </c>
      <c r="Z9" s="6">
        <f t="shared" si="4"/>
        <v>86032.500000000015</v>
      </c>
      <c r="AA9" s="6">
        <f>+AA10+AA15+AA24+AA46+AA53+AA54</f>
        <v>93286.1</v>
      </c>
      <c r="AB9" s="6">
        <f t="shared" si="4"/>
        <v>1145040.3</v>
      </c>
      <c r="AC9" s="7">
        <f t="shared" si="1"/>
        <v>62580.000000000233</v>
      </c>
      <c r="AD9" s="6">
        <f t="shared" si="2"/>
        <v>5.7812743802244055</v>
      </c>
      <c r="AE9" s="8"/>
      <c r="AF9" s="9"/>
      <c r="AG9" s="9"/>
      <c r="AH9" s="9"/>
      <c r="AI9" s="9"/>
    </row>
    <row r="10" spans="1:35" ht="15.95" customHeight="1" x14ac:dyDescent="0.2">
      <c r="B10" s="11" t="s">
        <v>25</v>
      </c>
      <c r="C10" s="6">
        <f t="shared" ref="C10:O10" si="5">SUM(C11:C14)</f>
        <v>33787.200000000004</v>
      </c>
      <c r="D10" s="6">
        <f t="shared" si="5"/>
        <v>28997.600000000002</v>
      </c>
      <c r="E10" s="6">
        <f t="shared" si="5"/>
        <v>26235.5</v>
      </c>
      <c r="F10" s="6">
        <f t="shared" si="5"/>
        <v>52144.800000000003</v>
      </c>
      <c r="G10" s="6">
        <f>SUM(G11:G14)</f>
        <v>28995.4</v>
      </c>
      <c r="H10" s="6">
        <f t="shared" si="5"/>
        <v>26678.799999999999</v>
      </c>
      <c r="I10" s="6">
        <f t="shared" ref="I10:N10" si="6">SUM(I11:I14)</f>
        <v>31649.1</v>
      </c>
      <c r="J10" s="6">
        <f t="shared" si="6"/>
        <v>28727.4</v>
      </c>
      <c r="K10" s="6">
        <f t="shared" si="6"/>
        <v>26084.499999999996</v>
      </c>
      <c r="L10" s="6">
        <f t="shared" si="6"/>
        <v>34098.5</v>
      </c>
      <c r="M10" s="6">
        <f t="shared" si="6"/>
        <v>34924.800000000003</v>
      </c>
      <c r="N10" s="6">
        <f t="shared" si="6"/>
        <v>30913.499999999996</v>
      </c>
      <c r="O10" s="6">
        <f t="shared" si="5"/>
        <v>383237.10000000003</v>
      </c>
      <c r="P10" s="6">
        <f t="shared" ref="P10:Z10" si="7">SUM(P11:P14)</f>
        <v>39449.800000000003</v>
      </c>
      <c r="Q10" s="6">
        <f t="shared" si="7"/>
        <v>27934.600000000002</v>
      </c>
      <c r="R10" s="6">
        <f t="shared" si="7"/>
        <v>27960.5</v>
      </c>
      <c r="S10" s="6">
        <f t="shared" si="7"/>
        <v>59551</v>
      </c>
      <c r="T10" s="6">
        <f t="shared" si="7"/>
        <v>41173.199999999997</v>
      </c>
      <c r="U10" s="6">
        <f t="shared" si="7"/>
        <v>32751.199999999997</v>
      </c>
      <c r="V10" s="6">
        <f t="shared" si="7"/>
        <v>36115.299999999996</v>
      </c>
      <c r="W10" s="6">
        <f t="shared" si="7"/>
        <v>31390.300000000003</v>
      </c>
      <c r="X10" s="6">
        <f t="shared" si="7"/>
        <v>27862.6</v>
      </c>
      <c r="Y10" s="6">
        <f t="shared" si="7"/>
        <v>37300.5</v>
      </c>
      <c r="Z10" s="6">
        <f t="shared" si="7"/>
        <v>28612.199999999997</v>
      </c>
      <c r="AA10" s="6">
        <f>SUM(AA11:AA14)</f>
        <v>29279.200000000001</v>
      </c>
      <c r="AB10" s="6">
        <f>SUM(AB11:AB14)</f>
        <v>419380.39999999997</v>
      </c>
      <c r="AC10" s="7">
        <f t="shared" si="1"/>
        <v>36143.29999999993</v>
      </c>
      <c r="AD10" s="6">
        <f t="shared" si="2"/>
        <v>9.4310545612624477</v>
      </c>
      <c r="AE10" s="8"/>
      <c r="AF10" s="9"/>
      <c r="AG10" s="8"/>
      <c r="AH10" s="8"/>
      <c r="AI10" s="8"/>
    </row>
    <row r="11" spans="1:35" ht="15.95" customHeight="1" x14ac:dyDescent="0.2">
      <c r="B11" s="12" t="s">
        <v>26</v>
      </c>
      <c r="C11" s="13">
        <v>11648</v>
      </c>
      <c r="D11" s="13">
        <v>10213.799999999999</v>
      </c>
      <c r="E11" s="13">
        <v>9585.4</v>
      </c>
      <c r="F11" s="13">
        <v>10858.6</v>
      </c>
      <c r="G11" s="13">
        <v>10904.2</v>
      </c>
      <c r="H11" s="13">
        <v>9130.1</v>
      </c>
      <c r="I11" s="13">
        <v>8562.7000000000007</v>
      </c>
      <c r="J11" s="13">
        <v>8963.7000000000007</v>
      </c>
      <c r="K11" s="13">
        <v>9138.6</v>
      </c>
      <c r="L11" s="13">
        <v>9173.7000000000007</v>
      </c>
      <c r="M11" s="13">
        <v>9036.2000000000007</v>
      </c>
      <c r="N11" s="13">
        <v>10036.700000000001</v>
      </c>
      <c r="O11" s="13">
        <f>SUM(C11:N11)</f>
        <v>117251.7</v>
      </c>
      <c r="P11" s="13">
        <v>12908.9</v>
      </c>
      <c r="Q11" s="13">
        <v>11313.6</v>
      </c>
      <c r="R11" s="13">
        <v>11933.5</v>
      </c>
      <c r="S11" s="13">
        <v>11986.6</v>
      </c>
      <c r="T11" s="13">
        <v>12744.3</v>
      </c>
      <c r="U11" s="13">
        <v>10631.9</v>
      </c>
      <c r="V11" s="13">
        <v>9242</v>
      </c>
      <c r="W11" s="13">
        <v>10913.3</v>
      </c>
      <c r="X11" s="13">
        <v>10144.9</v>
      </c>
      <c r="Y11" s="13">
        <v>9931.7999999999993</v>
      </c>
      <c r="Z11" s="13">
        <v>10458.9</v>
      </c>
      <c r="AA11" s="13">
        <v>11537.5</v>
      </c>
      <c r="AB11" s="13">
        <f>SUM(P11:AA11)</f>
        <v>133747.19999999998</v>
      </c>
      <c r="AC11" s="14">
        <f t="shared" si="1"/>
        <v>16495.499999999985</v>
      </c>
      <c r="AD11" s="13">
        <f t="shared" si="2"/>
        <v>14.068452738851537</v>
      </c>
      <c r="AE11" s="8"/>
      <c r="AF11" s="9"/>
      <c r="AG11" s="8"/>
      <c r="AH11" s="8"/>
      <c r="AI11" s="8"/>
    </row>
    <row r="12" spans="1:35" ht="15.95" customHeight="1" x14ac:dyDescent="0.2">
      <c r="B12" s="12" t="s">
        <v>27</v>
      </c>
      <c r="C12" s="13">
        <v>12491.3</v>
      </c>
      <c r="D12" s="13">
        <v>14806.1</v>
      </c>
      <c r="E12" s="13">
        <v>11688.1</v>
      </c>
      <c r="F12" s="13">
        <v>35827.4</v>
      </c>
      <c r="G12" s="13">
        <v>11062.1</v>
      </c>
      <c r="H12" s="13">
        <v>11699.5</v>
      </c>
      <c r="I12" s="13">
        <v>16789.099999999999</v>
      </c>
      <c r="J12" s="13">
        <v>11811.5</v>
      </c>
      <c r="K12" s="13">
        <v>11808.5</v>
      </c>
      <c r="L12" s="13">
        <v>19174.5</v>
      </c>
      <c r="M12" s="13">
        <v>20761.7</v>
      </c>
      <c r="N12" s="13">
        <v>15510.9</v>
      </c>
      <c r="O12" s="13">
        <f>SUM(C12:N12)</f>
        <v>193430.7</v>
      </c>
      <c r="P12" s="13">
        <v>17302</v>
      </c>
      <c r="Q12" s="13">
        <v>12300.8</v>
      </c>
      <c r="R12" s="13">
        <v>11863.2</v>
      </c>
      <c r="S12" s="13">
        <v>40824.800000000003</v>
      </c>
      <c r="T12" s="13">
        <v>21556.2</v>
      </c>
      <c r="U12" s="13">
        <v>13687.3</v>
      </c>
      <c r="V12" s="13">
        <v>21721.8</v>
      </c>
      <c r="W12" s="13">
        <v>15323.6</v>
      </c>
      <c r="X12" s="13">
        <v>12940.4</v>
      </c>
      <c r="Y12" s="13">
        <v>22153</v>
      </c>
      <c r="Z12" s="13">
        <v>12368.3</v>
      </c>
      <c r="AA12" s="13">
        <v>12120.5</v>
      </c>
      <c r="AB12" s="13">
        <f>SUM(P12:AA12)</f>
        <v>214161.9</v>
      </c>
      <c r="AC12" s="14">
        <f t="shared" si="1"/>
        <v>20731.199999999983</v>
      </c>
      <c r="AD12" s="13">
        <f t="shared" si="2"/>
        <v>10.717636859092162</v>
      </c>
      <c r="AE12" s="8"/>
      <c r="AF12" s="9"/>
    </row>
    <row r="13" spans="1:35" ht="15.95" customHeight="1" x14ac:dyDescent="0.2">
      <c r="B13" s="12" t="s">
        <v>28</v>
      </c>
      <c r="C13" s="13">
        <v>9395.6</v>
      </c>
      <c r="D13" s="13">
        <v>3826.2</v>
      </c>
      <c r="E13" s="13">
        <v>4821.7</v>
      </c>
      <c r="F13" s="13">
        <v>5219.8</v>
      </c>
      <c r="G13" s="13">
        <v>6756</v>
      </c>
      <c r="H13" s="13">
        <v>5569.2</v>
      </c>
      <c r="I13" s="13">
        <v>6058.4</v>
      </c>
      <c r="J13" s="13">
        <v>7760.5</v>
      </c>
      <c r="K13" s="13">
        <v>4915.1000000000004</v>
      </c>
      <c r="L13" s="13">
        <v>5517.6</v>
      </c>
      <c r="M13" s="13">
        <v>4922.8</v>
      </c>
      <c r="N13" s="13">
        <v>5046.6000000000004</v>
      </c>
      <c r="O13" s="13">
        <f>SUM(C13:N13)</f>
        <v>69809.5</v>
      </c>
      <c r="P13" s="13">
        <v>9006.4</v>
      </c>
      <c r="Q13" s="13">
        <v>4037.7</v>
      </c>
      <c r="R13" s="13">
        <v>3901.8</v>
      </c>
      <c r="S13" s="13">
        <v>6448.2</v>
      </c>
      <c r="T13" s="13">
        <v>6465.6</v>
      </c>
      <c r="U13" s="13">
        <v>8149.9</v>
      </c>
      <c r="V13" s="13">
        <v>4848.8</v>
      </c>
      <c r="W13" s="13">
        <v>4835.2</v>
      </c>
      <c r="X13" s="13">
        <v>4477.8999999999996</v>
      </c>
      <c r="Y13" s="13">
        <v>4917.8</v>
      </c>
      <c r="Z13" s="13">
        <v>5513.7</v>
      </c>
      <c r="AA13" s="13">
        <v>5331.2</v>
      </c>
      <c r="AB13" s="13">
        <f>SUM(P13:AA13)</f>
        <v>67934.2</v>
      </c>
      <c r="AC13" s="14">
        <f t="shared" si="1"/>
        <v>-1875.3000000000029</v>
      </c>
      <c r="AD13" s="13">
        <f t="shared" si="2"/>
        <v>-2.6863106024251753</v>
      </c>
      <c r="AE13" s="8"/>
      <c r="AF13" s="9"/>
    </row>
    <row r="14" spans="1:35" ht="15.95" customHeight="1" x14ac:dyDescent="0.2">
      <c r="B14" s="12" t="s">
        <v>29</v>
      </c>
      <c r="C14" s="13">
        <v>252.3</v>
      </c>
      <c r="D14" s="13">
        <v>151.5</v>
      </c>
      <c r="E14" s="13">
        <v>140.30000000000001</v>
      </c>
      <c r="F14" s="13">
        <v>239</v>
      </c>
      <c r="G14" s="13">
        <v>273.10000000000002</v>
      </c>
      <c r="H14" s="13">
        <v>280</v>
      </c>
      <c r="I14" s="13">
        <v>238.9</v>
      </c>
      <c r="J14" s="13">
        <v>191.7</v>
      </c>
      <c r="K14" s="13">
        <v>222.3</v>
      </c>
      <c r="L14" s="13">
        <v>232.7</v>
      </c>
      <c r="M14" s="13">
        <v>204.1</v>
      </c>
      <c r="N14" s="13">
        <v>319.3</v>
      </c>
      <c r="O14" s="13">
        <f>SUM(C14:N14)</f>
        <v>2745.2000000000003</v>
      </c>
      <c r="P14" s="13">
        <v>232.5</v>
      </c>
      <c r="Q14" s="13">
        <v>282.5</v>
      </c>
      <c r="R14" s="13">
        <v>262</v>
      </c>
      <c r="S14" s="13">
        <v>291.39999999999998</v>
      </c>
      <c r="T14" s="13">
        <v>407.1</v>
      </c>
      <c r="U14" s="13">
        <v>282.10000000000002</v>
      </c>
      <c r="V14" s="13">
        <v>302.7</v>
      </c>
      <c r="W14" s="13">
        <v>318.2</v>
      </c>
      <c r="X14" s="13">
        <v>299.39999999999998</v>
      </c>
      <c r="Y14" s="13">
        <v>297.89999999999998</v>
      </c>
      <c r="Z14" s="13">
        <v>271.3</v>
      </c>
      <c r="AA14" s="13">
        <v>290</v>
      </c>
      <c r="AB14" s="13">
        <f>SUM(P14:AA14)</f>
        <v>3537.1</v>
      </c>
      <c r="AC14" s="14">
        <f t="shared" si="1"/>
        <v>791.89999999999964</v>
      </c>
      <c r="AD14" s="13">
        <f t="shared" si="2"/>
        <v>28.846714264898715</v>
      </c>
      <c r="AE14" s="8"/>
      <c r="AF14" s="9"/>
    </row>
    <row r="15" spans="1:35" ht="15.95" customHeight="1" x14ac:dyDescent="0.2">
      <c r="B15" s="10" t="s">
        <v>30</v>
      </c>
      <c r="C15" s="15">
        <f t="shared" ref="C15:AB15" si="8">+C16+C23</f>
        <v>3217.7000000000003</v>
      </c>
      <c r="D15" s="16">
        <f t="shared" si="8"/>
        <v>3868.4999999999995</v>
      </c>
      <c r="E15" s="16">
        <f t="shared" si="8"/>
        <v>4933.1999999999989</v>
      </c>
      <c r="F15" s="16">
        <f t="shared" si="8"/>
        <v>7803.7999999999993</v>
      </c>
      <c r="G15" s="16">
        <f>+G16+G23</f>
        <v>4123.8</v>
      </c>
      <c r="H15" s="16">
        <f t="shared" si="8"/>
        <v>3534.3</v>
      </c>
      <c r="I15" s="16">
        <f t="shared" si="8"/>
        <v>3690.7</v>
      </c>
      <c r="J15" s="16">
        <f t="shared" si="8"/>
        <v>4258.7</v>
      </c>
      <c r="K15" s="16">
        <f t="shared" si="8"/>
        <v>4804.3</v>
      </c>
      <c r="L15" s="16">
        <f t="shared" si="8"/>
        <v>6949.2</v>
      </c>
      <c r="M15" s="16">
        <f t="shared" si="8"/>
        <v>3892.7999999999997</v>
      </c>
      <c r="N15" s="16">
        <f>+N16+N23</f>
        <v>4025.4</v>
      </c>
      <c r="O15" s="16">
        <f t="shared" si="8"/>
        <v>55102.399999999994</v>
      </c>
      <c r="P15" s="15">
        <f t="shared" si="8"/>
        <v>3853.7</v>
      </c>
      <c r="Q15" s="16">
        <f t="shared" si="8"/>
        <v>3770.2000000000003</v>
      </c>
      <c r="R15" s="16">
        <f t="shared" si="8"/>
        <v>6252.2000000000007</v>
      </c>
      <c r="S15" s="16">
        <f t="shared" si="8"/>
        <v>8025.0999999999995</v>
      </c>
      <c r="T15" s="16">
        <f t="shared" si="8"/>
        <v>4554.6000000000004</v>
      </c>
      <c r="U15" s="16">
        <f t="shared" si="8"/>
        <v>4043.5</v>
      </c>
      <c r="V15" s="16">
        <f t="shared" si="8"/>
        <v>3979.3</v>
      </c>
      <c r="W15" s="16">
        <f t="shared" si="8"/>
        <v>4519</v>
      </c>
      <c r="X15" s="16">
        <f t="shared" si="8"/>
        <v>5813.9</v>
      </c>
      <c r="Y15" s="16">
        <f t="shared" si="8"/>
        <v>8326.4</v>
      </c>
      <c r="Z15" s="16">
        <f t="shared" si="8"/>
        <v>4301.2999999999993</v>
      </c>
      <c r="AA15" s="16">
        <f>+AA16+AA23</f>
        <v>4480.7</v>
      </c>
      <c r="AB15" s="16">
        <f t="shared" si="8"/>
        <v>61919.9</v>
      </c>
      <c r="AC15" s="17">
        <f t="shared" si="1"/>
        <v>6817.5000000000073</v>
      </c>
      <c r="AD15" s="16">
        <f t="shared" si="2"/>
        <v>12.372419350155361</v>
      </c>
      <c r="AE15" s="8"/>
      <c r="AF15" s="9"/>
    </row>
    <row r="16" spans="1:35" ht="15.95" customHeight="1" x14ac:dyDescent="0.2">
      <c r="B16" s="18" t="s">
        <v>31</v>
      </c>
      <c r="C16" s="15">
        <f t="shared" ref="C16:AB16" si="9">SUM(C17:C22)</f>
        <v>3070.3</v>
      </c>
      <c r="D16" s="16">
        <f t="shared" si="9"/>
        <v>3690.3999999999996</v>
      </c>
      <c r="E16" s="16">
        <f t="shared" si="9"/>
        <v>4726.2999999999993</v>
      </c>
      <c r="F16" s="16">
        <f t="shared" si="9"/>
        <v>7588.9</v>
      </c>
      <c r="G16" s="16">
        <f>SUM(G17:G22)</f>
        <v>3913.7</v>
      </c>
      <c r="H16" s="16">
        <f t="shared" si="9"/>
        <v>3330.8</v>
      </c>
      <c r="I16" s="16">
        <f t="shared" si="9"/>
        <v>3487.7999999999997</v>
      </c>
      <c r="J16" s="16">
        <f t="shared" si="9"/>
        <v>4051.8999999999996</v>
      </c>
      <c r="K16" s="16">
        <f t="shared" si="9"/>
        <v>4588.1000000000004</v>
      </c>
      <c r="L16" s="16">
        <f t="shared" si="9"/>
        <v>6725.4</v>
      </c>
      <c r="M16" s="16">
        <f t="shared" si="9"/>
        <v>3647.2</v>
      </c>
      <c r="N16" s="16">
        <f>SUM(N17:N22)</f>
        <v>3797.9</v>
      </c>
      <c r="O16" s="16">
        <f t="shared" si="9"/>
        <v>52618.7</v>
      </c>
      <c r="P16" s="15">
        <f t="shared" si="9"/>
        <v>3657.7999999999997</v>
      </c>
      <c r="Q16" s="16">
        <f t="shared" si="9"/>
        <v>3543.9</v>
      </c>
      <c r="R16" s="16">
        <f t="shared" si="9"/>
        <v>5918.6</v>
      </c>
      <c r="S16" s="16">
        <f t="shared" si="9"/>
        <v>7773.2999999999993</v>
      </c>
      <c r="T16" s="16">
        <f t="shared" si="9"/>
        <v>4253.7000000000007</v>
      </c>
      <c r="U16" s="16">
        <f t="shared" si="9"/>
        <v>3746.1</v>
      </c>
      <c r="V16" s="16">
        <f t="shared" si="9"/>
        <v>3719.8</v>
      </c>
      <c r="W16" s="16">
        <f t="shared" si="9"/>
        <v>4206.5</v>
      </c>
      <c r="X16" s="16">
        <f t="shared" si="9"/>
        <v>5449.2</v>
      </c>
      <c r="Y16" s="16">
        <f t="shared" si="9"/>
        <v>7983.4</v>
      </c>
      <c r="Z16" s="16">
        <f t="shared" si="9"/>
        <v>3924.9999999999995</v>
      </c>
      <c r="AA16" s="16">
        <f>SUM(AA17:AA22)</f>
        <v>4147.3999999999996</v>
      </c>
      <c r="AB16" s="16">
        <f t="shared" si="9"/>
        <v>58324.700000000004</v>
      </c>
      <c r="AC16" s="17">
        <f t="shared" si="1"/>
        <v>5706.0000000000073</v>
      </c>
      <c r="AD16" s="16">
        <f t="shared" si="2"/>
        <v>10.844053539901228</v>
      </c>
      <c r="AE16" s="8"/>
      <c r="AF16" s="9"/>
    </row>
    <row r="17" spans="2:37" ht="15.95" customHeight="1" x14ac:dyDescent="0.2">
      <c r="B17" s="19" t="s">
        <v>32</v>
      </c>
      <c r="C17" s="20">
        <v>163.69999999999999</v>
      </c>
      <c r="D17" s="20">
        <v>486.5</v>
      </c>
      <c r="E17" s="20">
        <v>1757.6</v>
      </c>
      <c r="F17" s="20">
        <v>271.39999999999998</v>
      </c>
      <c r="G17" s="20">
        <v>200.3</v>
      </c>
      <c r="H17" s="20">
        <v>140.1</v>
      </c>
      <c r="I17" s="20">
        <v>156.9</v>
      </c>
      <c r="J17" s="20">
        <v>313</v>
      </c>
      <c r="K17" s="20">
        <v>1478.9</v>
      </c>
      <c r="L17" s="20">
        <v>175.3</v>
      </c>
      <c r="M17" s="20">
        <v>110</v>
      </c>
      <c r="N17" s="21">
        <v>95</v>
      </c>
      <c r="O17" s="21">
        <f t="shared" ref="O17:O23" si="10">SUM(C17:N17)</f>
        <v>5348.7000000000007</v>
      </c>
      <c r="P17" s="20">
        <v>133.5</v>
      </c>
      <c r="Q17" s="20">
        <v>511.2</v>
      </c>
      <c r="R17" s="20">
        <v>2130.3000000000002</v>
      </c>
      <c r="S17" s="20">
        <v>232.5</v>
      </c>
      <c r="T17" s="20">
        <v>199.3</v>
      </c>
      <c r="U17" s="20">
        <v>162.6</v>
      </c>
      <c r="V17" s="13">
        <v>150.6</v>
      </c>
      <c r="W17" s="13">
        <v>328.8</v>
      </c>
      <c r="X17" s="13">
        <v>1761.1</v>
      </c>
      <c r="Y17" s="13">
        <v>198.5</v>
      </c>
      <c r="Z17" s="13">
        <v>120.4</v>
      </c>
      <c r="AA17" s="13">
        <v>103.4</v>
      </c>
      <c r="AB17" s="13">
        <f t="shared" ref="AB17:AB23" si="11">SUM(P17:AA17)</f>
        <v>6032.1999999999989</v>
      </c>
      <c r="AC17" s="14">
        <f t="shared" si="1"/>
        <v>683.49999999999818</v>
      </c>
      <c r="AD17" s="13">
        <f t="shared" si="2"/>
        <v>12.778806065025112</v>
      </c>
      <c r="AE17" s="8"/>
      <c r="AF17" s="9"/>
    </row>
    <row r="18" spans="2:37" ht="15.95" customHeight="1" x14ac:dyDescent="0.2">
      <c r="B18" s="19" t="s">
        <v>33</v>
      </c>
      <c r="C18" s="20">
        <v>330</v>
      </c>
      <c r="D18" s="20">
        <v>207.4</v>
      </c>
      <c r="E18" s="20">
        <v>184.7</v>
      </c>
      <c r="F18" s="20">
        <v>4032.4</v>
      </c>
      <c r="G18" s="20">
        <v>384.1</v>
      </c>
      <c r="H18" s="20">
        <v>286</v>
      </c>
      <c r="I18" s="20">
        <v>330.5</v>
      </c>
      <c r="J18" s="20">
        <v>144.5</v>
      </c>
      <c r="K18" s="20">
        <v>223.9</v>
      </c>
      <c r="L18" s="20">
        <v>3417.9</v>
      </c>
      <c r="M18" s="20">
        <v>285.5</v>
      </c>
      <c r="N18" s="21">
        <v>162.9</v>
      </c>
      <c r="O18" s="21">
        <f t="shared" si="10"/>
        <v>9989.7999999999993</v>
      </c>
      <c r="P18" s="20">
        <v>280.8</v>
      </c>
      <c r="Q18" s="20">
        <v>144.80000000000001</v>
      </c>
      <c r="R18" s="20">
        <v>363.7</v>
      </c>
      <c r="S18" s="20">
        <v>4321.7</v>
      </c>
      <c r="T18" s="20">
        <v>361.2</v>
      </c>
      <c r="U18" s="20">
        <v>273.5</v>
      </c>
      <c r="V18" s="13">
        <v>332</v>
      </c>
      <c r="W18" s="13">
        <v>311.7</v>
      </c>
      <c r="X18" s="13">
        <v>259.8</v>
      </c>
      <c r="Y18" s="13">
        <v>3713.5</v>
      </c>
      <c r="Z18" s="13">
        <v>264.2</v>
      </c>
      <c r="AA18" s="13">
        <v>196.6</v>
      </c>
      <c r="AB18" s="13">
        <f t="shared" si="11"/>
        <v>10823.500000000002</v>
      </c>
      <c r="AC18" s="14">
        <f t="shared" si="1"/>
        <v>833.70000000000255</v>
      </c>
      <c r="AD18" s="13">
        <f t="shared" si="2"/>
        <v>8.3455124226711508</v>
      </c>
      <c r="AE18" s="8"/>
      <c r="AF18" s="9"/>
    </row>
    <row r="19" spans="2:37" ht="15.95" customHeight="1" x14ac:dyDescent="0.2">
      <c r="B19" s="19" t="s">
        <v>34</v>
      </c>
      <c r="C19" s="20">
        <v>960</v>
      </c>
      <c r="D19" s="20">
        <v>1157.3</v>
      </c>
      <c r="E19" s="20">
        <v>1093.0999999999999</v>
      </c>
      <c r="F19" s="20">
        <v>1127</v>
      </c>
      <c r="G19" s="20">
        <v>1220</v>
      </c>
      <c r="H19" s="20">
        <v>1165.4000000000001</v>
      </c>
      <c r="I19" s="20">
        <v>1269.3</v>
      </c>
      <c r="J19" s="20">
        <v>1190.0999999999999</v>
      </c>
      <c r="K19" s="20">
        <v>1164.5</v>
      </c>
      <c r="L19" s="20">
        <v>1318.8</v>
      </c>
      <c r="M19" s="20">
        <v>1159.8</v>
      </c>
      <c r="N19" s="21">
        <v>1281.3</v>
      </c>
      <c r="O19" s="21">
        <f t="shared" si="10"/>
        <v>14106.599999999997</v>
      </c>
      <c r="P19" s="20">
        <v>1004.4</v>
      </c>
      <c r="Q19" s="20">
        <v>1046.7</v>
      </c>
      <c r="R19" s="20">
        <v>1394.8</v>
      </c>
      <c r="S19" s="20">
        <v>1366.7</v>
      </c>
      <c r="T19" s="20">
        <v>1356.7</v>
      </c>
      <c r="U19" s="20">
        <v>1420.5</v>
      </c>
      <c r="V19" s="13">
        <v>1286.7</v>
      </c>
      <c r="W19" s="13">
        <v>1249.5999999999999</v>
      </c>
      <c r="X19" s="13">
        <v>1465.7</v>
      </c>
      <c r="Y19" s="13">
        <v>1651</v>
      </c>
      <c r="Z19" s="13">
        <v>1607.1</v>
      </c>
      <c r="AA19" s="13">
        <v>1497</v>
      </c>
      <c r="AB19" s="13">
        <f t="shared" si="11"/>
        <v>16346.900000000001</v>
      </c>
      <c r="AC19" s="14">
        <f t="shared" si="1"/>
        <v>2240.3000000000047</v>
      </c>
      <c r="AD19" s="13">
        <f t="shared" si="2"/>
        <v>15.881218720315351</v>
      </c>
      <c r="AE19" s="8"/>
      <c r="AF19" s="9"/>
    </row>
    <row r="20" spans="2:37" ht="15.95" customHeight="1" x14ac:dyDescent="0.2">
      <c r="B20" s="22" t="s">
        <v>35</v>
      </c>
      <c r="C20" s="20">
        <v>215.2</v>
      </c>
      <c r="D20" s="20">
        <v>203.6</v>
      </c>
      <c r="E20" s="20">
        <v>203.9</v>
      </c>
      <c r="F20" s="20">
        <v>200.9</v>
      </c>
      <c r="G20" s="20">
        <v>203.5</v>
      </c>
      <c r="H20" s="20">
        <v>189.4</v>
      </c>
      <c r="I20" s="20">
        <v>209.1</v>
      </c>
      <c r="J20" s="20">
        <v>196.8</v>
      </c>
      <c r="K20" s="20">
        <v>184.5</v>
      </c>
      <c r="L20" s="20">
        <v>217.9</v>
      </c>
      <c r="M20" s="20">
        <v>181</v>
      </c>
      <c r="N20" s="21">
        <v>188.4</v>
      </c>
      <c r="O20" s="21">
        <f t="shared" si="10"/>
        <v>2394.2000000000003</v>
      </c>
      <c r="P20" s="20">
        <v>222.1</v>
      </c>
      <c r="Q20" s="20">
        <v>216.7</v>
      </c>
      <c r="R20" s="20">
        <v>220.1</v>
      </c>
      <c r="S20" s="20">
        <v>205</v>
      </c>
      <c r="T20" s="20">
        <v>213.7</v>
      </c>
      <c r="U20" s="20">
        <v>201.8</v>
      </c>
      <c r="V20" s="13">
        <v>232.9</v>
      </c>
      <c r="W20" s="13">
        <v>216.1</v>
      </c>
      <c r="X20" s="13">
        <v>209.1</v>
      </c>
      <c r="Y20" s="13">
        <v>219.4</v>
      </c>
      <c r="Z20" s="13">
        <v>199.7</v>
      </c>
      <c r="AA20" s="13">
        <v>232.5</v>
      </c>
      <c r="AB20" s="13">
        <f t="shared" si="11"/>
        <v>2589.0999999999995</v>
      </c>
      <c r="AC20" s="14">
        <f t="shared" si="1"/>
        <v>194.89999999999918</v>
      </c>
      <c r="AD20" s="13">
        <f t="shared" si="2"/>
        <v>8.1405062233731176</v>
      </c>
      <c r="AE20" s="8"/>
      <c r="AF20" s="9"/>
    </row>
    <row r="21" spans="2:37" ht="15.95" customHeight="1" x14ac:dyDescent="0.2">
      <c r="B21" s="19" t="s">
        <v>36</v>
      </c>
      <c r="C21" s="20">
        <v>1257.9000000000001</v>
      </c>
      <c r="D21" s="20">
        <v>1418.1</v>
      </c>
      <c r="E21" s="20">
        <v>1202.8</v>
      </c>
      <c r="F21" s="20">
        <v>1667.6</v>
      </c>
      <c r="G21" s="20">
        <v>1679.8</v>
      </c>
      <c r="H21" s="20">
        <v>1365.9</v>
      </c>
      <c r="I21" s="20">
        <v>1348.4</v>
      </c>
      <c r="J21" s="20">
        <v>1711.5</v>
      </c>
      <c r="K21" s="20">
        <v>1381</v>
      </c>
      <c r="L21" s="20">
        <v>1458.9</v>
      </c>
      <c r="M21" s="20">
        <v>1747.9</v>
      </c>
      <c r="N21" s="21">
        <v>1718.5</v>
      </c>
      <c r="O21" s="21">
        <f t="shared" si="10"/>
        <v>17958.3</v>
      </c>
      <c r="P21" s="20">
        <v>1792.6</v>
      </c>
      <c r="Q21" s="20">
        <v>1470.6</v>
      </c>
      <c r="R21" s="20">
        <v>1504</v>
      </c>
      <c r="S21" s="20">
        <v>1449.4</v>
      </c>
      <c r="T21" s="20">
        <v>1903.7</v>
      </c>
      <c r="U21" s="20">
        <v>1471</v>
      </c>
      <c r="V21" s="13">
        <v>1550.9</v>
      </c>
      <c r="W21" s="13">
        <v>1948.5</v>
      </c>
      <c r="X21" s="13">
        <v>1514</v>
      </c>
      <c r="Y21" s="13">
        <v>1915</v>
      </c>
      <c r="Z21" s="13">
        <v>1569.7</v>
      </c>
      <c r="AA21" s="13">
        <v>1920.2</v>
      </c>
      <c r="AB21" s="13">
        <f t="shared" si="11"/>
        <v>20009.599999999999</v>
      </c>
      <c r="AC21" s="14">
        <f t="shared" si="1"/>
        <v>2051.2999999999993</v>
      </c>
      <c r="AD21" s="13">
        <f t="shared" si="2"/>
        <v>11.422573406168732</v>
      </c>
      <c r="AE21" s="8"/>
      <c r="AF21" s="9"/>
    </row>
    <row r="22" spans="2:37" ht="15.95" customHeight="1" x14ac:dyDescent="0.2">
      <c r="B22" s="22" t="s">
        <v>37</v>
      </c>
      <c r="C22" s="20">
        <v>143.5</v>
      </c>
      <c r="D22" s="20">
        <v>217.5</v>
      </c>
      <c r="E22" s="20">
        <v>284.2</v>
      </c>
      <c r="F22" s="20">
        <v>289.60000000000002</v>
      </c>
      <c r="G22" s="20">
        <v>226</v>
      </c>
      <c r="H22" s="20">
        <v>184</v>
      </c>
      <c r="I22" s="20">
        <v>173.6</v>
      </c>
      <c r="J22" s="20">
        <v>496</v>
      </c>
      <c r="K22" s="20">
        <v>155.30000000000001</v>
      </c>
      <c r="L22" s="20">
        <v>136.6</v>
      </c>
      <c r="M22" s="20">
        <v>163</v>
      </c>
      <c r="N22" s="21">
        <v>351.8</v>
      </c>
      <c r="O22" s="21">
        <f t="shared" si="10"/>
        <v>2821.1000000000004</v>
      </c>
      <c r="P22" s="20">
        <v>224.4</v>
      </c>
      <c r="Q22" s="20">
        <v>153.9</v>
      </c>
      <c r="R22" s="20">
        <v>305.7</v>
      </c>
      <c r="S22" s="20">
        <v>198</v>
      </c>
      <c r="T22" s="20">
        <v>219.1</v>
      </c>
      <c r="U22" s="20">
        <v>216.7</v>
      </c>
      <c r="V22" s="20">
        <v>166.7</v>
      </c>
      <c r="W22" s="20">
        <v>151.80000000000001</v>
      </c>
      <c r="X22" s="20">
        <v>239.5</v>
      </c>
      <c r="Y22" s="20">
        <v>286</v>
      </c>
      <c r="Z22" s="20">
        <v>163.9</v>
      </c>
      <c r="AA22" s="20">
        <v>197.7</v>
      </c>
      <c r="AB22" s="20">
        <f t="shared" si="11"/>
        <v>2523.4</v>
      </c>
      <c r="AC22" s="14">
        <f t="shared" si="1"/>
        <v>-297.70000000000027</v>
      </c>
      <c r="AD22" s="13">
        <f t="shared" si="2"/>
        <v>-10.55262131792564</v>
      </c>
      <c r="AE22" s="8"/>
      <c r="AF22" s="9"/>
    </row>
    <row r="23" spans="2:37" ht="15.95" customHeight="1" x14ac:dyDescent="0.2">
      <c r="B23" s="18" t="s">
        <v>38</v>
      </c>
      <c r="C23" s="16">
        <v>147.4</v>
      </c>
      <c r="D23" s="16">
        <v>178.1</v>
      </c>
      <c r="E23" s="16">
        <v>206.9</v>
      </c>
      <c r="F23" s="16">
        <v>214.9</v>
      </c>
      <c r="G23" s="16">
        <v>210.1</v>
      </c>
      <c r="H23" s="16">
        <v>203.5</v>
      </c>
      <c r="I23" s="16">
        <v>202.9</v>
      </c>
      <c r="J23" s="16">
        <v>206.8</v>
      </c>
      <c r="K23" s="16">
        <v>216.2</v>
      </c>
      <c r="L23" s="16">
        <v>223.8</v>
      </c>
      <c r="M23" s="16">
        <v>245.6</v>
      </c>
      <c r="N23" s="15">
        <v>227.5</v>
      </c>
      <c r="O23" s="15">
        <f t="shared" si="10"/>
        <v>2483.7000000000003</v>
      </c>
      <c r="P23" s="6">
        <v>195.9</v>
      </c>
      <c r="Q23" s="16">
        <v>226.3</v>
      </c>
      <c r="R23" s="16">
        <v>333.6</v>
      </c>
      <c r="S23" s="16">
        <v>251.8</v>
      </c>
      <c r="T23" s="16">
        <v>300.89999999999998</v>
      </c>
      <c r="U23" s="16">
        <v>297.39999999999998</v>
      </c>
      <c r="V23" s="23">
        <v>259.5</v>
      </c>
      <c r="W23" s="23">
        <v>312.5</v>
      </c>
      <c r="X23" s="23">
        <v>364.7</v>
      </c>
      <c r="Y23" s="23">
        <v>343</v>
      </c>
      <c r="Z23" s="23">
        <v>376.3</v>
      </c>
      <c r="AA23" s="23">
        <v>333.3</v>
      </c>
      <c r="AB23" s="23">
        <f t="shared" si="11"/>
        <v>3595.2000000000003</v>
      </c>
      <c r="AC23" s="7">
        <f t="shared" si="1"/>
        <v>1111.5</v>
      </c>
      <c r="AD23" s="6">
        <f t="shared" si="2"/>
        <v>44.751781616137208</v>
      </c>
      <c r="AE23" s="8"/>
      <c r="AF23" s="9"/>
    </row>
    <row r="24" spans="2:37" ht="15.95" customHeight="1" x14ac:dyDescent="0.2">
      <c r="B24" s="11" t="s">
        <v>39</v>
      </c>
      <c r="C24" s="6">
        <f t="shared" ref="C24:O24" si="12">+C25+C28+C36+C45</f>
        <v>50937.7</v>
      </c>
      <c r="D24" s="6">
        <f t="shared" si="12"/>
        <v>44112.5</v>
      </c>
      <c r="E24" s="6">
        <f t="shared" si="12"/>
        <v>45288.5</v>
      </c>
      <c r="F24" s="6">
        <f t="shared" si="12"/>
        <v>47967.3</v>
      </c>
      <c r="G24" s="6">
        <f t="shared" si="12"/>
        <v>48631.1</v>
      </c>
      <c r="H24" s="6">
        <f t="shared" si="12"/>
        <v>44876.899999999994</v>
      </c>
      <c r="I24" s="6">
        <f t="shared" si="12"/>
        <v>48529.200000000004</v>
      </c>
      <c r="J24" s="6">
        <f t="shared" si="12"/>
        <v>48411.000000000007</v>
      </c>
      <c r="K24" s="6">
        <f t="shared" si="12"/>
        <v>47528.6</v>
      </c>
      <c r="L24" s="6">
        <f t="shared" si="12"/>
        <v>48819.5</v>
      </c>
      <c r="M24" s="6">
        <f t="shared" si="12"/>
        <v>48053</v>
      </c>
      <c r="N24" s="6">
        <f>+N25+N28+N36+N45</f>
        <v>48421.4</v>
      </c>
      <c r="O24" s="6">
        <f t="shared" si="12"/>
        <v>571576.59999999986</v>
      </c>
      <c r="P24" s="6">
        <f>+P25+P28+P36+P45</f>
        <v>54063.999999999993</v>
      </c>
      <c r="Q24" s="6">
        <f>+Q25+Q28+Q36+Q45</f>
        <v>46509.799999999996</v>
      </c>
      <c r="R24" s="6">
        <f>+R25+R28+R36+R45</f>
        <v>47004.599999999991</v>
      </c>
      <c r="S24" s="6">
        <f>+S25+S28+S36+S45</f>
        <v>48937</v>
      </c>
      <c r="T24" s="6">
        <f t="shared" ref="T24:AB24" si="13">+T25+T28+T36+T45</f>
        <v>48285.799999999996</v>
      </c>
      <c r="U24" s="6">
        <f t="shared" si="13"/>
        <v>46966.2</v>
      </c>
      <c r="V24" s="6">
        <f t="shared" si="13"/>
        <v>50877.799999999996</v>
      </c>
      <c r="W24" s="6">
        <f t="shared" si="13"/>
        <v>48348.4</v>
      </c>
      <c r="X24" s="6">
        <f>+X25+X28+X36+X45</f>
        <v>48838.8</v>
      </c>
      <c r="Y24" s="6">
        <f>+Y25+Y28+Y36+Y45</f>
        <v>49393</v>
      </c>
      <c r="Z24" s="6">
        <f t="shared" si="13"/>
        <v>47072.1</v>
      </c>
      <c r="AA24" s="6">
        <f>+AA25+AA28+AA36+AA45</f>
        <v>52962.400000000001</v>
      </c>
      <c r="AB24" s="6">
        <f t="shared" si="13"/>
        <v>589259.89999999991</v>
      </c>
      <c r="AC24" s="7">
        <f t="shared" si="1"/>
        <v>17683.300000000047</v>
      </c>
      <c r="AD24" s="6">
        <f t="shared" si="2"/>
        <v>3.093776057312362</v>
      </c>
      <c r="AE24" s="8"/>
      <c r="AF24" s="9"/>
    </row>
    <row r="25" spans="2:37" ht="15.95" customHeight="1" x14ac:dyDescent="0.2">
      <c r="B25" s="24" t="s">
        <v>40</v>
      </c>
      <c r="C25" s="6">
        <f t="shared" ref="C25:AB25" si="14">+C26+C27</f>
        <v>33941.599999999999</v>
      </c>
      <c r="D25" s="6">
        <f t="shared" si="14"/>
        <v>28728</v>
      </c>
      <c r="E25" s="6">
        <f t="shared" si="14"/>
        <v>29083.1</v>
      </c>
      <c r="F25" s="6">
        <f t="shared" si="14"/>
        <v>31906.6</v>
      </c>
      <c r="G25" s="6">
        <f>+G26+G27</f>
        <v>31106.9</v>
      </c>
      <c r="H25" s="6">
        <f t="shared" si="14"/>
        <v>29879.3</v>
      </c>
      <c r="I25" s="6">
        <f t="shared" si="14"/>
        <v>31707.3</v>
      </c>
      <c r="J25" s="6">
        <f t="shared" si="14"/>
        <v>31833.800000000003</v>
      </c>
      <c r="K25" s="6">
        <f t="shared" si="14"/>
        <v>31904.799999999999</v>
      </c>
      <c r="L25" s="6">
        <f t="shared" si="14"/>
        <v>31287</v>
      </c>
      <c r="M25" s="6">
        <f t="shared" si="14"/>
        <v>32007.5</v>
      </c>
      <c r="N25" s="6">
        <f>+N26+N27</f>
        <v>31701.7</v>
      </c>
      <c r="O25" s="6">
        <f t="shared" si="14"/>
        <v>375087.6</v>
      </c>
      <c r="P25" s="6">
        <f t="shared" si="14"/>
        <v>35186.199999999997</v>
      </c>
      <c r="Q25" s="6">
        <f t="shared" si="14"/>
        <v>30643.199999999997</v>
      </c>
      <c r="R25" s="6">
        <f t="shared" si="14"/>
        <v>31695.4</v>
      </c>
      <c r="S25" s="6">
        <f t="shared" si="14"/>
        <v>32862.199999999997</v>
      </c>
      <c r="T25" s="6">
        <f t="shared" si="14"/>
        <v>31137</v>
      </c>
      <c r="U25" s="6">
        <f t="shared" si="14"/>
        <v>31139.199999999997</v>
      </c>
      <c r="V25" s="6">
        <f t="shared" si="14"/>
        <v>32363</v>
      </c>
      <c r="W25" s="6">
        <f t="shared" si="14"/>
        <v>33331.5</v>
      </c>
      <c r="X25" s="6">
        <f t="shared" si="14"/>
        <v>32531.1</v>
      </c>
      <c r="Y25" s="6">
        <f t="shared" si="14"/>
        <v>32046.3</v>
      </c>
      <c r="Z25" s="6">
        <f t="shared" si="14"/>
        <v>31430.9</v>
      </c>
      <c r="AA25" s="6">
        <f>+AA26+AA27</f>
        <v>35310.9</v>
      </c>
      <c r="AB25" s="6">
        <f t="shared" si="14"/>
        <v>389676.9</v>
      </c>
      <c r="AC25" s="7">
        <f t="shared" si="1"/>
        <v>14589.300000000047</v>
      </c>
      <c r="AD25" s="6">
        <f t="shared" si="2"/>
        <v>3.8895713961218785</v>
      </c>
      <c r="AE25" s="8"/>
      <c r="AF25" s="9"/>
      <c r="AG25" s="8"/>
      <c r="AH25" s="8"/>
      <c r="AI25" s="8"/>
      <c r="AJ25" s="8"/>
      <c r="AK25" s="8"/>
    </row>
    <row r="26" spans="2:37" ht="15.95" customHeight="1" x14ac:dyDescent="0.2">
      <c r="B26" s="25" t="s">
        <v>41</v>
      </c>
      <c r="C26" s="13">
        <v>21797.8</v>
      </c>
      <c r="D26" s="13">
        <v>17100.7</v>
      </c>
      <c r="E26" s="13">
        <v>16961.599999999999</v>
      </c>
      <c r="F26" s="13">
        <v>18373.099999999999</v>
      </c>
      <c r="G26" s="13">
        <v>16997.3</v>
      </c>
      <c r="H26" s="13">
        <v>16427</v>
      </c>
      <c r="I26" s="13">
        <v>16493.3</v>
      </c>
      <c r="J26" s="13">
        <v>17110.400000000001</v>
      </c>
      <c r="K26" s="13">
        <v>16901</v>
      </c>
      <c r="L26" s="13">
        <v>15209.9</v>
      </c>
      <c r="M26" s="13">
        <v>17038.5</v>
      </c>
      <c r="N26" s="13">
        <v>17538.900000000001</v>
      </c>
      <c r="O26" s="13">
        <f>SUM(C26:N26)</f>
        <v>207949.5</v>
      </c>
      <c r="P26" s="13">
        <v>21901.9</v>
      </c>
      <c r="Q26" s="13">
        <v>17624.8</v>
      </c>
      <c r="R26" s="13">
        <v>16953.7</v>
      </c>
      <c r="S26" s="13">
        <v>18555.400000000001</v>
      </c>
      <c r="T26" s="13">
        <v>16861.400000000001</v>
      </c>
      <c r="U26" s="13">
        <v>17399.099999999999</v>
      </c>
      <c r="V26" s="13">
        <v>17189.3</v>
      </c>
      <c r="W26" s="13">
        <v>18612.3</v>
      </c>
      <c r="X26" s="13">
        <v>17448.7</v>
      </c>
      <c r="Y26" s="13">
        <v>16529.8</v>
      </c>
      <c r="Z26" s="13">
        <v>17564.900000000001</v>
      </c>
      <c r="AA26" s="13">
        <v>19749.8</v>
      </c>
      <c r="AB26" s="13">
        <f>SUM(P26:AA26)</f>
        <v>216391.09999999998</v>
      </c>
      <c r="AC26" s="14">
        <f t="shared" si="1"/>
        <v>8441.5999999999767</v>
      </c>
      <c r="AD26" s="13">
        <f t="shared" si="2"/>
        <v>4.0594471253837954</v>
      </c>
      <c r="AE26" s="8"/>
      <c r="AF26" s="9"/>
      <c r="AG26" s="8"/>
      <c r="AH26" s="8"/>
      <c r="AI26" s="8"/>
      <c r="AJ26" s="8"/>
      <c r="AK26" s="8"/>
    </row>
    <row r="27" spans="2:37" ht="15.95" customHeight="1" x14ac:dyDescent="0.2">
      <c r="B27" s="25" t="s">
        <v>42</v>
      </c>
      <c r="C27" s="13">
        <v>12143.8</v>
      </c>
      <c r="D27" s="13">
        <v>11627.3</v>
      </c>
      <c r="E27" s="13">
        <v>12121.5</v>
      </c>
      <c r="F27" s="13">
        <v>13533.5</v>
      </c>
      <c r="G27" s="13">
        <v>14109.6</v>
      </c>
      <c r="H27" s="13">
        <v>13452.3</v>
      </c>
      <c r="I27" s="13">
        <v>15214</v>
      </c>
      <c r="J27" s="13">
        <v>14723.4</v>
      </c>
      <c r="K27" s="13">
        <v>15003.8</v>
      </c>
      <c r="L27" s="13">
        <v>16077.1</v>
      </c>
      <c r="M27" s="13">
        <v>14969</v>
      </c>
      <c r="N27" s="13">
        <v>14162.8</v>
      </c>
      <c r="O27" s="13">
        <f>SUM(C27:N27)</f>
        <v>167138.09999999998</v>
      </c>
      <c r="P27" s="13">
        <v>13284.3</v>
      </c>
      <c r="Q27" s="13">
        <v>13018.4</v>
      </c>
      <c r="R27" s="13">
        <v>14741.7</v>
      </c>
      <c r="S27" s="13">
        <v>14306.8</v>
      </c>
      <c r="T27" s="13">
        <v>14275.6</v>
      </c>
      <c r="U27" s="13">
        <v>13740.1</v>
      </c>
      <c r="V27" s="13">
        <v>15173.7</v>
      </c>
      <c r="W27" s="13">
        <v>14719.2</v>
      </c>
      <c r="X27" s="26">
        <v>15082.4</v>
      </c>
      <c r="Y27" s="26">
        <v>15516.5</v>
      </c>
      <c r="Z27" s="26">
        <v>13866</v>
      </c>
      <c r="AA27" s="13">
        <v>15561.1</v>
      </c>
      <c r="AB27" s="26">
        <f>SUM(P27:AA27)</f>
        <v>173285.80000000002</v>
      </c>
      <c r="AC27" s="14">
        <f t="shared" si="1"/>
        <v>6147.7000000000407</v>
      </c>
      <c r="AD27" s="13">
        <f t="shared" si="2"/>
        <v>3.6782157987915634</v>
      </c>
      <c r="AE27" s="8"/>
      <c r="AF27" s="9"/>
    </row>
    <row r="28" spans="2:37" ht="15.95" customHeight="1" x14ac:dyDescent="0.2">
      <c r="B28" s="27" t="s">
        <v>43</v>
      </c>
      <c r="C28" s="6">
        <f t="shared" ref="C28:Z28" si="15">SUM(C29:C35)</f>
        <v>13986.5</v>
      </c>
      <c r="D28" s="6">
        <f t="shared" si="15"/>
        <v>12199.2</v>
      </c>
      <c r="E28" s="6">
        <f t="shared" si="15"/>
        <v>13758.300000000001</v>
      </c>
      <c r="F28" s="6">
        <f t="shared" si="15"/>
        <v>13732.000000000002</v>
      </c>
      <c r="G28" s="6">
        <f t="shared" si="15"/>
        <v>15258.400000000001</v>
      </c>
      <c r="H28" s="6">
        <f t="shared" si="15"/>
        <v>12759.4</v>
      </c>
      <c r="I28" s="6">
        <f t="shared" si="15"/>
        <v>14318</v>
      </c>
      <c r="J28" s="6">
        <f t="shared" si="15"/>
        <v>14529.800000000001</v>
      </c>
      <c r="K28" s="6">
        <f t="shared" si="15"/>
        <v>13703.300000000001</v>
      </c>
      <c r="L28" s="6">
        <f t="shared" si="15"/>
        <v>15046.3</v>
      </c>
      <c r="M28" s="6">
        <f t="shared" si="15"/>
        <v>13563.9</v>
      </c>
      <c r="N28" s="6">
        <f>SUM(N29:N35)</f>
        <v>13569.7</v>
      </c>
      <c r="O28" s="6">
        <f t="shared" si="15"/>
        <v>166424.79999999996</v>
      </c>
      <c r="P28" s="6">
        <f t="shared" si="15"/>
        <v>15427.900000000001</v>
      </c>
      <c r="Q28" s="6">
        <f t="shared" si="15"/>
        <v>12805.1</v>
      </c>
      <c r="R28" s="6">
        <f t="shared" si="15"/>
        <v>12946.8</v>
      </c>
      <c r="S28" s="6">
        <f t="shared" si="15"/>
        <v>13932</v>
      </c>
      <c r="T28" s="6">
        <f>SUM(T29:T35)</f>
        <v>14759.199999999999</v>
      </c>
      <c r="U28" s="6">
        <f t="shared" si="15"/>
        <v>13489.6</v>
      </c>
      <c r="V28" s="6">
        <f>SUM(V29:V35)</f>
        <v>16004.599999999999</v>
      </c>
      <c r="W28" s="6">
        <f>SUM(W29:W35)</f>
        <v>12704.300000000001</v>
      </c>
      <c r="X28" s="6">
        <f>SUM(X29:X35)</f>
        <v>14004.899999999998</v>
      </c>
      <c r="Y28" s="6">
        <f>SUM(Y29:Y35)</f>
        <v>15029.2</v>
      </c>
      <c r="Z28" s="6">
        <f t="shared" si="15"/>
        <v>13126.099999999999</v>
      </c>
      <c r="AA28" s="6">
        <f>SUM(AA29:AA35)</f>
        <v>14414.6</v>
      </c>
      <c r="AB28" s="6">
        <f>SUM(AB29:AB35)</f>
        <v>168644.3</v>
      </c>
      <c r="AC28" s="7">
        <f t="shared" si="1"/>
        <v>2219.5000000000291</v>
      </c>
      <c r="AD28" s="6">
        <f t="shared" si="2"/>
        <v>1.3336353716513583</v>
      </c>
      <c r="AE28" s="8"/>
      <c r="AF28" s="9"/>
    </row>
    <row r="29" spans="2:37" s="32" customFormat="1" ht="15.95" customHeight="1" x14ac:dyDescent="0.2">
      <c r="B29" s="28" t="s">
        <v>44</v>
      </c>
      <c r="C29" s="29">
        <v>4142.6000000000004</v>
      </c>
      <c r="D29" s="29">
        <v>4157.3999999999996</v>
      </c>
      <c r="E29" s="29">
        <v>4844.7</v>
      </c>
      <c r="F29" s="29">
        <v>4087.7</v>
      </c>
      <c r="G29" s="29">
        <v>5115.3</v>
      </c>
      <c r="H29" s="29">
        <v>4165.2</v>
      </c>
      <c r="I29" s="29">
        <v>4697.2</v>
      </c>
      <c r="J29" s="29">
        <v>4798.3999999999996</v>
      </c>
      <c r="K29" s="29">
        <v>4197.7</v>
      </c>
      <c r="L29" s="29">
        <v>5307.2</v>
      </c>
      <c r="M29" s="29">
        <v>4100.1000000000004</v>
      </c>
      <c r="N29" s="29">
        <v>4495.1000000000004</v>
      </c>
      <c r="O29" s="29">
        <f t="shared" ref="O29:O35" si="16">SUM(C29:N29)</f>
        <v>54108.599999999991</v>
      </c>
      <c r="P29" s="29">
        <v>5006.6000000000004</v>
      </c>
      <c r="Q29" s="29">
        <v>4257.3</v>
      </c>
      <c r="R29" s="29">
        <v>4350.6000000000004</v>
      </c>
      <c r="S29" s="29">
        <v>4448.3999999999996</v>
      </c>
      <c r="T29" s="29">
        <v>4942.8999999999996</v>
      </c>
      <c r="U29" s="29">
        <v>4275.3999999999996</v>
      </c>
      <c r="V29" s="13">
        <v>5500</v>
      </c>
      <c r="W29" s="13">
        <v>3400</v>
      </c>
      <c r="X29" s="13">
        <v>4099.3999999999996</v>
      </c>
      <c r="Y29" s="13">
        <v>4805.3</v>
      </c>
      <c r="Z29" s="13">
        <v>3791.1</v>
      </c>
      <c r="AA29" s="13">
        <v>4656.8999999999996</v>
      </c>
      <c r="AB29" s="13">
        <f t="shared" ref="AB29:AB35" si="17">SUM(P29:AA29)</f>
        <v>53533.900000000009</v>
      </c>
      <c r="AC29" s="30">
        <f t="shared" si="1"/>
        <v>-574.69999999998254</v>
      </c>
      <c r="AD29" s="31">
        <f t="shared" si="2"/>
        <v>-1.0621232114672763</v>
      </c>
      <c r="AE29" s="8"/>
      <c r="AF29" s="9"/>
    </row>
    <row r="30" spans="2:37" s="32" customFormat="1" ht="15.95" customHeight="1" x14ac:dyDescent="0.2">
      <c r="B30" s="28" t="s">
        <v>45</v>
      </c>
      <c r="C30" s="33">
        <v>2466.9</v>
      </c>
      <c r="D30" s="33">
        <v>2569</v>
      </c>
      <c r="E30" s="33">
        <v>3012.3</v>
      </c>
      <c r="F30" s="33">
        <v>2512.9</v>
      </c>
      <c r="G30" s="33">
        <v>3049.3</v>
      </c>
      <c r="H30" s="33">
        <v>2480</v>
      </c>
      <c r="I30" s="33">
        <v>2840.6</v>
      </c>
      <c r="J30" s="33">
        <v>2773.3</v>
      </c>
      <c r="K30" s="33">
        <v>2455.9</v>
      </c>
      <c r="L30" s="33">
        <v>2825.5</v>
      </c>
      <c r="M30" s="33">
        <v>2460</v>
      </c>
      <c r="N30" s="33">
        <v>2601.8000000000002</v>
      </c>
      <c r="O30" s="33">
        <f t="shared" si="16"/>
        <v>32047.5</v>
      </c>
      <c r="P30" s="33">
        <v>2957.2</v>
      </c>
      <c r="Q30" s="33">
        <v>2520.6</v>
      </c>
      <c r="R30" s="33">
        <v>2544.4</v>
      </c>
      <c r="S30" s="33">
        <v>2598.6</v>
      </c>
      <c r="T30" s="33">
        <v>2876.1</v>
      </c>
      <c r="U30" s="29">
        <v>2478.1999999999998</v>
      </c>
      <c r="V30" s="13">
        <v>3372.1</v>
      </c>
      <c r="W30" s="13">
        <v>2375.1</v>
      </c>
      <c r="X30" s="13">
        <v>2611.8000000000002</v>
      </c>
      <c r="Y30" s="13">
        <v>3047</v>
      </c>
      <c r="Z30" s="13">
        <v>2492.4</v>
      </c>
      <c r="AA30" s="13">
        <v>2935.3</v>
      </c>
      <c r="AB30" s="13">
        <f t="shared" si="17"/>
        <v>32808.799999999996</v>
      </c>
      <c r="AC30" s="30">
        <f t="shared" si="1"/>
        <v>761.29999999999563</v>
      </c>
      <c r="AD30" s="31">
        <f t="shared" si="2"/>
        <v>2.3755363132849538</v>
      </c>
      <c r="AE30" s="8"/>
      <c r="AF30" s="9"/>
    </row>
    <row r="31" spans="2:37" ht="15.95" customHeight="1" x14ac:dyDescent="0.2">
      <c r="B31" s="25" t="s">
        <v>46</v>
      </c>
      <c r="C31" s="26">
        <v>4818.3999999999996</v>
      </c>
      <c r="D31" s="26">
        <v>3191.9</v>
      </c>
      <c r="E31" s="26">
        <v>3468.7</v>
      </c>
      <c r="F31" s="26">
        <v>4401.3</v>
      </c>
      <c r="G31" s="26">
        <v>4111.8</v>
      </c>
      <c r="H31" s="26">
        <v>3256</v>
      </c>
      <c r="I31" s="26">
        <v>3923.1</v>
      </c>
      <c r="J31" s="26">
        <v>3870.8</v>
      </c>
      <c r="K31" s="26">
        <v>4161.1000000000004</v>
      </c>
      <c r="L31" s="26">
        <v>4171.3999999999996</v>
      </c>
      <c r="M31" s="26">
        <v>4188</v>
      </c>
      <c r="N31" s="26">
        <v>4028.7</v>
      </c>
      <c r="O31" s="26">
        <f t="shared" si="16"/>
        <v>47591.199999999997</v>
      </c>
      <c r="P31" s="26">
        <v>4804.8</v>
      </c>
      <c r="Q31" s="26">
        <v>3431.4</v>
      </c>
      <c r="R31" s="26">
        <v>3421.5</v>
      </c>
      <c r="S31" s="26">
        <v>3842.6</v>
      </c>
      <c r="T31" s="26">
        <v>3832.5</v>
      </c>
      <c r="U31" s="26">
        <v>3865.4</v>
      </c>
      <c r="V31" s="26">
        <v>4124.7</v>
      </c>
      <c r="W31" s="26">
        <v>3897.3</v>
      </c>
      <c r="X31" s="26">
        <v>4403.6000000000004</v>
      </c>
      <c r="Y31" s="26">
        <v>4445.6000000000004</v>
      </c>
      <c r="Z31" s="26">
        <v>4119.8</v>
      </c>
      <c r="AA31" s="26">
        <v>4167.7</v>
      </c>
      <c r="AB31" s="26">
        <f t="shared" si="17"/>
        <v>48356.9</v>
      </c>
      <c r="AC31" s="30">
        <f t="shared" si="1"/>
        <v>765.70000000000437</v>
      </c>
      <c r="AD31" s="31">
        <f t="shared" si="2"/>
        <v>1.6089108910891183</v>
      </c>
      <c r="AE31" s="8"/>
      <c r="AF31" s="9"/>
    </row>
    <row r="32" spans="2:37" ht="15.95" customHeight="1" x14ac:dyDescent="0.2">
      <c r="B32" s="25" t="s">
        <v>47</v>
      </c>
      <c r="C32" s="26">
        <v>152.80000000000001</v>
      </c>
      <c r="D32" s="26">
        <v>211.6</v>
      </c>
      <c r="E32" s="26">
        <v>199.5</v>
      </c>
      <c r="F32" s="26">
        <v>248.9</v>
      </c>
      <c r="G32" s="26">
        <v>278</v>
      </c>
      <c r="H32" s="26">
        <v>237.3</v>
      </c>
      <c r="I32" s="26">
        <v>265.89999999999998</v>
      </c>
      <c r="J32" s="26">
        <v>323.7</v>
      </c>
      <c r="K32" s="26">
        <v>337.5</v>
      </c>
      <c r="L32" s="26">
        <v>286.60000000000002</v>
      </c>
      <c r="M32" s="26">
        <v>246.9</v>
      </c>
      <c r="N32" s="26">
        <v>118.7</v>
      </c>
      <c r="O32" s="26">
        <f t="shared" si="16"/>
        <v>2907.3999999999996</v>
      </c>
      <c r="P32" s="26">
        <v>168.2</v>
      </c>
      <c r="Q32" s="26">
        <v>251.7</v>
      </c>
      <c r="R32" s="26">
        <v>193.9</v>
      </c>
      <c r="S32" s="26">
        <v>264.39999999999998</v>
      </c>
      <c r="T32" s="26">
        <v>228.3</v>
      </c>
      <c r="U32" s="26">
        <v>253</v>
      </c>
      <c r="V32" s="26">
        <v>237.4</v>
      </c>
      <c r="W32" s="26">
        <v>240.8</v>
      </c>
      <c r="X32" s="26">
        <v>244.4</v>
      </c>
      <c r="Y32" s="26">
        <v>238.2</v>
      </c>
      <c r="Z32" s="26">
        <v>271.2</v>
      </c>
      <c r="AA32" s="26">
        <v>222.4</v>
      </c>
      <c r="AB32" s="26">
        <f t="shared" si="17"/>
        <v>2813.8999999999996</v>
      </c>
      <c r="AC32" s="34">
        <f t="shared" si="1"/>
        <v>-93.5</v>
      </c>
      <c r="AD32" s="26">
        <f t="shared" si="2"/>
        <v>-3.2159317603356956</v>
      </c>
      <c r="AE32" s="8"/>
      <c r="AF32" s="9"/>
    </row>
    <row r="33" spans="2:35" s="37" customFormat="1" ht="15.95" customHeight="1" x14ac:dyDescent="0.2">
      <c r="B33" s="35" t="s">
        <v>48</v>
      </c>
      <c r="C33" s="36">
        <v>786.5</v>
      </c>
      <c r="D33" s="36">
        <v>779.6</v>
      </c>
      <c r="E33" s="36">
        <v>773.4</v>
      </c>
      <c r="F33" s="36">
        <v>793</v>
      </c>
      <c r="G33" s="36">
        <v>786.1</v>
      </c>
      <c r="H33" s="36">
        <v>801.8</v>
      </c>
      <c r="I33" s="36">
        <v>790.6</v>
      </c>
      <c r="J33" s="36">
        <v>792.5</v>
      </c>
      <c r="K33" s="36">
        <v>808.8</v>
      </c>
      <c r="L33" s="36">
        <v>794.6</v>
      </c>
      <c r="M33" s="36">
        <v>805.3</v>
      </c>
      <c r="N33" s="36">
        <v>782.8</v>
      </c>
      <c r="O33" s="36">
        <f t="shared" si="16"/>
        <v>9495</v>
      </c>
      <c r="P33" s="36">
        <v>826.3</v>
      </c>
      <c r="Q33" s="36">
        <v>817.4</v>
      </c>
      <c r="R33" s="36">
        <v>795.2</v>
      </c>
      <c r="S33" s="36">
        <v>810.5</v>
      </c>
      <c r="T33" s="36">
        <v>805.3</v>
      </c>
      <c r="U33" s="36">
        <v>819.1</v>
      </c>
      <c r="V33" s="13">
        <v>816.7</v>
      </c>
      <c r="W33" s="13">
        <v>805.1</v>
      </c>
      <c r="X33" s="13">
        <v>828.4</v>
      </c>
      <c r="Y33" s="13">
        <v>813.9</v>
      </c>
      <c r="Z33" s="13">
        <v>814.8</v>
      </c>
      <c r="AA33" s="13">
        <v>806.7</v>
      </c>
      <c r="AB33" s="13">
        <f t="shared" si="17"/>
        <v>9759.4</v>
      </c>
      <c r="AC33" s="14">
        <f t="shared" si="1"/>
        <v>264.39999999999964</v>
      </c>
      <c r="AD33" s="13">
        <f t="shared" si="2"/>
        <v>2.784623486045283</v>
      </c>
      <c r="AE33" s="8"/>
      <c r="AF33" s="9"/>
    </row>
    <row r="34" spans="2:35" s="37" customFormat="1" ht="15.95" customHeight="1" x14ac:dyDescent="0.2">
      <c r="B34" s="35" t="s">
        <v>49</v>
      </c>
      <c r="C34" s="38">
        <v>1176.7</v>
      </c>
      <c r="D34" s="38">
        <v>827.5</v>
      </c>
      <c r="E34" s="38">
        <v>1016.5</v>
      </c>
      <c r="F34" s="38">
        <v>1231.5999999999999</v>
      </c>
      <c r="G34" s="38">
        <v>1364.1</v>
      </c>
      <c r="H34" s="38">
        <v>1141.2</v>
      </c>
      <c r="I34" s="38">
        <v>1224.5</v>
      </c>
      <c r="J34" s="38">
        <v>1389.9</v>
      </c>
      <c r="K34" s="38">
        <v>1102.2</v>
      </c>
      <c r="L34" s="38">
        <v>1042.2</v>
      </c>
      <c r="M34" s="38">
        <v>1146.5</v>
      </c>
      <c r="N34" s="38">
        <v>1052.4000000000001</v>
      </c>
      <c r="O34" s="38">
        <f t="shared" si="16"/>
        <v>13715.300000000001</v>
      </c>
      <c r="P34" s="38">
        <v>1205.7</v>
      </c>
      <c r="Q34" s="36">
        <v>1144.0999999999999</v>
      </c>
      <c r="R34" s="38">
        <v>1132.9000000000001</v>
      </c>
      <c r="S34" s="38">
        <v>1408.1</v>
      </c>
      <c r="T34" s="38">
        <v>1550.6</v>
      </c>
      <c r="U34" s="38">
        <v>1261.4000000000001</v>
      </c>
      <c r="V34" s="13">
        <v>1381.9</v>
      </c>
      <c r="W34" s="13">
        <v>1439.9</v>
      </c>
      <c r="X34" s="13">
        <v>1244.4000000000001</v>
      </c>
      <c r="Y34" s="13">
        <v>1182.3</v>
      </c>
      <c r="Z34" s="13">
        <v>1202.4000000000001</v>
      </c>
      <c r="AA34" s="13">
        <v>1076.0999999999999</v>
      </c>
      <c r="AB34" s="13">
        <f t="shared" si="17"/>
        <v>15229.799999999997</v>
      </c>
      <c r="AC34" s="14">
        <f t="shared" si="1"/>
        <v>1514.4999999999964</v>
      </c>
      <c r="AD34" s="13">
        <f t="shared" si="2"/>
        <v>11.042412488243029</v>
      </c>
      <c r="AE34" s="8"/>
      <c r="AF34" s="9"/>
    </row>
    <row r="35" spans="2:35" s="37" customFormat="1" ht="15.95" customHeight="1" x14ac:dyDescent="0.2">
      <c r="B35" s="35" t="s">
        <v>37</v>
      </c>
      <c r="C35" s="38">
        <v>442.6</v>
      </c>
      <c r="D35" s="38">
        <v>462.2</v>
      </c>
      <c r="E35" s="38">
        <v>443.2</v>
      </c>
      <c r="F35" s="38">
        <v>456.6</v>
      </c>
      <c r="G35" s="38">
        <v>553.79999999999995</v>
      </c>
      <c r="H35" s="38">
        <v>677.9</v>
      </c>
      <c r="I35" s="38">
        <v>576.1</v>
      </c>
      <c r="J35" s="38">
        <v>581.20000000000005</v>
      </c>
      <c r="K35" s="38">
        <v>640.1</v>
      </c>
      <c r="L35" s="38">
        <v>618.79999999999995</v>
      </c>
      <c r="M35" s="38">
        <v>617.1</v>
      </c>
      <c r="N35" s="38">
        <v>490.2</v>
      </c>
      <c r="O35" s="38">
        <f t="shared" si="16"/>
        <v>6559.8</v>
      </c>
      <c r="P35" s="38">
        <v>459.1</v>
      </c>
      <c r="Q35" s="38">
        <v>382.6</v>
      </c>
      <c r="R35" s="38">
        <v>508.3</v>
      </c>
      <c r="S35" s="38">
        <v>559.4</v>
      </c>
      <c r="T35" s="38">
        <v>523.5</v>
      </c>
      <c r="U35" s="38">
        <v>537.1</v>
      </c>
      <c r="V35" s="38">
        <v>571.79999999999995</v>
      </c>
      <c r="W35" s="38">
        <v>546.1</v>
      </c>
      <c r="X35" s="38">
        <v>572.9</v>
      </c>
      <c r="Y35" s="38">
        <v>496.9</v>
      </c>
      <c r="Z35" s="38">
        <v>434.4</v>
      </c>
      <c r="AA35" s="38">
        <v>549.5</v>
      </c>
      <c r="AB35" s="38">
        <f t="shared" si="17"/>
        <v>6141.5999999999995</v>
      </c>
      <c r="AC35" s="14">
        <f t="shared" si="1"/>
        <v>-418.20000000000073</v>
      </c>
      <c r="AD35" s="13">
        <f t="shared" si="2"/>
        <v>-6.3751943656818906</v>
      </c>
      <c r="AE35" s="8"/>
      <c r="AF35" s="9"/>
      <c r="AG35" s="39"/>
      <c r="AH35" s="39"/>
      <c r="AI35" s="39"/>
    </row>
    <row r="36" spans="2:35" ht="15.95" customHeight="1" x14ac:dyDescent="0.2">
      <c r="B36" s="24" t="s">
        <v>50</v>
      </c>
      <c r="C36" s="6">
        <f t="shared" ref="C36:M36" si="18">+C37+C38+C39+C42+C43</f>
        <v>2765.2</v>
      </c>
      <c r="D36" s="6">
        <f t="shared" si="18"/>
        <v>2978.4</v>
      </c>
      <c r="E36" s="6">
        <f t="shared" si="18"/>
        <v>2134</v>
      </c>
      <c r="F36" s="6">
        <f t="shared" si="18"/>
        <v>2127.3000000000002</v>
      </c>
      <c r="G36" s="6">
        <f>+G37+G38+G39+G42+G43</f>
        <v>2044.1</v>
      </c>
      <c r="H36" s="6">
        <f t="shared" si="18"/>
        <v>1878</v>
      </c>
      <c r="I36" s="6">
        <f>+I37+I38+I39+I42+I43</f>
        <v>2278.1</v>
      </c>
      <c r="J36" s="6">
        <f>+J37+J38+J39+J42+J43</f>
        <v>1849.5000000000002</v>
      </c>
      <c r="K36" s="6">
        <f>+K37+K38+K39+K42+K43</f>
        <v>1747.4</v>
      </c>
      <c r="L36" s="6">
        <f>+L37+L38+L39+L42+L43</f>
        <v>2277.1</v>
      </c>
      <c r="M36" s="6">
        <f t="shared" si="18"/>
        <v>2265</v>
      </c>
      <c r="N36" s="6">
        <f>+N37+N38+N39+N42+N43+N44</f>
        <v>2907</v>
      </c>
      <c r="O36" s="6">
        <f t="shared" ref="O36:Z36" si="19">+O37+O38+O39+O42+O43</f>
        <v>27250.999999999996</v>
      </c>
      <c r="P36" s="6">
        <f>+P37+P38+P39+P42+P43</f>
        <v>3191.6999999999994</v>
      </c>
      <c r="Q36" s="6">
        <f t="shared" si="19"/>
        <v>2789.8999999999996</v>
      </c>
      <c r="R36" s="6">
        <f t="shared" si="19"/>
        <v>2116.2000000000003</v>
      </c>
      <c r="S36" s="6">
        <f t="shared" si="19"/>
        <v>1856.5</v>
      </c>
      <c r="T36" s="6">
        <f t="shared" si="19"/>
        <v>2108.1</v>
      </c>
      <c r="U36" s="6">
        <f t="shared" si="19"/>
        <v>1912.3000000000002</v>
      </c>
      <c r="V36" s="6">
        <f t="shared" si="19"/>
        <v>2271</v>
      </c>
      <c r="W36" s="6">
        <f t="shared" si="19"/>
        <v>2075.1999999999998</v>
      </c>
      <c r="X36" s="6">
        <f t="shared" si="19"/>
        <v>2037.8000000000002</v>
      </c>
      <c r="Y36" s="6">
        <f t="shared" si="19"/>
        <v>2052.4</v>
      </c>
      <c r="Z36" s="6">
        <f t="shared" si="19"/>
        <v>2264.6000000000004</v>
      </c>
      <c r="AA36" s="6">
        <f>+AA37+AA38+AA39+AA42+AA43</f>
        <v>2962</v>
      </c>
      <c r="AB36" s="6">
        <f>+AB37+AB38+AB39+AB42+AB43+AB44</f>
        <v>27637.699999999997</v>
      </c>
      <c r="AC36" s="7">
        <f t="shared" si="1"/>
        <v>386.70000000000073</v>
      </c>
      <c r="AD36" s="6">
        <f t="shared" si="2"/>
        <v>1.4190304942937901</v>
      </c>
      <c r="AE36" s="8"/>
      <c r="AF36" s="9"/>
    </row>
    <row r="37" spans="2:35" ht="15.95" customHeight="1" x14ac:dyDescent="0.2">
      <c r="B37" s="25" t="s">
        <v>51</v>
      </c>
      <c r="C37" s="26">
        <v>1684.8</v>
      </c>
      <c r="D37" s="26">
        <v>1971.1</v>
      </c>
      <c r="E37" s="26">
        <v>1770.4</v>
      </c>
      <c r="F37" s="26">
        <v>1837.7</v>
      </c>
      <c r="G37" s="26">
        <v>1824.1</v>
      </c>
      <c r="H37" s="26">
        <v>1682</v>
      </c>
      <c r="I37" s="26">
        <v>2069.8000000000002</v>
      </c>
      <c r="J37" s="26">
        <v>1660.4</v>
      </c>
      <c r="K37" s="26">
        <v>1559</v>
      </c>
      <c r="L37" s="26">
        <v>2022.1</v>
      </c>
      <c r="M37" s="26">
        <v>1770.5</v>
      </c>
      <c r="N37" s="26">
        <v>2064.6</v>
      </c>
      <c r="O37" s="26">
        <f t="shared" ref="O37:O45" si="20">SUM(C37:N37)</f>
        <v>21916.499999999996</v>
      </c>
      <c r="P37" s="26">
        <v>1839</v>
      </c>
      <c r="Q37" s="26">
        <v>1973.2</v>
      </c>
      <c r="R37" s="26">
        <v>1885.9</v>
      </c>
      <c r="S37" s="26">
        <v>1649.7</v>
      </c>
      <c r="T37" s="26">
        <v>1897.5</v>
      </c>
      <c r="U37" s="26">
        <v>1715.8</v>
      </c>
      <c r="V37" s="13">
        <v>2040.6</v>
      </c>
      <c r="W37" s="13">
        <v>1877.4</v>
      </c>
      <c r="X37" s="13">
        <v>1841.5</v>
      </c>
      <c r="Y37" s="13">
        <v>1819.6</v>
      </c>
      <c r="Z37" s="13">
        <v>1826.9</v>
      </c>
      <c r="AA37" s="13">
        <v>2318.1</v>
      </c>
      <c r="AB37" s="13">
        <f>SUM(P37:AA37)</f>
        <v>22685.199999999997</v>
      </c>
      <c r="AC37" s="34">
        <f t="shared" si="1"/>
        <v>768.70000000000073</v>
      </c>
      <c r="AD37" s="26">
        <f t="shared" si="2"/>
        <v>3.5074030981224231</v>
      </c>
      <c r="AE37" s="8"/>
      <c r="AF37" s="9"/>
    </row>
    <row r="38" spans="2:35" ht="15.95" customHeight="1" x14ac:dyDescent="0.2">
      <c r="B38" s="25" t="s">
        <v>52</v>
      </c>
      <c r="C38" s="26">
        <v>876.2</v>
      </c>
      <c r="D38" s="26">
        <v>817.7</v>
      </c>
      <c r="E38" s="26">
        <v>191.3</v>
      </c>
      <c r="F38" s="26">
        <v>77.7</v>
      </c>
      <c r="G38" s="26">
        <v>49.7</v>
      </c>
      <c r="H38" s="26">
        <v>42.3</v>
      </c>
      <c r="I38" s="26">
        <v>49.5</v>
      </c>
      <c r="J38" s="26">
        <v>40</v>
      </c>
      <c r="K38" s="26">
        <v>37.6</v>
      </c>
      <c r="L38" s="26">
        <v>103.8</v>
      </c>
      <c r="M38" s="26">
        <v>338.5</v>
      </c>
      <c r="N38" s="26">
        <v>689.9</v>
      </c>
      <c r="O38" s="26">
        <f t="shared" si="20"/>
        <v>3314.2000000000003</v>
      </c>
      <c r="P38" s="26">
        <v>1196.2</v>
      </c>
      <c r="Q38" s="26">
        <v>661.4</v>
      </c>
      <c r="R38" s="26">
        <v>67.099999999999994</v>
      </c>
      <c r="S38" s="26">
        <v>45.5</v>
      </c>
      <c r="T38" s="26">
        <v>47.2</v>
      </c>
      <c r="U38" s="26">
        <v>41.4</v>
      </c>
      <c r="V38" s="13">
        <v>46.6</v>
      </c>
      <c r="W38" s="13">
        <v>40.799999999999997</v>
      </c>
      <c r="X38" s="13">
        <v>39.4</v>
      </c>
      <c r="Y38" s="13">
        <v>65.099999999999994</v>
      </c>
      <c r="Z38" s="13">
        <v>271.39999999999998</v>
      </c>
      <c r="AA38" s="13">
        <v>445.4</v>
      </c>
      <c r="AB38" s="13">
        <f>SUM(P38:AA38)</f>
        <v>2967.5</v>
      </c>
      <c r="AC38" s="34">
        <f t="shared" si="1"/>
        <v>-346.70000000000027</v>
      </c>
      <c r="AD38" s="26">
        <f t="shared" si="2"/>
        <v>-10.461046406372585</v>
      </c>
      <c r="AE38" s="8"/>
      <c r="AF38" s="9"/>
    </row>
    <row r="39" spans="2:35" ht="15.95" customHeight="1" x14ac:dyDescent="0.2">
      <c r="B39" s="40" t="s">
        <v>53</v>
      </c>
      <c r="C39" s="6">
        <f t="shared" ref="C39:M39" si="21">+C40+C41</f>
        <v>58</v>
      </c>
      <c r="D39" s="6">
        <f t="shared" si="21"/>
        <v>47.7</v>
      </c>
      <c r="E39" s="6">
        <f t="shared" si="21"/>
        <v>41.099999999999994</v>
      </c>
      <c r="F39" s="6">
        <f t="shared" si="21"/>
        <v>68.7</v>
      </c>
      <c r="G39" s="6">
        <f t="shared" si="21"/>
        <v>35.1</v>
      </c>
      <c r="H39" s="6">
        <f t="shared" si="21"/>
        <v>18.899999999999999</v>
      </c>
      <c r="I39" s="6">
        <f>+I40+I41</f>
        <v>21.700000000000003</v>
      </c>
      <c r="J39" s="6">
        <f>+J40+J41</f>
        <v>16.899999999999999</v>
      </c>
      <c r="K39" s="6">
        <f>+K40+K41</f>
        <v>16.399999999999999</v>
      </c>
      <c r="L39" s="6">
        <f>+L40+L41</f>
        <v>18.5</v>
      </c>
      <c r="M39" s="6">
        <f t="shared" si="21"/>
        <v>20.399999999999999</v>
      </c>
      <c r="N39" s="6">
        <f>+N40+N41</f>
        <v>21</v>
      </c>
      <c r="O39" s="6">
        <f t="shared" si="20"/>
        <v>384.39999999999992</v>
      </c>
      <c r="P39" s="6">
        <f t="shared" ref="P39:AB39" si="22">+P40+P41</f>
        <v>23.1</v>
      </c>
      <c r="Q39" s="6">
        <f t="shared" si="22"/>
        <v>21.9</v>
      </c>
      <c r="R39" s="6">
        <f t="shared" si="22"/>
        <v>24.400000000000002</v>
      </c>
      <c r="S39" s="6">
        <f t="shared" si="22"/>
        <v>20.8</v>
      </c>
      <c r="T39" s="6">
        <f t="shared" si="22"/>
        <v>22.700000000000003</v>
      </c>
      <c r="U39" s="6">
        <f t="shared" si="22"/>
        <v>17.399999999999999</v>
      </c>
      <c r="V39" s="6">
        <f t="shared" si="22"/>
        <v>23.9</v>
      </c>
      <c r="W39" s="6">
        <f t="shared" si="22"/>
        <v>20.6</v>
      </c>
      <c r="X39" s="6">
        <f t="shared" si="22"/>
        <v>18</v>
      </c>
      <c r="Y39" s="6">
        <f t="shared" si="22"/>
        <v>28.4</v>
      </c>
      <c r="Z39" s="6">
        <f t="shared" si="22"/>
        <v>28.4</v>
      </c>
      <c r="AA39" s="6">
        <f>+AA40+AA41</f>
        <v>42.9</v>
      </c>
      <c r="AB39" s="6">
        <f t="shared" si="22"/>
        <v>292.5</v>
      </c>
      <c r="AC39" s="7">
        <f t="shared" si="1"/>
        <v>-91.89999999999992</v>
      </c>
      <c r="AD39" s="6">
        <f t="shared" si="2"/>
        <v>-23.907388137356904</v>
      </c>
      <c r="AE39" s="8"/>
      <c r="AF39" s="9"/>
    </row>
    <row r="40" spans="2:35" ht="15.95" customHeight="1" x14ac:dyDescent="0.2">
      <c r="B40" s="41" t="s">
        <v>54</v>
      </c>
      <c r="C40" s="26">
        <v>32.799999999999997</v>
      </c>
      <c r="D40" s="26">
        <v>26.6</v>
      </c>
      <c r="E40" s="26">
        <v>21.2</v>
      </c>
      <c r="F40" s="26">
        <v>35.200000000000003</v>
      </c>
      <c r="G40" s="26">
        <v>16.100000000000001</v>
      </c>
      <c r="H40" s="26">
        <v>8.8000000000000007</v>
      </c>
      <c r="I40" s="26">
        <v>9.3000000000000007</v>
      </c>
      <c r="J40" s="26">
        <v>6</v>
      </c>
      <c r="K40" s="26">
        <v>7.2</v>
      </c>
      <c r="L40" s="26">
        <v>7.7</v>
      </c>
      <c r="M40" s="26">
        <v>10.7</v>
      </c>
      <c r="N40" s="26">
        <v>11.2</v>
      </c>
      <c r="O40" s="26">
        <f t="shared" si="20"/>
        <v>192.79999999999998</v>
      </c>
      <c r="P40" s="26">
        <v>12.5</v>
      </c>
      <c r="Q40" s="26">
        <v>9.6</v>
      </c>
      <c r="R40" s="26">
        <v>16.100000000000001</v>
      </c>
      <c r="S40" s="26">
        <v>13.5</v>
      </c>
      <c r="T40" s="26">
        <v>14.4</v>
      </c>
      <c r="U40" s="26">
        <v>13.1</v>
      </c>
      <c r="V40" s="13">
        <v>17</v>
      </c>
      <c r="W40" s="13">
        <v>11.7</v>
      </c>
      <c r="X40" s="13">
        <v>11.4</v>
      </c>
      <c r="Y40" s="13">
        <v>15.5</v>
      </c>
      <c r="Z40" s="13">
        <v>19</v>
      </c>
      <c r="AA40" s="13">
        <v>32.799999999999997</v>
      </c>
      <c r="AB40" s="13">
        <f t="shared" ref="AB40:AB45" si="23">SUM(P40:AA40)</f>
        <v>186.60000000000002</v>
      </c>
      <c r="AC40" s="34">
        <f t="shared" si="1"/>
        <v>-6.1999999999999602</v>
      </c>
      <c r="AD40" s="34">
        <f t="shared" si="2"/>
        <v>-3.2157676348547515</v>
      </c>
      <c r="AE40" s="8"/>
      <c r="AF40" s="9"/>
    </row>
    <row r="41" spans="2:35" ht="15.95" customHeight="1" x14ac:dyDescent="0.2">
      <c r="B41" s="42" t="s">
        <v>55</v>
      </c>
      <c r="C41" s="43">
        <v>25.2</v>
      </c>
      <c r="D41" s="43">
        <v>21.1</v>
      </c>
      <c r="E41" s="43">
        <v>19.899999999999999</v>
      </c>
      <c r="F41" s="43">
        <v>33.5</v>
      </c>
      <c r="G41" s="43">
        <v>19</v>
      </c>
      <c r="H41" s="43">
        <v>10.1</v>
      </c>
      <c r="I41" s="43">
        <v>12.4</v>
      </c>
      <c r="J41" s="43">
        <v>10.9</v>
      </c>
      <c r="K41" s="43">
        <v>9.1999999999999993</v>
      </c>
      <c r="L41" s="43">
        <v>10.8</v>
      </c>
      <c r="M41" s="43">
        <v>9.6999999999999993</v>
      </c>
      <c r="N41" s="43">
        <v>9.8000000000000007</v>
      </c>
      <c r="O41" s="43">
        <f t="shared" si="20"/>
        <v>191.6</v>
      </c>
      <c r="P41" s="43">
        <v>10.6</v>
      </c>
      <c r="Q41" s="43">
        <v>12.3</v>
      </c>
      <c r="R41" s="43">
        <v>8.3000000000000007</v>
      </c>
      <c r="S41" s="43">
        <v>7.3</v>
      </c>
      <c r="T41" s="43">
        <v>8.3000000000000007</v>
      </c>
      <c r="U41" s="43">
        <v>4.3</v>
      </c>
      <c r="V41" s="43">
        <v>6.9</v>
      </c>
      <c r="W41" s="43">
        <v>8.9</v>
      </c>
      <c r="X41" s="43">
        <v>6.6</v>
      </c>
      <c r="Y41" s="43">
        <v>12.9</v>
      </c>
      <c r="Z41" s="43">
        <v>9.4</v>
      </c>
      <c r="AA41" s="43">
        <v>10.1</v>
      </c>
      <c r="AB41" s="43">
        <f t="shared" si="23"/>
        <v>105.89999999999999</v>
      </c>
      <c r="AC41" s="43">
        <f t="shared" si="1"/>
        <v>-85.7</v>
      </c>
      <c r="AD41" s="43">
        <f t="shared" si="2"/>
        <v>-44.728601252609607</v>
      </c>
      <c r="AE41" s="8"/>
      <c r="AF41" s="9"/>
    </row>
    <row r="42" spans="2:35" ht="15.95" customHeight="1" x14ac:dyDescent="0.2">
      <c r="B42" s="25" t="s">
        <v>56</v>
      </c>
      <c r="C42" s="13">
        <v>112.2</v>
      </c>
      <c r="D42" s="13">
        <v>108.1</v>
      </c>
      <c r="E42" s="13">
        <v>100</v>
      </c>
      <c r="F42" s="13">
        <v>111.4</v>
      </c>
      <c r="G42" s="13">
        <v>102.7</v>
      </c>
      <c r="H42" s="13">
        <v>99.2</v>
      </c>
      <c r="I42" s="13">
        <v>102.1</v>
      </c>
      <c r="J42" s="13">
        <v>98.2</v>
      </c>
      <c r="K42" s="13">
        <v>100.5</v>
      </c>
      <c r="L42" s="13">
        <v>98.6</v>
      </c>
      <c r="M42" s="13">
        <v>102</v>
      </c>
      <c r="N42" s="13">
        <v>98.1</v>
      </c>
      <c r="O42" s="13">
        <f t="shared" si="20"/>
        <v>1233.1000000000001</v>
      </c>
      <c r="P42" s="13">
        <v>98.2</v>
      </c>
      <c r="Q42" s="13">
        <v>102.7</v>
      </c>
      <c r="R42" s="13">
        <v>105.4</v>
      </c>
      <c r="S42" s="13">
        <v>108.1</v>
      </c>
      <c r="T42" s="13">
        <v>106.2</v>
      </c>
      <c r="U42" s="13">
        <v>103.8</v>
      </c>
      <c r="V42" s="13">
        <v>126.1</v>
      </c>
      <c r="W42" s="13">
        <v>103.6</v>
      </c>
      <c r="X42" s="13">
        <v>104.9</v>
      </c>
      <c r="Y42" s="13">
        <v>105.2</v>
      </c>
      <c r="Z42" s="13">
        <v>104.5</v>
      </c>
      <c r="AA42" s="13">
        <v>122.5</v>
      </c>
      <c r="AB42" s="13">
        <f t="shared" si="23"/>
        <v>1291.2</v>
      </c>
      <c r="AC42" s="34">
        <f t="shared" si="1"/>
        <v>58.099999999999909</v>
      </c>
      <c r="AD42" s="34">
        <f t="shared" si="2"/>
        <v>4.7117022139323579</v>
      </c>
      <c r="AE42" s="8"/>
      <c r="AF42" s="9"/>
    </row>
    <row r="43" spans="2:35" ht="15.95" customHeight="1" x14ac:dyDescent="0.2">
      <c r="B43" s="25" t="s">
        <v>57</v>
      </c>
      <c r="C43" s="13">
        <v>34</v>
      </c>
      <c r="D43" s="13">
        <v>33.799999999999997</v>
      </c>
      <c r="E43" s="13">
        <v>31.2</v>
      </c>
      <c r="F43" s="13">
        <v>31.8</v>
      </c>
      <c r="G43" s="13">
        <v>32.5</v>
      </c>
      <c r="H43" s="13">
        <v>35.6</v>
      </c>
      <c r="I43" s="13">
        <v>35</v>
      </c>
      <c r="J43" s="13">
        <v>34</v>
      </c>
      <c r="K43" s="13">
        <v>33.9</v>
      </c>
      <c r="L43" s="13">
        <v>34.1</v>
      </c>
      <c r="M43" s="13">
        <v>33.6</v>
      </c>
      <c r="N43" s="13">
        <v>33.299999999999997</v>
      </c>
      <c r="O43" s="13">
        <f t="shared" si="20"/>
        <v>402.8</v>
      </c>
      <c r="P43" s="13">
        <v>35.200000000000003</v>
      </c>
      <c r="Q43" s="13">
        <v>30.7</v>
      </c>
      <c r="R43" s="13">
        <v>33.4</v>
      </c>
      <c r="S43" s="13">
        <v>32.4</v>
      </c>
      <c r="T43" s="13">
        <v>34.5</v>
      </c>
      <c r="U43" s="13">
        <v>33.9</v>
      </c>
      <c r="V43" s="13">
        <v>33.799999999999997</v>
      </c>
      <c r="W43" s="13">
        <v>32.799999999999997</v>
      </c>
      <c r="X43" s="13">
        <v>34</v>
      </c>
      <c r="Y43" s="13">
        <v>34.1</v>
      </c>
      <c r="Z43" s="13">
        <v>33.4</v>
      </c>
      <c r="AA43" s="13">
        <v>33.1</v>
      </c>
      <c r="AB43" s="13">
        <f t="shared" si="23"/>
        <v>401.30000000000007</v>
      </c>
      <c r="AC43" s="34">
        <f t="shared" si="1"/>
        <v>-1.4999999999999432</v>
      </c>
      <c r="AD43" s="34">
        <f t="shared" si="2"/>
        <v>-0.37239324726910206</v>
      </c>
      <c r="AE43" s="8"/>
      <c r="AF43" s="9"/>
    </row>
    <row r="44" spans="2:35" ht="15.95" customHeight="1" x14ac:dyDescent="0.2">
      <c r="B44" s="44" t="s">
        <v>37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0.1</v>
      </c>
      <c r="O44" s="26">
        <f t="shared" si="20"/>
        <v>0.1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f t="shared" si="23"/>
        <v>0</v>
      </c>
      <c r="AC44" s="26">
        <f t="shared" si="1"/>
        <v>-0.1</v>
      </c>
      <c r="AD44" s="45">
        <v>0</v>
      </c>
      <c r="AE44" s="8"/>
      <c r="AF44" s="9"/>
    </row>
    <row r="45" spans="2:35" ht="15.95" customHeight="1" x14ac:dyDescent="0.2">
      <c r="B45" s="24" t="s">
        <v>58</v>
      </c>
      <c r="C45" s="6">
        <v>244.4</v>
      </c>
      <c r="D45" s="6">
        <v>206.9</v>
      </c>
      <c r="E45" s="6">
        <v>313.10000000000002</v>
      </c>
      <c r="F45" s="6">
        <v>201.4</v>
      </c>
      <c r="G45" s="6">
        <v>221.7</v>
      </c>
      <c r="H45" s="6">
        <v>360.2</v>
      </c>
      <c r="I45" s="6">
        <v>225.8</v>
      </c>
      <c r="J45" s="6">
        <v>197.9</v>
      </c>
      <c r="K45" s="6">
        <v>173.1</v>
      </c>
      <c r="L45" s="6">
        <v>209.1</v>
      </c>
      <c r="M45" s="6">
        <v>216.6</v>
      </c>
      <c r="N45" s="6">
        <v>243</v>
      </c>
      <c r="O45" s="6">
        <f t="shared" si="20"/>
        <v>2813.2</v>
      </c>
      <c r="P45" s="6">
        <v>258.2</v>
      </c>
      <c r="Q45" s="6">
        <v>271.60000000000002</v>
      </c>
      <c r="R45" s="6">
        <v>246.2</v>
      </c>
      <c r="S45" s="6">
        <v>286.3</v>
      </c>
      <c r="T45" s="6">
        <v>281.5</v>
      </c>
      <c r="U45" s="23">
        <v>425.1</v>
      </c>
      <c r="V45" s="6">
        <v>239.2</v>
      </c>
      <c r="W45" s="6">
        <v>237.4</v>
      </c>
      <c r="X45" s="6">
        <v>265</v>
      </c>
      <c r="Y45" s="6">
        <v>265.10000000000002</v>
      </c>
      <c r="Z45" s="6">
        <v>250.5</v>
      </c>
      <c r="AA45" s="6">
        <v>274.89999999999998</v>
      </c>
      <c r="AB45" s="6">
        <f t="shared" si="23"/>
        <v>3301</v>
      </c>
      <c r="AC45" s="7">
        <f t="shared" si="1"/>
        <v>487.80000000000018</v>
      </c>
      <c r="AD45" s="7">
        <f t="shared" ref="AD45:AD83" si="24">+AC45/O45*100</f>
        <v>17.339684345229639</v>
      </c>
      <c r="AE45" s="8"/>
      <c r="AF45" s="9"/>
    </row>
    <row r="46" spans="2:35" ht="15.95" customHeight="1" x14ac:dyDescent="0.2">
      <c r="B46" s="11" t="s">
        <v>59</v>
      </c>
      <c r="C46" s="46">
        <f t="shared" ref="C46:AB46" si="25">+C47+C49</f>
        <v>5368.1</v>
      </c>
      <c r="D46" s="46">
        <f t="shared" si="25"/>
        <v>4814.8999999999996</v>
      </c>
      <c r="E46" s="46">
        <f t="shared" si="25"/>
        <v>5214.2</v>
      </c>
      <c r="F46" s="46">
        <f t="shared" si="25"/>
        <v>5717.1</v>
      </c>
      <c r="G46" s="46">
        <f t="shared" si="25"/>
        <v>5725.1</v>
      </c>
      <c r="H46" s="46">
        <f t="shared" si="25"/>
        <v>5641.0999999999995</v>
      </c>
      <c r="I46" s="46">
        <f t="shared" si="25"/>
        <v>6389.6</v>
      </c>
      <c r="J46" s="46">
        <f t="shared" si="25"/>
        <v>6144.3</v>
      </c>
      <c r="K46" s="46">
        <f t="shared" si="25"/>
        <v>6487.2</v>
      </c>
      <c r="L46" s="46">
        <f t="shared" si="25"/>
        <v>6496.7</v>
      </c>
      <c r="M46" s="46">
        <f t="shared" si="25"/>
        <v>6284.7</v>
      </c>
      <c r="N46" s="46">
        <f t="shared" si="25"/>
        <v>6642.0999999999995</v>
      </c>
      <c r="O46" s="46">
        <f t="shared" si="25"/>
        <v>70925.099999999991</v>
      </c>
      <c r="P46" s="46">
        <f t="shared" si="25"/>
        <v>5566.6</v>
      </c>
      <c r="Q46" s="46">
        <f t="shared" si="25"/>
        <v>5529.5</v>
      </c>
      <c r="R46" s="46">
        <f t="shared" si="25"/>
        <v>5991.8</v>
      </c>
      <c r="S46" s="46">
        <f t="shared" si="25"/>
        <v>5996.4000000000005</v>
      </c>
      <c r="T46" s="46">
        <f t="shared" si="25"/>
        <v>5738.2000000000007</v>
      </c>
      <c r="U46" s="46">
        <f t="shared" si="25"/>
        <v>5559.2</v>
      </c>
      <c r="V46" s="46">
        <f t="shared" si="25"/>
        <v>6565.4</v>
      </c>
      <c r="W46" s="46">
        <f t="shared" si="25"/>
        <v>6446.1</v>
      </c>
      <c r="X46" s="46">
        <f t="shared" si="25"/>
        <v>6735.5</v>
      </c>
      <c r="Y46" s="46">
        <f t="shared" si="25"/>
        <v>6439.7</v>
      </c>
      <c r="Z46" s="46">
        <f t="shared" si="25"/>
        <v>5917.6</v>
      </c>
      <c r="AA46" s="46">
        <f>+AA47+AA49</f>
        <v>6403</v>
      </c>
      <c r="AB46" s="46">
        <f t="shared" si="25"/>
        <v>72889</v>
      </c>
      <c r="AC46" s="47">
        <f t="shared" si="1"/>
        <v>1963.9000000000087</v>
      </c>
      <c r="AD46" s="47">
        <f t="shared" si="24"/>
        <v>2.7689774142017551</v>
      </c>
      <c r="AE46" s="8"/>
      <c r="AF46" s="9"/>
    </row>
    <row r="47" spans="2:35" ht="15.95" customHeight="1" x14ac:dyDescent="0.2">
      <c r="B47" s="48" t="s">
        <v>60</v>
      </c>
      <c r="C47" s="49">
        <f t="shared" ref="C47:Z47" si="26">SUM(C48:C48)</f>
        <v>4321.2</v>
      </c>
      <c r="D47" s="49">
        <f t="shared" si="26"/>
        <v>3844.4</v>
      </c>
      <c r="E47" s="49">
        <f t="shared" si="26"/>
        <v>4222.8999999999996</v>
      </c>
      <c r="F47" s="49">
        <f t="shared" si="26"/>
        <v>4632.6000000000004</v>
      </c>
      <c r="G47" s="49">
        <f t="shared" si="26"/>
        <v>4872.3</v>
      </c>
      <c r="H47" s="49">
        <f t="shared" si="26"/>
        <v>4775.2</v>
      </c>
      <c r="I47" s="49">
        <f t="shared" si="26"/>
        <v>5439.5</v>
      </c>
      <c r="J47" s="49">
        <f t="shared" si="26"/>
        <v>5150.5</v>
      </c>
      <c r="K47" s="49">
        <f t="shared" si="26"/>
        <v>5637.5</v>
      </c>
      <c r="L47" s="49">
        <f t="shared" si="26"/>
        <v>5823.7</v>
      </c>
      <c r="M47" s="49">
        <f t="shared" si="26"/>
        <v>5548.8</v>
      </c>
      <c r="N47" s="49">
        <f>SUM(N48:N48)</f>
        <v>5841.7</v>
      </c>
      <c r="O47" s="49">
        <f>SUM(O48:O48)</f>
        <v>60110.299999999996</v>
      </c>
      <c r="P47" s="49">
        <f t="shared" si="26"/>
        <v>4516.1000000000004</v>
      </c>
      <c r="Q47" s="49">
        <f t="shared" si="26"/>
        <v>4532.1000000000004</v>
      </c>
      <c r="R47" s="49">
        <f t="shared" si="26"/>
        <v>4975.8</v>
      </c>
      <c r="S47" s="49">
        <f t="shared" si="26"/>
        <v>4976.8</v>
      </c>
      <c r="T47" s="49">
        <f t="shared" si="26"/>
        <v>4858.1000000000004</v>
      </c>
      <c r="U47" s="49">
        <f t="shared" si="26"/>
        <v>4709.8999999999996</v>
      </c>
      <c r="V47" s="49">
        <f t="shared" si="26"/>
        <v>5598</v>
      </c>
      <c r="W47" s="49">
        <f t="shared" si="26"/>
        <v>5342.3</v>
      </c>
      <c r="X47" s="49">
        <f t="shared" si="26"/>
        <v>5812.2</v>
      </c>
      <c r="Y47" s="49">
        <f t="shared" si="26"/>
        <v>5703</v>
      </c>
      <c r="Z47" s="49">
        <f t="shared" si="26"/>
        <v>5091.5</v>
      </c>
      <c r="AA47" s="49">
        <f>SUM(AA48:AA48)</f>
        <v>5498.1</v>
      </c>
      <c r="AB47" s="49">
        <f>SUM(AB48:AB48)</f>
        <v>61613.9</v>
      </c>
      <c r="AC47" s="50">
        <f t="shared" si="1"/>
        <v>1503.6000000000058</v>
      </c>
      <c r="AD47" s="50">
        <f t="shared" si="24"/>
        <v>2.5014015900769184</v>
      </c>
      <c r="AE47" s="8"/>
      <c r="AF47" s="9"/>
    </row>
    <row r="48" spans="2:35" ht="15.95" customHeight="1" x14ac:dyDescent="0.2">
      <c r="B48" s="25" t="s">
        <v>61</v>
      </c>
      <c r="C48" s="26">
        <v>4321.2</v>
      </c>
      <c r="D48" s="26">
        <v>3844.4</v>
      </c>
      <c r="E48" s="26">
        <v>4222.8999999999996</v>
      </c>
      <c r="F48" s="26">
        <v>4632.6000000000004</v>
      </c>
      <c r="G48" s="26">
        <v>4872.3</v>
      </c>
      <c r="H48" s="26">
        <v>4775.2</v>
      </c>
      <c r="I48" s="26">
        <v>5439.5</v>
      </c>
      <c r="J48" s="26">
        <v>5150.5</v>
      </c>
      <c r="K48" s="26">
        <v>5637.5</v>
      </c>
      <c r="L48" s="26">
        <v>5823.7</v>
      </c>
      <c r="M48" s="26">
        <v>5548.8</v>
      </c>
      <c r="N48" s="13">
        <v>5841.7</v>
      </c>
      <c r="O48" s="13">
        <f>SUM(C48:N48)</f>
        <v>60110.299999999996</v>
      </c>
      <c r="P48" s="26">
        <v>4516.1000000000004</v>
      </c>
      <c r="Q48" s="26">
        <v>4532.1000000000004</v>
      </c>
      <c r="R48" s="26">
        <v>4975.8</v>
      </c>
      <c r="S48" s="26">
        <v>4976.8</v>
      </c>
      <c r="T48" s="26">
        <v>4858.1000000000004</v>
      </c>
      <c r="U48" s="26">
        <v>4709.8999999999996</v>
      </c>
      <c r="V48" s="13">
        <v>5598</v>
      </c>
      <c r="W48" s="13">
        <v>5342.3</v>
      </c>
      <c r="X48" s="26">
        <v>5812.2</v>
      </c>
      <c r="Y48" s="26">
        <v>5703</v>
      </c>
      <c r="Z48" s="26">
        <v>5091.5</v>
      </c>
      <c r="AA48" s="26">
        <v>5498.1</v>
      </c>
      <c r="AB48" s="26">
        <f>SUM(P48:AA48)</f>
        <v>61613.9</v>
      </c>
      <c r="AC48" s="34">
        <f t="shared" si="1"/>
        <v>1503.6000000000058</v>
      </c>
      <c r="AD48" s="34">
        <f t="shared" si="24"/>
        <v>2.5014015900769184</v>
      </c>
      <c r="AE48" s="8"/>
      <c r="AF48" s="9"/>
    </row>
    <row r="49" spans="2:32" ht="15.95" customHeight="1" x14ac:dyDescent="0.2">
      <c r="B49" s="48" t="s">
        <v>62</v>
      </c>
      <c r="C49" s="49">
        <f t="shared" ref="C49:M49" si="27">SUM(C50:C52)</f>
        <v>1046.9000000000001</v>
      </c>
      <c r="D49" s="49">
        <f t="shared" si="27"/>
        <v>970.5</v>
      </c>
      <c r="E49" s="49">
        <f t="shared" si="27"/>
        <v>991.3</v>
      </c>
      <c r="F49" s="49">
        <f t="shared" si="27"/>
        <v>1084.5</v>
      </c>
      <c r="G49" s="49">
        <f>SUM(G50:G52)</f>
        <v>852.80000000000007</v>
      </c>
      <c r="H49" s="49">
        <f t="shared" si="27"/>
        <v>865.9</v>
      </c>
      <c r="I49" s="49">
        <f>SUM(I50:I52)</f>
        <v>950.1</v>
      </c>
      <c r="J49" s="49">
        <f>SUM(J50:J52)</f>
        <v>993.80000000000007</v>
      </c>
      <c r="K49" s="49">
        <f>SUM(K50:K52)</f>
        <v>849.69999999999993</v>
      </c>
      <c r="L49" s="49">
        <f>SUM(L50:L52)</f>
        <v>673</v>
      </c>
      <c r="M49" s="49">
        <f t="shared" si="27"/>
        <v>735.9</v>
      </c>
      <c r="N49" s="49">
        <f>SUM(N50:N52)</f>
        <v>800.4</v>
      </c>
      <c r="O49" s="49">
        <f>SUM(O50:O52)</f>
        <v>10814.8</v>
      </c>
      <c r="P49" s="49">
        <f>SUM(P50:P52)</f>
        <v>1050.5</v>
      </c>
      <c r="Q49" s="49">
        <f>SUM(Q50:Q52)</f>
        <v>997.4</v>
      </c>
      <c r="R49" s="49">
        <f t="shared" ref="R49:Z49" si="28">SUM(R50:R52)</f>
        <v>1016</v>
      </c>
      <c r="S49" s="49">
        <f t="shared" si="28"/>
        <v>1019.6</v>
      </c>
      <c r="T49" s="49">
        <f t="shared" si="28"/>
        <v>880.1</v>
      </c>
      <c r="U49" s="49">
        <f t="shared" si="28"/>
        <v>849.30000000000007</v>
      </c>
      <c r="V49" s="49">
        <f>SUM(V50:V52)</f>
        <v>967.40000000000009</v>
      </c>
      <c r="W49" s="49">
        <f>SUM(W50:W52)</f>
        <v>1103.7999999999997</v>
      </c>
      <c r="X49" s="49">
        <f>SUM(X50:X52)</f>
        <v>923.30000000000007</v>
      </c>
      <c r="Y49" s="49">
        <f>SUM(Y50:Y52)</f>
        <v>736.7</v>
      </c>
      <c r="Z49" s="49">
        <f t="shared" si="28"/>
        <v>826.09999999999991</v>
      </c>
      <c r="AA49" s="49">
        <f>SUM(AA50:AA52)</f>
        <v>904.9</v>
      </c>
      <c r="AB49" s="49">
        <f>SUM(AB50:AB52)</f>
        <v>11275.099999999997</v>
      </c>
      <c r="AC49" s="50">
        <f t="shared" si="1"/>
        <v>460.29999999999745</v>
      </c>
      <c r="AD49" s="50">
        <f t="shared" si="24"/>
        <v>4.2562044605540317</v>
      </c>
      <c r="AE49" s="8"/>
      <c r="AF49" s="9"/>
    </row>
    <row r="50" spans="2:32" ht="15.95" customHeight="1" x14ac:dyDescent="0.2">
      <c r="B50" s="25" t="s">
        <v>63</v>
      </c>
      <c r="C50" s="26">
        <v>1030.7</v>
      </c>
      <c r="D50" s="26">
        <v>955.3</v>
      </c>
      <c r="E50" s="26">
        <v>976.9</v>
      </c>
      <c r="F50" s="26">
        <v>1064.7</v>
      </c>
      <c r="G50" s="26">
        <v>835.7</v>
      </c>
      <c r="H50" s="26">
        <v>848.5</v>
      </c>
      <c r="I50" s="26">
        <v>931.6</v>
      </c>
      <c r="J50" s="26">
        <v>979.2</v>
      </c>
      <c r="K50" s="26">
        <v>833.4</v>
      </c>
      <c r="L50" s="26">
        <v>655.7</v>
      </c>
      <c r="M50" s="26">
        <v>721.3</v>
      </c>
      <c r="N50" s="26">
        <v>787.5</v>
      </c>
      <c r="O50" s="26">
        <f t="shared" ref="O50:O55" si="29">SUM(C50:N50)</f>
        <v>10620.5</v>
      </c>
      <c r="P50" s="26">
        <v>1031.5</v>
      </c>
      <c r="Q50" s="26">
        <v>980.4</v>
      </c>
      <c r="R50" s="26">
        <v>995.8</v>
      </c>
      <c r="S50" s="26">
        <v>1002.7</v>
      </c>
      <c r="T50" s="26">
        <v>863.8</v>
      </c>
      <c r="U50" s="26">
        <v>828.7</v>
      </c>
      <c r="V50" s="26">
        <v>946.7</v>
      </c>
      <c r="W50" s="26">
        <v>1086.0999999999999</v>
      </c>
      <c r="X50" s="26">
        <v>903.6</v>
      </c>
      <c r="Y50" s="26">
        <v>715.9</v>
      </c>
      <c r="Z50" s="26">
        <v>807.3</v>
      </c>
      <c r="AA50" s="26">
        <v>887.9</v>
      </c>
      <c r="AB50" s="26">
        <f t="shared" ref="AB50:AB55" si="30">SUM(P50:AA50)</f>
        <v>11050.399999999998</v>
      </c>
      <c r="AC50" s="34">
        <f t="shared" si="1"/>
        <v>429.89999999999782</v>
      </c>
      <c r="AD50" s="34">
        <f t="shared" si="24"/>
        <v>4.0478320229744158</v>
      </c>
      <c r="AE50" s="8"/>
      <c r="AF50" s="9"/>
    </row>
    <row r="51" spans="2:32" ht="15.95" customHeight="1" x14ac:dyDescent="0.2">
      <c r="B51" s="25" t="s">
        <v>64</v>
      </c>
      <c r="C51" s="26">
        <v>14.8</v>
      </c>
      <c r="D51" s="26">
        <v>13.6</v>
      </c>
      <c r="E51" s="26">
        <v>13.4</v>
      </c>
      <c r="F51" s="26">
        <v>16.600000000000001</v>
      </c>
      <c r="G51" s="26">
        <v>14.7</v>
      </c>
      <c r="H51" s="26">
        <v>15.6</v>
      </c>
      <c r="I51" s="26">
        <v>17.100000000000001</v>
      </c>
      <c r="J51" s="26">
        <v>13</v>
      </c>
      <c r="K51" s="26">
        <v>15</v>
      </c>
      <c r="L51" s="26">
        <v>15.4</v>
      </c>
      <c r="M51" s="26">
        <v>13.1</v>
      </c>
      <c r="N51" s="26">
        <v>11.6</v>
      </c>
      <c r="O51" s="26">
        <f t="shared" si="29"/>
        <v>173.89999999999998</v>
      </c>
      <c r="P51" s="13">
        <v>15.5</v>
      </c>
      <c r="Q51" s="26">
        <v>14.5</v>
      </c>
      <c r="R51" s="26">
        <v>17.2</v>
      </c>
      <c r="S51" s="26">
        <v>14.1</v>
      </c>
      <c r="T51" s="26">
        <v>13.6</v>
      </c>
      <c r="U51" s="26">
        <v>18</v>
      </c>
      <c r="V51" s="26">
        <v>18.2</v>
      </c>
      <c r="W51" s="26">
        <v>15.1</v>
      </c>
      <c r="X51" s="26">
        <v>16.5</v>
      </c>
      <c r="Y51" s="26">
        <v>17.7</v>
      </c>
      <c r="Z51" s="26">
        <v>15.8</v>
      </c>
      <c r="AA51" s="26">
        <v>14.1</v>
      </c>
      <c r="AB51" s="26">
        <f t="shared" si="30"/>
        <v>190.29999999999998</v>
      </c>
      <c r="AC51" s="34">
        <f t="shared" si="1"/>
        <v>16.400000000000006</v>
      </c>
      <c r="AD51" s="34">
        <f t="shared" si="24"/>
        <v>9.4307073030477326</v>
      </c>
      <c r="AE51" s="8"/>
      <c r="AF51" s="9"/>
    </row>
    <row r="52" spans="2:32" ht="15.95" customHeight="1" x14ac:dyDescent="0.2">
      <c r="B52" s="25" t="s">
        <v>37</v>
      </c>
      <c r="C52" s="26">
        <v>1.4</v>
      </c>
      <c r="D52" s="26">
        <v>1.6</v>
      </c>
      <c r="E52" s="26">
        <v>1</v>
      </c>
      <c r="F52" s="26">
        <v>3.2</v>
      </c>
      <c r="G52" s="26">
        <v>2.4</v>
      </c>
      <c r="H52" s="26">
        <v>1.8</v>
      </c>
      <c r="I52" s="26">
        <v>1.4</v>
      </c>
      <c r="J52" s="26">
        <v>1.6</v>
      </c>
      <c r="K52" s="26">
        <v>1.3</v>
      </c>
      <c r="L52" s="26">
        <v>1.9</v>
      </c>
      <c r="M52" s="26">
        <v>1.5</v>
      </c>
      <c r="N52" s="26">
        <v>1.3</v>
      </c>
      <c r="O52" s="26">
        <f t="shared" si="29"/>
        <v>20.400000000000002</v>
      </c>
      <c r="P52" s="26">
        <v>3.5</v>
      </c>
      <c r="Q52" s="26">
        <v>2.5</v>
      </c>
      <c r="R52" s="26">
        <v>3</v>
      </c>
      <c r="S52" s="26">
        <v>2.8</v>
      </c>
      <c r="T52" s="26">
        <v>2.7</v>
      </c>
      <c r="U52" s="26">
        <v>2.6</v>
      </c>
      <c r="V52" s="26">
        <v>2.5</v>
      </c>
      <c r="W52" s="26">
        <v>2.6</v>
      </c>
      <c r="X52" s="26">
        <v>3.2</v>
      </c>
      <c r="Y52" s="26">
        <v>3.1</v>
      </c>
      <c r="Z52" s="26">
        <v>3</v>
      </c>
      <c r="AA52" s="26">
        <v>2.9</v>
      </c>
      <c r="AB52" s="26">
        <f t="shared" si="30"/>
        <v>34.400000000000006</v>
      </c>
      <c r="AC52" s="34">
        <f t="shared" si="1"/>
        <v>14.000000000000004</v>
      </c>
      <c r="AD52" s="34">
        <f t="shared" si="24"/>
        <v>68.627450980392169</v>
      </c>
      <c r="AE52" s="8"/>
      <c r="AF52" s="9"/>
    </row>
    <row r="53" spans="2:32" ht="15.95" customHeight="1" x14ac:dyDescent="0.2">
      <c r="B53" s="11" t="s">
        <v>65</v>
      </c>
      <c r="C53" s="6">
        <v>126.9</v>
      </c>
      <c r="D53" s="6">
        <v>146.69999999999999</v>
      </c>
      <c r="E53" s="6">
        <v>132.6</v>
      </c>
      <c r="F53" s="6">
        <v>136.80000000000001</v>
      </c>
      <c r="G53" s="6">
        <v>134.4</v>
      </c>
      <c r="H53" s="6">
        <v>129.1</v>
      </c>
      <c r="I53" s="6">
        <v>149.1</v>
      </c>
      <c r="J53" s="6">
        <v>124</v>
      </c>
      <c r="K53" s="6">
        <v>112.5</v>
      </c>
      <c r="L53" s="6">
        <v>148.80000000000001</v>
      </c>
      <c r="M53" s="6">
        <v>128.30000000000001</v>
      </c>
      <c r="N53" s="6">
        <v>147.19999999999999</v>
      </c>
      <c r="O53" s="6">
        <f t="shared" si="29"/>
        <v>1616.3999999999999</v>
      </c>
      <c r="P53" s="6">
        <v>128.80000000000001</v>
      </c>
      <c r="Q53" s="6">
        <v>132.5</v>
      </c>
      <c r="R53" s="6">
        <v>135.80000000000001</v>
      </c>
      <c r="S53" s="6">
        <v>123.6</v>
      </c>
      <c r="T53" s="6">
        <v>128.6</v>
      </c>
      <c r="U53" s="6">
        <v>117.8</v>
      </c>
      <c r="V53" s="6">
        <v>140.69999999999999</v>
      </c>
      <c r="W53" s="6">
        <v>127.3</v>
      </c>
      <c r="X53" s="6">
        <v>128.9</v>
      </c>
      <c r="Y53" s="23">
        <v>131.5</v>
      </c>
      <c r="Z53" s="23">
        <v>129</v>
      </c>
      <c r="AA53" s="23">
        <v>160.5</v>
      </c>
      <c r="AB53" s="23">
        <f t="shared" si="30"/>
        <v>1585</v>
      </c>
      <c r="AC53" s="7">
        <f t="shared" si="1"/>
        <v>-31.399999999999864</v>
      </c>
      <c r="AD53" s="7">
        <f t="shared" si="24"/>
        <v>-1.9425884682009322</v>
      </c>
      <c r="AE53" s="8"/>
      <c r="AF53" s="9"/>
    </row>
    <row r="54" spans="2:32" ht="15.95" customHeight="1" x14ac:dyDescent="0.2">
      <c r="B54" s="11" t="s">
        <v>66</v>
      </c>
      <c r="C54" s="6">
        <v>0.2</v>
      </c>
      <c r="D54" s="6">
        <v>0.3</v>
      </c>
      <c r="E54" s="6">
        <v>0.4</v>
      </c>
      <c r="F54" s="6">
        <v>0.2</v>
      </c>
      <c r="G54" s="23">
        <v>0.5</v>
      </c>
      <c r="H54" s="6">
        <v>0.2</v>
      </c>
      <c r="I54" s="6">
        <v>0.2</v>
      </c>
      <c r="J54" s="6">
        <v>0.1</v>
      </c>
      <c r="K54" s="6">
        <v>0.1</v>
      </c>
      <c r="L54" s="6">
        <v>0.3</v>
      </c>
      <c r="M54" s="6">
        <v>0.1</v>
      </c>
      <c r="N54" s="6">
        <v>0.1</v>
      </c>
      <c r="O54" s="6">
        <f t="shared" si="29"/>
        <v>2.7</v>
      </c>
      <c r="P54" s="6">
        <v>0.1</v>
      </c>
      <c r="Q54" s="6">
        <v>1.9</v>
      </c>
      <c r="R54" s="6">
        <v>0.3</v>
      </c>
      <c r="S54" s="6">
        <v>1.2</v>
      </c>
      <c r="T54" s="6">
        <v>0.2</v>
      </c>
      <c r="U54" s="6">
        <v>0.4</v>
      </c>
      <c r="V54" s="6">
        <v>0.4</v>
      </c>
      <c r="W54" s="6">
        <v>0.2</v>
      </c>
      <c r="X54" s="6">
        <v>0.3</v>
      </c>
      <c r="Y54" s="6">
        <v>0.5</v>
      </c>
      <c r="Z54" s="6">
        <v>0.3</v>
      </c>
      <c r="AA54" s="6">
        <v>0.3</v>
      </c>
      <c r="AB54" s="6">
        <f t="shared" si="30"/>
        <v>6.1000000000000005</v>
      </c>
      <c r="AC54" s="7">
        <f t="shared" si="1"/>
        <v>3.4000000000000004</v>
      </c>
      <c r="AD54" s="7">
        <f t="shared" si="24"/>
        <v>125.92592592592592</v>
      </c>
      <c r="AE54" s="8"/>
      <c r="AF54" s="9"/>
    </row>
    <row r="55" spans="2:32" ht="15.95" customHeight="1" x14ac:dyDescent="0.2">
      <c r="B55" s="11" t="s">
        <v>67</v>
      </c>
      <c r="C55" s="23">
        <v>323.2</v>
      </c>
      <c r="D55" s="23">
        <v>308</v>
      </c>
      <c r="E55" s="23">
        <v>1067.5</v>
      </c>
      <c r="F55" s="23">
        <v>1180.4000000000001</v>
      </c>
      <c r="G55" s="23">
        <v>765</v>
      </c>
      <c r="H55" s="23">
        <v>303</v>
      </c>
      <c r="I55" s="23">
        <v>616.79999999999995</v>
      </c>
      <c r="J55" s="23">
        <v>883.9</v>
      </c>
      <c r="K55" s="23">
        <v>309.8</v>
      </c>
      <c r="L55" s="23">
        <v>568.6</v>
      </c>
      <c r="M55" s="23">
        <v>551.1</v>
      </c>
      <c r="N55" s="6">
        <v>495.1</v>
      </c>
      <c r="O55" s="6">
        <f t="shared" si="29"/>
        <v>7372.4000000000015</v>
      </c>
      <c r="P55" s="23">
        <v>313.60000000000002</v>
      </c>
      <c r="Q55" s="23">
        <v>352.4</v>
      </c>
      <c r="R55" s="23">
        <v>988.2</v>
      </c>
      <c r="S55" s="23">
        <v>329.6</v>
      </c>
      <c r="T55" s="23">
        <v>328.5</v>
      </c>
      <c r="U55" s="23">
        <v>1196.0999999999999</v>
      </c>
      <c r="V55" s="6">
        <v>381.9</v>
      </c>
      <c r="W55" s="6">
        <v>331</v>
      </c>
      <c r="X55" s="6">
        <v>663.2</v>
      </c>
      <c r="Y55" s="6">
        <v>817.4</v>
      </c>
      <c r="Z55" s="6">
        <v>612.29999999999995</v>
      </c>
      <c r="AA55" s="6">
        <v>367.2</v>
      </c>
      <c r="AB55" s="6">
        <f t="shared" si="30"/>
        <v>6681.4</v>
      </c>
      <c r="AC55" s="7">
        <f t="shared" si="1"/>
        <v>-691.00000000000182</v>
      </c>
      <c r="AD55" s="7">
        <f t="shared" si="24"/>
        <v>-9.372795833107288</v>
      </c>
      <c r="AE55" s="8"/>
      <c r="AF55" s="9"/>
    </row>
    <row r="56" spans="2:32" ht="19.5" customHeight="1" x14ac:dyDescent="0.2">
      <c r="B56" s="11" t="s">
        <v>68</v>
      </c>
      <c r="C56" s="6">
        <f t="shared" ref="C56:Z56" si="31">+C57</f>
        <v>17348</v>
      </c>
      <c r="D56" s="6">
        <f t="shared" si="31"/>
        <v>0.2</v>
      </c>
      <c r="E56" s="6">
        <f t="shared" si="31"/>
        <v>14.4</v>
      </c>
      <c r="F56" s="6">
        <f t="shared" si="31"/>
        <v>0</v>
      </c>
      <c r="G56" s="6">
        <f t="shared" si="31"/>
        <v>0</v>
      </c>
      <c r="H56" s="6">
        <f t="shared" si="31"/>
        <v>1086.2</v>
      </c>
      <c r="I56" s="6">
        <f t="shared" si="31"/>
        <v>27939.9</v>
      </c>
      <c r="J56" s="6">
        <f t="shared" si="31"/>
        <v>500</v>
      </c>
      <c r="K56" s="6">
        <f t="shared" si="31"/>
        <v>3750</v>
      </c>
      <c r="L56" s="6">
        <f t="shared" si="31"/>
        <v>2250</v>
      </c>
      <c r="M56" s="6">
        <f t="shared" si="31"/>
        <v>250</v>
      </c>
      <c r="N56" s="6">
        <f t="shared" si="31"/>
        <v>1040</v>
      </c>
      <c r="O56" s="6">
        <f t="shared" si="31"/>
        <v>54178.7</v>
      </c>
      <c r="P56" s="6">
        <f t="shared" si="31"/>
        <v>0.9</v>
      </c>
      <c r="Q56" s="6">
        <f t="shared" si="31"/>
        <v>0</v>
      </c>
      <c r="R56" s="6">
        <f t="shared" si="31"/>
        <v>0</v>
      </c>
      <c r="S56" s="6">
        <f t="shared" si="31"/>
        <v>1</v>
      </c>
      <c r="T56" s="6">
        <f t="shared" si="31"/>
        <v>0</v>
      </c>
      <c r="U56" s="6">
        <f t="shared" si="31"/>
        <v>1.7</v>
      </c>
      <c r="V56" s="6">
        <f t="shared" si="31"/>
        <v>6</v>
      </c>
      <c r="W56" s="6">
        <f t="shared" si="31"/>
        <v>0</v>
      </c>
      <c r="X56" s="6">
        <f t="shared" si="31"/>
        <v>0</v>
      </c>
      <c r="Y56" s="6">
        <f t="shared" si="31"/>
        <v>0</v>
      </c>
      <c r="Z56" s="6">
        <f t="shared" si="31"/>
        <v>1185</v>
      </c>
      <c r="AA56" s="6">
        <f>+AA57</f>
        <v>7415.7</v>
      </c>
      <c r="AB56" s="6">
        <f>+AB57</f>
        <v>8610.2999999999993</v>
      </c>
      <c r="AC56" s="7">
        <f t="shared" si="1"/>
        <v>-45568.399999999994</v>
      </c>
      <c r="AD56" s="7">
        <f t="shared" si="24"/>
        <v>-84.107592098001604</v>
      </c>
      <c r="AE56" s="8"/>
      <c r="AF56" s="9"/>
    </row>
    <row r="57" spans="2:32" s="52" customFormat="1" x14ac:dyDescent="0.2">
      <c r="B57" s="51" t="s">
        <v>69</v>
      </c>
      <c r="C57" s="6">
        <f t="shared" ref="C57:Z57" si="32">SUM(C58:C64)</f>
        <v>17348</v>
      </c>
      <c r="D57" s="6">
        <f t="shared" si="32"/>
        <v>0.2</v>
      </c>
      <c r="E57" s="6">
        <f t="shared" si="32"/>
        <v>14.4</v>
      </c>
      <c r="F57" s="6">
        <f t="shared" si="32"/>
        <v>0</v>
      </c>
      <c r="G57" s="6">
        <f t="shared" si="32"/>
        <v>0</v>
      </c>
      <c r="H57" s="6">
        <f t="shared" si="32"/>
        <v>1086.2</v>
      </c>
      <c r="I57" s="6">
        <f>SUM(I58:I64)</f>
        <v>27939.9</v>
      </c>
      <c r="J57" s="6">
        <f>SUM(J58:J64)</f>
        <v>500</v>
      </c>
      <c r="K57" s="6">
        <f>SUM(K58:K64)</f>
        <v>3750</v>
      </c>
      <c r="L57" s="6">
        <f>SUM(L58:L64)</f>
        <v>2250</v>
      </c>
      <c r="M57" s="6">
        <f t="shared" si="32"/>
        <v>250</v>
      </c>
      <c r="N57" s="6">
        <f>SUM(N58:N64)</f>
        <v>1040</v>
      </c>
      <c r="O57" s="6">
        <f t="shared" si="32"/>
        <v>54178.7</v>
      </c>
      <c r="P57" s="6">
        <f t="shared" si="32"/>
        <v>0.9</v>
      </c>
      <c r="Q57" s="6">
        <f t="shared" si="32"/>
        <v>0</v>
      </c>
      <c r="R57" s="6">
        <f t="shared" si="32"/>
        <v>0</v>
      </c>
      <c r="S57" s="6">
        <f t="shared" si="32"/>
        <v>1</v>
      </c>
      <c r="T57" s="6">
        <f t="shared" si="32"/>
        <v>0</v>
      </c>
      <c r="U57" s="6">
        <f t="shared" si="32"/>
        <v>1.7</v>
      </c>
      <c r="V57" s="6">
        <f>SUM(V58:V64)</f>
        <v>6</v>
      </c>
      <c r="W57" s="6">
        <f>SUM(W58:W64)</f>
        <v>0</v>
      </c>
      <c r="X57" s="6">
        <f>SUM(X58:X64)</f>
        <v>0</v>
      </c>
      <c r="Y57" s="6">
        <f>SUM(Y58:Y64)</f>
        <v>0</v>
      </c>
      <c r="Z57" s="6">
        <f t="shared" si="32"/>
        <v>1185</v>
      </c>
      <c r="AA57" s="6">
        <f>SUM(AA58:AA64)</f>
        <v>7415.7</v>
      </c>
      <c r="AB57" s="6">
        <f>SUM(AB58:AB64)</f>
        <v>8610.2999999999993</v>
      </c>
      <c r="AC57" s="7">
        <f t="shared" si="1"/>
        <v>-45568.399999999994</v>
      </c>
      <c r="AD57" s="7">
        <f t="shared" si="24"/>
        <v>-84.107592098001604</v>
      </c>
      <c r="AE57" s="8"/>
      <c r="AF57" s="9"/>
    </row>
    <row r="58" spans="2:32" s="54" customFormat="1" x14ac:dyDescent="0.2">
      <c r="B58" s="53" t="s">
        <v>70</v>
      </c>
      <c r="C58" s="13">
        <v>0</v>
      </c>
      <c r="D58" s="13">
        <v>0</v>
      </c>
      <c r="E58" s="13">
        <v>14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26">
        <v>0</v>
      </c>
      <c r="O58" s="26">
        <f t="shared" ref="O58:O64" si="33">SUM(C58:N58)</f>
        <v>14</v>
      </c>
      <c r="P58" s="13">
        <v>0.9</v>
      </c>
      <c r="Q58" s="13">
        <v>0</v>
      </c>
      <c r="R58" s="13">
        <v>0</v>
      </c>
      <c r="S58" s="13">
        <v>1</v>
      </c>
      <c r="T58" s="13">
        <v>0</v>
      </c>
      <c r="U58" s="13">
        <v>1.7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f t="shared" ref="AB58:AB64" si="34">SUM(P58:AA58)</f>
        <v>3.5999999999999996</v>
      </c>
      <c r="AC58" s="14">
        <f t="shared" si="1"/>
        <v>-10.4</v>
      </c>
      <c r="AD58" s="34">
        <f t="shared" si="24"/>
        <v>-74.285714285714292</v>
      </c>
      <c r="AE58" s="8"/>
      <c r="AF58" s="9"/>
    </row>
    <row r="59" spans="2:32" s="54" customFormat="1" x14ac:dyDescent="0.2">
      <c r="B59" s="55" t="s">
        <v>71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6">
        <f t="shared" si="33"/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88.4</v>
      </c>
      <c r="AB59" s="13">
        <f t="shared" si="34"/>
        <v>88.4</v>
      </c>
      <c r="AC59" s="14">
        <f t="shared" si="1"/>
        <v>88.4</v>
      </c>
      <c r="AD59" s="56">
        <v>0</v>
      </c>
      <c r="AE59" s="8"/>
      <c r="AF59" s="9"/>
    </row>
    <row r="60" spans="2:32" s="54" customFormat="1" x14ac:dyDescent="0.2">
      <c r="B60" s="53" t="s">
        <v>72</v>
      </c>
      <c r="C60" s="13">
        <v>17348</v>
      </c>
      <c r="D60" s="13">
        <v>0</v>
      </c>
      <c r="E60" s="13">
        <v>0.3</v>
      </c>
      <c r="F60" s="13">
        <v>0</v>
      </c>
      <c r="G60" s="13">
        <v>0</v>
      </c>
      <c r="H60" s="13">
        <v>0</v>
      </c>
      <c r="I60" s="13">
        <v>27939.9</v>
      </c>
      <c r="J60" s="13">
        <v>500</v>
      </c>
      <c r="K60" s="13">
        <v>250</v>
      </c>
      <c r="L60" s="13">
        <v>250</v>
      </c>
      <c r="M60" s="13">
        <v>250</v>
      </c>
      <c r="N60" s="26">
        <v>850</v>
      </c>
      <c r="O60" s="26">
        <f t="shared" si="33"/>
        <v>47388.2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6</v>
      </c>
      <c r="W60" s="13">
        <v>0</v>
      </c>
      <c r="X60" s="13">
        <v>0</v>
      </c>
      <c r="Y60" s="13">
        <v>0</v>
      </c>
      <c r="Z60" s="13">
        <v>750</v>
      </c>
      <c r="AA60" s="13">
        <v>6927.3</v>
      </c>
      <c r="AB60" s="13">
        <f t="shared" si="34"/>
        <v>7683.3</v>
      </c>
      <c r="AC60" s="57">
        <f t="shared" si="1"/>
        <v>-39704.899999999994</v>
      </c>
      <c r="AD60" s="34">
        <f t="shared" si="24"/>
        <v>-83.786470049505994</v>
      </c>
      <c r="AE60" s="8"/>
      <c r="AF60" s="9"/>
    </row>
    <row r="61" spans="2:32" s="54" customFormat="1" x14ac:dyDescent="0.2">
      <c r="B61" s="53" t="s">
        <v>73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1086.2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26">
        <v>0</v>
      </c>
      <c r="O61" s="26">
        <f t="shared" si="33"/>
        <v>1086.2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6">
        <v>0</v>
      </c>
      <c r="W61" s="26">
        <v>0</v>
      </c>
      <c r="X61" s="26">
        <v>0</v>
      </c>
      <c r="Y61" s="13">
        <v>0</v>
      </c>
      <c r="Z61" s="13">
        <v>395</v>
      </c>
      <c r="AA61" s="13">
        <v>0</v>
      </c>
      <c r="AB61" s="13">
        <f t="shared" si="34"/>
        <v>395</v>
      </c>
      <c r="AC61" s="57">
        <f>+AB61-O61</f>
        <v>-691.2</v>
      </c>
      <c r="AD61" s="34">
        <f t="shared" si="24"/>
        <v>-63.634689744061866</v>
      </c>
      <c r="AE61" s="8"/>
      <c r="AF61" s="9"/>
    </row>
    <row r="62" spans="2:32" s="54" customFormat="1" x14ac:dyDescent="0.2">
      <c r="B62" s="53" t="s">
        <v>74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3500</v>
      </c>
      <c r="L62" s="13">
        <v>0</v>
      </c>
      <c r="M62" s="13">
        <v>0</v>
      </c>
      <c r="N62" s="26">
        <v>190</v>
      </c>
      <c r="O62" s="26">
        <f t="shared" si="33"/>
        <v>3690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6">
        <v>0</v>
      </c>
      <c r="W62" s="26">
        <v>0</v>
      </c>
      <c r="X62" s="26">
        <v>0</v>
      </c>
      <c r="Y62" s="13">
        <v>0</v>
      </c>
      <c r="Z62" s="13">
        <v>0</v>
      </c>
      <c r="AA62" s="13">
        <v>400</v>
      </c>
      <c r="AB62" s="13">
        <f t="shared" si="34"/>
        <v>400</v>
      </c>
      <c r="AC62" s="57">
        <f>+AB62-O62</f>
        <v>-3290</v>
      </c>
      <c r="AD62" s="34">
        <f t="shared" si="24"/>
        <v>-89.159891598915991</v>
      </c>
      <c r="AE62" s="8"/>
      <c r="AF62" s="9"/>
    </row>
    <row r="63" spans="2:32" s="54" customFormat="1" x14ac:dyDescent="0.2">
      <c r="B63" s="53" t="s">
        <v>75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2000</v>
      </c>
      <c r="M63" s="13">
        <v>0</v>
      </c>
      <c r="N63" s="26">
        <v>0</v>
      </c>
      <c r="O63" s="26">
        <f t="shared" si="33"/>
        <v>2000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6">
        <v>0</v>
      </c>
      <c r="W63" s="26">
        <v>0</v>
      </c>
      <c r="X63" s="26">
        <v>0</v>
      </c>
      <c r="Y63" s="13">
        <v>0</v>
      </c>
      <c r="Z63" s="13">
        <v>40</v>
      </c>
      <c r="AA63" s="13">
        <v>0</v>
      </c>
      <c r="AB63" s="13">
        <f t="shared" si="34"/>
        <v>40</v>
      </c>
      <c r="AC63" s="57">
        <f>+AB63-O63</f>
        <v>-1960</v>
      </c>
      <c r="AD63" s="34">
        <f t="shared" si="24"/>
        <v>-98</v>
      </c>
      <c r="AE63" s="8"/>
      <c r="AF63" s="9"/>
    </row>
    <row r="64" spans="2:32" s="54" customFormat="1" ht="13.5" customHeight="1" x14ac:dyDescent="0.2">
      <c r="B64" s="55" t="s">
        <v>37</v>
      </c>
      <c r="C64" s="13">
        <v>0</v>
      </c>
      <c r="D64" s="13">
        <v>0.2</v>
      </c>
      <c r="E64" s="13">
        <v>0.1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26">
        <v>0</v>
      </c>
      <c r="O64" s="26">
        <f t="shared" si="33"/>
        <v>0.30000000000000004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f t="shared" si="34"/>
        <v>0</v>
      </c>
      <c r="AC64" s="14">
        <f t="shared" si="1"/>
        <v>-0.30000000000000004</v>
      </c>
      <c r="AD64" s="26">
        <f t="shared" si="24"/>
        <v>-100</v>
      </c>
      <c r="AE64" s="8"/>
      <c r="AF64" s="9"/>
    </row>
    <row r="65" spans="2:35" ht="15.95" customHeight="1" x14ac:dyDescent="0.2">
      <c r="B65" s="58" t="s">
        <v>76</v>
      </c>
      <c r="C65" s="6">
        <f t="shared" ref="C65:O65" si="35">+C66+C77+C81</f>
        <v>3990.1</v>
      </c>
      <c r="D65" s="6">
        <f t="shared" si="35"/>
        <v>3853.3</v>
      </c>
      <c r="E65" s="6">
        <f t="shared" si="35"/>
        <v>2811.8</v>
      </c>
      <c r="F65" s="6">
        <f t="shared" si="35"/>
        <v>3527.7999999999997</v>
      </c>
      <c r="G65" s="6">
        <f t="shared" si="35"/>
        <v>3332.6</v>
      </c>
      <c r="H65" s="6">
        <f t="shared" si="35"/>
        <v>2551.4</v>
      </c>
      <c r="I65" s="6">
        <f t="shared" si="35"/>
        <v>3294.2999999999997</v>
      </c>
      <c r="J65" s="6">
        <f t="shared" si="35"/>
        <v>4145.5000000000009</v>
      </c>
      <c r="K65" s="6">
        <f t="shared" si="35"/>
        <v>3097.5</v>
      </c>
      <c r="L65" s="6">
        <f t="shared" si="35"/>
        <v>3254.8</v>
      </c>
      <c r="M65" s="6">
        <f t="shared" si="35"/>
        <v>3408.6</v>
      </c>
      <c r="N65" s="6">
        <f>+N66+N77+N81</f>
        <v>4348.5</v>
      </c>
      <c r="O65" s="6">
        <f t="shared" si="35"/>
        <v>41616.19999999999</v>
      </c>
      <c r="P65" s="6">
        <f>+P66+P77+P81</f>
        <v>3197.5</v>
      </c>
      <c r="Q65" s="6">
        <f>+Q66+Q77+Q81</f>
        <v>3118.1</v>
      </c>
      <c r="R65" s="6">
        <f>+R66+R77+R81</f>
        <v>3119.2</v>
      </c>
      <c r="S65" s="6">
        <f>+S66+S77+S81</f>
        <v>3151.5</v>
      </c>
      <c r="T65" s="6">
        <f t="shared" ref="T65:Z65" si="36">+T66+T77+T81</f>
        <v>4170.9000000000005</v>
      </c>
      <c r="U65" s="6">
        <f t="shared" si="36"/>
        <v>3832.8</v>
      </c>
      <c r="V65" s="6">
        <f t="shared" si="36"/>
        <v>3752.7</v>
      </c>
      <c r="W65" s="6">
        <f t="shared" si="36"/>
        <v>4385.5999999999995</v>
      </c>
      <c r="X65" s="6">
        <f>+X66+X77+X81</f>
        <v>3720.7999999999997</v>
      </c>
      <c r="Y65" s="6">
        <f>+Y66+Y77+Y81</f>
        <v>3631.1000000000004</v>
      </c>
      <c r="Z65" s="6">
        <f t="shared" si="36"/>
        <v>3219.4000000000005</v>
      </c>
      <c r="AA65" s="6">
        <f>+AA66+AA77+AA81</f>
        <v>3982.8</v>
      </c>
      <c r="AB65" s="6">
        <f>+AB66+AB77+AB81</f>
        <v>43282.400000000001</v>
      </c>
      <c r="AC65" s="7">
        <f t="shared" si="1"/>
        <v>1666.2000000000116</v>
      </c>
      <c r="AD65" s="6">
        <f t="shared" si="24"/>
        <v>4.0037293169487169</v>
      </c>
      <c r="AE65" s="8"/>
      <c r="AF65" s="9"/>
      <c r="AG65" s="9"/>
      <c r="AH65" s="9"/>
      <c r="AI65" s="9"/>
    </row>
    <row r="66" spans="2:35" ht="15.95" customHeight="1" x14ac:dyDescent="0.2">
      <c r="B66" s="51" t="s">
        <v>77</v>
      </c>
      <c r="C66" s="6">
        <f t="shared" ref="C66:AB66" si="37">+C67+C73</f>
        <v>3201.4</v>
      </c>
      <c r="D66" s="6">
        <f t="shared" si="37"/>
        <v>3081.6</v>
      </c>
      <c r="E66" s="6">
        <f t="shared" si="37"/>
        <v>2077.5</v>
      </c>
      <c r="F66" s="6">
        <f t="shared" si="37"/>
        <v>2769.5</v>
      </c>
      <c r="G66" s="6">
        <f>+G67+G73</f>
        <v>2604.7999999999997</v>
      </c>
      <c r="H66" s="6">
        <f t="shared" si="37"/>
        <v>1916.1</v>
      </c>
      <c r="I66" s="6">
        <f t="shared" si="37"/>
        <v>2539.2999999999997</v>
      </c>
      <c r="J66" s="6">
        <f t="shared" si="37"/>
        <v>3448.7000000000003</v>
      </c>
      <c r="K66" s="6">
        <f t="shared" si="37"/>
        <v>2498.1</v>
      </c>
      <c r="L66" s="6">
        <f t="shared" si="37"/>
        <v>2657.1</v>
      </c>
      <c r="M66" s="6">
        <f t="shared" si="37"/>
        <v>2773.4</v>
      </c>
      <c r="N66" s="6">
        <f>+N67+N73</f>
        <v>3478.3</v>
      </c>
      <c r="O66" s="6">
        <f t="shared" si="37"/>
        <v>33045.799999999996</v>
      </c>
      <c r="P66" s="6">
        <f t="shared" si="37"/>
        <v>2509.7000000000003</v>
      </c>
      <c r="Q66" s="6">
        <f>+Q67+Q73</f>
        <v>2371.4</v>
      </c>
      <c r="R66" s="6">
        <f t="shared" si="37"/>
        <v>2346.6</v>
      </c>
      <c r="S66" s="6">
        <f t="shared" si="37"/>
        <v>2322.6999999999998</v>
      </c>
      <c r="T66" s="6">
        <f t="shared" si="37"/>
        <v>3467.1000000000004</v>
      </c>
      <c r="U66" s="6">
        <f t="shared" si="37"/>
        <v>3165.8</v>
      </c>
      <c r="V66" s="6">
        <f t="shared" si="37"/>
        <v>3039.2</v>
      </c>
      <c r="W66" s="6">
        <f t="shared" si="37"/>
        <v>3714.9999999999995</v>
      </c>
      <c r="X66" s="6">
        <f t="shared" si="37"/>
        <v>3146.2</v>
      </c>
      <c r="Y66" s="6">
        <f t="shared" si="37"/>
        <v>2841.0000000000005</v>
      </c>
      <c r="Z66" s="6">
        <f t="shared" si="37"/>
        <v>2326.7000000000003</v>
      </c>
      <c r="AA66" s="6">
        <f>+AA67+AA73</f>
        <v>3005.8</v>
      </c>
      <c r="AB66" s="6">
        <f t="shared" si="37"/>
        <v>34257.200000000004</v>
      </c>
      <c r="AC66" s="7">
        <f t="shared" si="1"/>
        <v>1211.4000000000087</v>
      </c>
      <c r="AD66" s="6">
        <f t="shared" si="24"/>
        <v>3.6658213751823494</v>
      </c>
      <c r="AE66" s="8"/>
      <c r="AF66" s="9"/>
      <c r="AG66" s="8"/>
      <c r="AH66" s="8"/>
      <c r="AI66" s="8"/>
    </row>
    <row r="67" spans="2:35" ht="15.95" customHeight="1" x14ac:dyDescent="0.2">
      <c r="B67" s="24" t="s">
        <v>78</v>
      </c>
      <c r="C67" s="6">
        <f t="shared" ref="C67:O67" si="38">+C68+C71+C72</f>
        <v>278.89999999999998</v>
      </c>
      <c r="D67" s="6">
        <f t="shared" si="38"/>
        <v>253.6</v>
      </c>
      <c r="E67" s="6">
        <f t="shared" si="38"/>
        <v>94.7</v>
      </c>
      <c r="F67" s="6">
        <f t="shared" si="38"/>
        <v>159.30000000000001</v>
      </c>
      <c r="G67" s="6">
        <f t="shared" si="38"/>
        <v>418.09999999999997</v>
      </c>
      <c r="H67" s="6">
        <f t="shared" si="38"/>
        <v>99.6</v>
      </c>
      <c r="I67" s="6">
        <f t="shared" si="38"/>
        <v>197.9</v>
      </c>
      <c r="J67" s="6">
        <f t="shared" si="38"/>
        <v>383.1</v>
      </c>
      <c r="K67" s="6">
        <f t="shared" si="38"/>
        <v>98.4</v>
      </c>
      <c r="L67" s="6">
        <f t="shared" si="38"/>
        <v>150.70000000000002</v>
      </c>
      <c r="M67" s="6">
        <f t="shared" si="38"/>
        <v>550.30000000000007</v>
      </c>
      <c r="N67" s="6">
        <f>+N68+N71+N72</f>
        <v>109.70000000000002</v>
      </c>
      <c r="O67" s="6">
        <f t="shared" si="38"/>
        <v>2794.2999999999997</v>
      </c>
      <c r="P67" s="6">
        <f>+P68+P71+P72</f>
        <v>130.80000000000001</v>
      </c>
      <c r="Q67" s="6">
        <f>+Q68+Q71+Q72</f>
        <v>261.60000000000002</v>
      </c>
      <c r="R67" s="6">
        <f t="shared" ref="R67:AB67" si="39">+R68+R71+R72</f>
        <v>173.59999999999997</v>
      </c>
      <c r="S67" s="6">
        <f t="shared" si="39"/>
        <v>283.2</v>
      </c>
      <c r="T67" s="6">
        <f t="shared" si="39"/>
        <v>102.6</v>
      </c>
      <c r="U67" s="6">
        <f t="shared" si="39"/>
        <v>298.29999999999995</v>
      </c>
      <c r="V67" s="6">
        <f t="shared" si="39"/>
        <v>84.800000000000011</v>
      </c>
      <c r="W67" s="6">
        <f t="shared" si="39"/>
        <v>80.5</v>
      </c>
      <c r="X67" s="6">
        <f t="shared" si="39"/>
        <v>344.2</v>
      </c>
      <c r="Y67" s="6">
        <f t="shared" si="39"/>
        <v>195.8</v>
      </c>
      <c r="Z67" s="6">
        <f t="shared" si="39"/>
        <v>78.899999999999991</v>
      </c>
      <c r="AA67" s="6">
        <f t="shared" si="39"/>
        <v>219.3</v>
      </c>
      <c r="AB67" s="6">
        <f t="shared" si="39"/>
        <v>2253.6000000000004</v>
      </c>
      <c r="AC67" s="7">
        <f t="shared" si="1"/>
        <v>-540.69999999999936</v>
      </c>
      <c r="AD67" s="6">
        <f t="shared" si="24"/>
        <v>-19.350105572057384</v>
      </c>
      <c r="AE67" s="8"/>
      <c r="AF67" s="9"/>
      <c r="AG67" s="8"/>
      <c r="AH67" s="8"/>
      <c r="AI67" s="8"/>
    </row>
    <row r="68" spans="2:35" ht="15.95" customHeight="1" x14ac:dyDescent="0.2">
      <c r="B68" s="40" t="s">
        <v>79</v>
      </c>
      <c r="C68" s="6">
        <f t="shared" ref="C68:AB68" si="40">+C69+C70</f>
        <v>76</v>
      </c>
      <c r="D68" s="6">
        <f t="shared" si="40"/>
        <v>115.1</v>
      </c>
      <c r="E68" s="6">
        <f t="shared" si="40"/>
        <v>86.2</v>
      </c>
      <c r="F68" s="6">
        <f t="shared" si="40"/>
        <v>111.6</v>
      </c>
      <c r="G68" s="6">
        <f>+G69+G70</f>
        <v>99.3</v>
      </c>
      <c r="H68" s="6">
        <f t="shared" si="40"/>
        <v>88</v>
      </c>
      <c r="I68" s="6">
        <f t="shared" si="40"/>
        <v>86</v>
      </c>
      <c r="J68" s="6">
        <f t="shared" si="40"/>
        <v>147</v>
      </c>
      <c r="K68" s="6">
        <f t="shared" si="40"/>
        <v>96.4</v>
      </c>
      <c r="L68" s="6">
        <f t="shared" si="40"/>
        <v>133.30000000000001</v>
      </c>
      <c r="M68" s="6">
        <f t="shared" si="40"/>
        <v>108.7</v>
      </c>
      <c r="N68" s="6">
        <f>+N69+N70</f>
        <v>88.7</v>
      </c>
      <c r="O68" s="6">
        <f t="shared" si="40"/>
        <v>1236.2999999999997</v>
      </c>
      <c r="P68" s="6">
        <f t="shared" si="40"/>
        <v>108.3</v>
      </c>
      <c r="Q68" s="6">
        <f t="shared" si="40"/>
        <v>117.9</v>
      </c>
      <c r="R68" s="6">
        <f t="shared" si="40"/>
        <v>93.6</v>
      </c>
      <c r="S68" s="6">
        <f t="shared" si="40"/>
        <v>88.1</v>
      </c>
      <c r="T68" s="6">
        <f t="shared" si="40"/>
        <v>101.6</v>
      </c>
      <c r="U68" s="6">
        <f t="shared" si="40"/>
        <v>86.6</v>
      </c>
      <c r="V68" s="6">
        <f t="shared" si="40"/>
        <v>82.100000000000009</v>
      </c>
      <c r="W68" s="6">
        <f t="shared" si="40"/>
        <v>79.599999999999994</v>
      </c>
      <c r="X68" s="6">
        <f t="shared" si="40"/>
        <v>88.1</v>
      </c>
      <c r="Y68" s="6">
        <f t="shared" si="40"/>
        <v>110.4</v>
      </c>
      <c r="Z68" s="6">
        <f t="shared" si="40"/>
        <v>78.099999999999994</v>
      </c>
      <c r="AA68" s="6">
        <f t="shared" si="40"/>
        <v>113.1</v>
      </c>
      <c r="AB68" s="6">
        <f t="shared" si="40"/>
        <v>1147.5</v>
      </c>
      <c r="AC68" s="7">
        <f t="shared" si="1"/>
        <v>-88.799999999999727</v>
      </c>
      <c r="AD68" s="6">
        <f t="shared" si="24"/>
        <v>-7.1827226401358688</v>
      </c>
      <c r="AE68" s="8"/>
      <c r="AF68" s="9"/>
    </row>
    <row r="69" spans="2:35" ht="15.95" customHeight="1" x14ac:dyDescent="0.2">
      <c r="B69" s="59" t="s">
        <v>80</v>
      </c>
      <c r="C69" s="26">
        <v>73.8</v>
      </c>
      <c r="D69" s="26">
        <v>86.6</v>
      </c>
      <c r="E69" s="26">
        <v>86.2</v>
      </c>
      <c r="F69" s="26">
        <v>90.8</v>
      </c>
      <c r="G69" s="26">
        <v>92.7</v>
      </c>
      <c r="H69" s="26">
        <v>80.599999999999994</v>
      </c>
      <c r="I69" s="26">
        <v>79.8</v>
      </c>
      <c r="J69" s="26">
        <v>94.3</v>
      </c>
      <c r="K69" s="26">
        <v>89.4</v>
      </c>
      <c r="L69" s="26">
        <v>105.5</v>
      </c>
      <c r="M69" s="26">
        <v>91.2</v>
      </c>
      <c r="N69" s="26">
        <v>81.8</v>
      </c>
      <c r="O69" s="26">
        <f>SUM(C69:N69)</f>
        <v>1052.6999999999998</v>
      </c>
      <c r="P69" s="26">
        <v>98.2</v>
      </c>
      <c r="Q69" s="26">
        <v>81.400000000000006</v>
      </c>
      <c r="R69" s="26">
        <v>83.6</v>
      </c>
      <c r="S69" s="26">
        <v>75.599999999999994</v>
      </c>
      <c r="T69" s="26">
        <v>82</v>
      </c>
      <c r="U69" s="26">
        <v>70.3</v>
      </c>
      <c r="V69" s="26">
        <v>73.900000000000006</v>
      </c>
      <c r="W69" s="26">
        <v>73.099999999999994</v>
      </c>
      <c r="X69" s="26">
        <v>76.099999999999994</v>
      </c>
      <c r="Y69" s="26">
        <v>92.9</v>
      </c>
      <c r="Z69" s="26">
        <v>76.8</v>
      </c>
      <c r="AA69" s="26">
        <v>94.6</v>
      </c>
      <c r="AB69" s="26">
        <f>SUM(P69:AA69)</f>
        <v>978.50000000000011</v>
      </c>
      <c r="AC69" s="34">
        <f t="shared" si="1"/>
        <v>-74.199999999999704</v>
      </c>
      <c r="AD69" s="26">
        <f t="shared" si="24"/>
        <v>-7.0485418447800621</v>
      </c>
      <c r="AE69" s="8"/>
      <c r="AF69" s="9"/>
    </row>
    <row r="70" spans="2:35" ht="15.95" customHeight="1" x14ac:dyDescent="0.2">
      <c r="B70" s="42" t="s">
        <v>81</v>
      </c>
      <c r="C70" s="43">
        <v>2.2000000000000002</v>
      </c>
      <c r="D70" s="43">
        <v>28.5</v>
      </c>
      <c r="E70" s="43">
        <v>0</v>
      </c>
      <c r="F70" s="43">
        <v>20.8</v>
      </c>
      <c r="G70" s="43">
        <v>6.6</v>
      </c>
      <c r="H70" s="43">
        <v>7.4</v>
      </c>
      <c r="I70" s="43">
        <v>6.2</v>
      </c>
      <c r="J70" s="43">
        <v>52.7</v>
      </c>
      <c r="K70" s="43">
        <v>7</v>
      </c>
      <c r="L70" s="43">
        <v>27.8</v>
      </c>
      <c r="M70" s="43">
        <v>17.5</v>
      </c>
      <c r="N70" s="43">
        <v>6.9</v>
      </c>
      <c r="O70" s="43">
        <f>SUM(C70:N70)</f>
        <v>183.60000000000002</v>
      </c>
      <c r="P70" s="43">
        <v>10.1</v>
      </c>
      <c r="Q70" s="43">
        <v>36.5</v>
      </c>
      <c r="R70" s="43">
        <v>10</v>
      </c>
      <c r="S70" s="43">
        <v>12.5</v>
      </c>
      <c r="T70" s="43">
        <v>19.600000000000001</v>
      </c>
      <c r="U70" s="43">
        <v>16.3</v>
      </c>
      <c r="V70" s="60">
        <v>8.1999999999999993</v>
      </c>
      <c r="W70" s="60">
        <v>6.5</v>
      </c>
      <c r="X70" s="60">
        <v>12</v>
      </c>
      <c r="Y70" s="60">
        <v>17.5</v>
      </c>
      <c r="Z70" s="60">
        <v>1.3</v>
      </c>
      <c r="AA70" s="60">
        <v>18.5</v>
      </c>
      <c r="AB70" s="60">
        <f>SUM(P70:AA70)</f>
        <v>169</v>
      </c>
      <c r="AC70" s="61">
        <f t="shared" si="1"/>
        <v>-14.600000000000023</v>
      </c>
      <c r="AD70" s="43">
        <f t="shared" si="24"/>
        <v>-7.9520697167756103</v>
      </c>
      <c r="AE70" s="8"/>
      <c r="AF70" s="9"/>
    </row>
    <row r="71" spans="2:35" ht="15.95" customHeight="1" x14ac:dyDescent="0.2">
      <c r="B71" s="62" t="s">
        <v>82</v>
      </c>
      <c r="C71" s="43">
        <v>202</v>
      </c>
      <c r="D71" s="43">
        <v>138.5</v>
      </c>
      <c r="E71" s="43">
        <v>8.5</v>
      </c>
      <c r="F71" s="43">
        <v>47.7</v>
      </c>
      <c r="G71" s="43">
        <v>316.89999999999998</v>
      </c>
      <c r="H71" s="43">
        <v>11.6</v>
      </c>
      <c r="I71" s="43">
        <v>111.8</v>
      </c>
      <c r="J71" s="43">
        <v>235.8</v>
      </c>
      <c r="K71" s="43">
        <v>0.5</v>
      </c>
      <c r="L71" s="43">
        <v>17</v>
      </c>
      <c r="M71" s="43">
        <v>441.5</v>
      </c>
      <c r="N71" s="43">
        <v>19.100000000000001</v>
      </c>
      <c r="O71" s="43">
        <f>SUM(C71:N71)</f>
        <v>1550.8999999999999</v>
      </c>
      <c r="P71" s="43">
        <v>22.2</v>
      </c>
      <c r="Q71" s="43">
        <v>143.69999999999999</v>
      </c>
      <c r="R71" s="43">
        <v>78.8</v>
      </c>
      <c r="S71" s="43">
        <v>192.9</v>
      </c>
      <c r="T71" s="43">
        <v>0.6</v>
      </c>
      <c r="U71" s="43">
        <v>211.2</v>
      </c>
      <c r="V71" s="60">
        <v>0.8</v>
      </c>
      <c r="W71" s="60">
        <v>0.2</v>
      </c>
      <c r="X71" s="60">
        <v>255.1</v>
      </c>
      <c r="Y71" s="60">
        <v>84.9</v>
      </c>
      <c r="Z71" s="60">
        <v>0.3</v>
      </c>
      <c r="AA71" s="60">
        <v>101.4</v>
      </c>
      <c r="AB71" s="60">
        <f>SUM(P71:AA71)</f>
        <v>1092.1000000000001</v>
      </c>
      <c r="AC71" s="61">
        <f t="shared" si="1"/>
        <v>-458.79999999999973</v>
      </c>
      <c r="AD71" s="43">
        <f t="shared" si="24"/>
        <v>-29.582822877039121</v>
      </c>
      <c r="AE71" s="8"/>
      <c r="AF71" s="9"/>
    </row>
    <row r="72" spans="2:35" ht="15.95" customHeight="1" x14ac:dyDescent="0.2">
      <c r="B72" s="25" t="s">
        <v>83</v>
      </c>
      <c r="C72" s="26">
        <v>0.9</v>
      </c>
      <c r="D72" s="26">
        <v>0</v>
      </c>
      <c r="E72" s="26">
        <v>0</v>
      </c>
      <c r="F72" s="26">
        <v>0</v>
      </c>
      <c r="G72" s="26">
        <v>1.9</v>
      </c>
      <c r="H72" s="26">
        <v>0</v>
      </c>
      <c r="I72" s="26">
        <v>0.1</v>
      </c>
      <c r="J72" s="26">
        <v>0.3</v>
      </c>
      <c r="K72" s="26">
        <v>1.5</v>
      </c>
      <c r="L72" s="26">
        <v>0.4</v>
      </c>
      <c r="M72" s="26">
        <v>0.1</v>
      </c>
      <c r="N72" s="26">
        <v>1.9</v>
      </c>
      <c r="O72" s="26">
        <f>SUM(C72:N72)</f>
        <v>7.1</v>
      </c>
      <c r="P72" s="26">
        <v>0.3</v>
      </c>
      <c r="Q72" s="26">
        <v>0</v>
      </c>
      <c r="R72" s="26">
        <v>1.2</v>
      </c>
      <c r="S72" s="26">
        <v>2.2000000000000002</v>
      </c>
      <c r="T72" s="26">
        <v>0.4</v>
      </c>
      <c r="U72" s="26">
        <v>0.5</v>
      </c>
      <c r="V72" s="26">
        <v>1.9</v>
      </c>
      <c r="W72" s="26">
        <v>0.7</v>
      </c>
      <c r="X72" s="26">
        <v>1</v>
      </c>
      <c r="Y72" s="26">
        <v>0.5</v>
      </c>
      <c r="Z72" s="26">
        <v>0.5</v>
      </c>
      <c r="AA72" s="26">
        <v>4.8</v>
      </c>
      <c r="AB72" s="26">
        <f>SUM(P72:AA72)</f>
        <v>14</v>
      </c>
      <c r="AC72" s="34">
        <f t="shared" ref="AC72:AC89" si="41">+AB72-O72</f>
        <v>6.9</v>
      </c>
      <c r="AD72" s="26">
        <f t="shared" si="24"/>
        <v>97.18309859154931</v>
      </c>
      <c r="AE72" s="8"/>
      <c r="AF72" s="9"/>
    </row>
    <row r="73" spans="2:35" ht="15.95" customHeight="1" x14ac:dyDescent="0.2">
      <c r="B73" s="24" t="s">
        <v>84</v>
      </c>
      <c r="C73" s="6">
        <f t="shared" ref="C73:AB73" si="42">SUM(C74:C76)</f>
        <v>2922.5</v>
      </c>
      <c r="D73" s="6">
        <f t="shared" si="42"/>
        <v>2828</v>
      </c>
      <c r="E73" s="6">
        <f t="shared" si="42"/>
        <v>1982.8000000000002</v>
      </c>
      <c r="F73" s="6">
        <f t="shared" si="42"/>
        <v>2610.1999999999998</v>
      </c>
      <c r="G73" s="6">
        <f>SUM(G74:G76)</f>
        <v>2186.6999999999998</v>
      </c>
      <c r="H73" s="6">
        <f t="shared" si="42"/>
        <v>1816.5</v>
      </c>
      <c r="I73" s="6">
        <f t="shared" si="42"/>
        <v>2341.3999999999996</v>
      </c>
      <c r="J73" s="6">
        <f t="shared" si="42"/>
        <v>3065.6000000000004</v>
      </c>
      <c r="K73" s="6">
        <f t="shared" si="42"/>
        <v>2399.6999999999998</v>
      </c>
      <c r="L73" s="6">
        <f t="shared" si="42"/>
        <v>2506.4</v>
      </c>
      <c r="M73" s="6">
        <f t="shared" si="42"/>
        <v>2223.1</v>
      </c>
      <c r="N73" s="6">
        <f>SUM(N74:N76)</f>
        <v>3368.6000000000004</v>
      </c>
      <c r="O73" s="6">
        <f>SUM(O74:O76)</f>
        <v>30251.499999999996</v>
      </c>
      <c r="P73" s="6">
        <f t="shared" si="42"/>
        <v>2378.9</v>
      </c>
      <c r="Q73" s="6">
        <f t="shared" si="42"/>
        <v>2109.8000000000002</v>
      </c>
      <c r="R73" s="6">
        <f t="shared" si="42"/>
        <v>2173</v>
      </c>
      <c r="S73" s="6">
        <f t="shared" si="42"/>
        <v>2039.5</v>
      </c>
      <c r="T73" s="6">
        <f t="shared" si="42"/>
        <v>3364.5000000000005</v>
      </c>
      <c r="U73" s="6">
        <f t="shared" si="42"/>
        <v>2867.5</v>
      </c>
      <c r="V73" s="6">
        <f t="shared" si="42"/>
        <v>2954.3999999999996</v>
      </c>
      <c r="W73" s="6">
        <f t="shared" si="42"/>
        <v>3634.4999999999995</v>
      </c>
      <c r="X73" s="6">
        <f t="shared" si="42"/>
        <v>2802</v>
      </c>
      <c r="Y73" s="6">
        <f t="shared" si="42"/>
        <v>2645.2000000000003</v>
      </c>
      <c r="Z73" s="6">
        <f t="shared" si="42"/>
        <v>2247.8000000000002</v>
      </c>
      <c r="AA73" s="6">
        <f>SUM(AA74:AA76)</f>
        <v>2786.5</v>
      </c>
      <c r="AB73" s="6">
        <f t="shared" si="42"/>
        <v>32003.600000000006</v>
      </c>
      <c r="AC73" s="7">
        <f t="shared" si="41"/>
        <v>1752.1000000000095</v>
      </c>
      <c r="AD73" s="6">
        <f t="shared" si="24"/>
        <v>5.7917789200535825</v>
      </c>
      <c r="AE73" s="8"/>
      <c r="AF73" s="9"/>
    </row>
    <row r="74" spans="2:35" ht="15.95" customHeight="1" x14ac:dyDescent="0.2">
      <c r="B74" s="63" t="s">
        <v>85</v>
      </c>
      <c r="C74" s="26">
        <v>10.5</v>
      </c>
      <c r="D74" s="26">
        <v>4.5</v>
      </c>
      <c r="E74" s="26">
        <v>6.9</v>
      </c>
      <c r="F74" s="26">
        <v>7.7</v>
      </c>
      <c r="G74" s="26">
        <v>6.7</v>
      </c>
      <c r="H74" s="26">
        <v>7.7</v>
      </c>
      <c r="I74" s="26">
        <v>8.5</v>
      </c>
      <c r="J74" s="26">
        <v>7.9</v>
      </c>
      <c r="K74" s="26">
        <v>7.8</v>
      </c>
      <c r="L74" s="26">
        <v>7.9</v>
      </c>
      <c r="M74" s="26">
        <v>7.9</v>
      </c>
      <c r="N74" s="26">
        <v>5.3</v>
      </c>
      <c r="O74" s="26">
        <f>SUM(C74:N74)</f>
        <v>89.300000000000011</v>
      </c>
      <c r="P74" s="26">
        <v>9.6999999999999993</v>
      </c>
      <c r="Q74" s="26">
        <v>7.6</v>
      </c>
      <c r="R74" s="26">
        <v>8.1</v>
      </c>
      <c r="S74" s="26">
        <v>11.4</v>
      </c>
      <c r="T74" s="26">
        <v>20.8</v>
      </c>
      <c r="U74" s="26">
        <v>7.5</v>
      </c>
      <c r="V74" s="64">
        <v>7</v>
      </c>
      <c r="W74" s="64">
        <v>18.7</v>
      </c>
      <c r="X74" s="64">
        <v>12.1</v>
      </c>
      <c r="Y74" s="64">
        <v>10</v>
      </c>
      <c r="Z74" s="64">
        <v>8.3000000000000007</v>
      </c>
      <c r="AA74" s="64">
        <v>7.1</v>
      </c>
      <c r="AB74" s="64">
        <f>SUM(P74:AA74)</f>
        <v>128.29999999999998</v>
      </c>
      <c r="AC74" s="34">
        <f t="shared" si="41"/>
        <v>38.999999999999972</v>
      </c>
      <c r="AD74" s="26">
        <f t="shared" si="24"/>
        <v>43.673012318029073</v>
      </c>
      <c r="AE74" s="8"/>
      <c r="AF74" s="9"/>
    </row>
    <row r="75" spans="2:35" ht="15.95" customHeight="1" x14ac:dyDescent="0.2">
      <c r="B75" s="62" t="s">
        <v>86</v>
      </c>
      <c r="C75" s="65">
        <v>2881.9</v>
      </c>
      <c r="D75" s="65">
        <v>2610</v>
      </c>
      <c r="E75" s="65">
        <v>1912.5</v>
      </c>
      <c r="F75" s="65">
        <v>2520.6</v>
      </c>
      <c r="G75" s="65">
        <v>2067.8000000000002</v>
      </c>
      <c r="H75" s="65">
        <v>1727.5</v>
      </c>
      <c r="I75" s="65">
        <v>2189.1999999999998</v>
      </c>
      <c r="J75" s="65">
        <v>2946.3</v>
      </c>
      <c r="K75" s="65">
        <v>2281.1999999999998</v>
      </c>
      <c r="L75" s="65">
        <v>2327.6</v>
      </c>
      <c r="M75" s="65">
        <v>2139.1999999999998</v>
      </c>
      <c r="N75" s="65">
        <v>2454.8000000000002</v>
      </c>
      <c r="O75" s="65">
        <f>SUM(C75:N75)</f>
        <v>28058.6</v>
      </c>
      <c r="P75" s="65">
        <v>2166.8000000000002</v>
      </c>
      <c r="Q75" s="65">
        <v>1998.9</v>
      </c>
      <c r="R75" s="65">
        <v>2050.4</v>
      </c>
      <c r="S75" s="65">
        <v>1969.5</v>
      </c>
      <c r="T75" s="65">
        <v>2655.8</v>
      </c>
      <c r="U75" s="65">
        <v>2306.1999999999998</v>
      </c>
      <c r="V75" s="65">
        <v>2739.7</v>
      </c>
      <c r="W75" s="65">
        <v>3417.7</v>
      </c>
      <c r="X75" s="65">
        <v>2371.9</v>
      </c>
      <c r="Y75" s="65">
        <v>2299.3000000000002</v>
      </c>
      <c r="Z75" s="65">
        <v>2177.4</v>
      </c>
      <c r="AA75" s="65">
        <v>2575.6</v>
      </c>
      <c r="AB75" s="65">
        <f>SUM(P75:AA75)</f>
        <v>28729.200000000004</v>
      </c>
      <c r="AC75" s="61">
        <f t="shared" si="41"/>
        <v>670.60000000000582</v>
      </c>
      <c r="AD75" s="43">
        <f t="shared" si="24"/>
        <v>2.3899980754563872</v>
      </c>
      <c r="AE75" s="8"/>
      <c r="AF75" s="9"/>
    </row>
    <row r="76" spans="2:35" ht="15.95" customHeight="1" x14ac:dyDescent="0.2">
      <c r="B76" s="63" t="s">
        <v>37</v>
      </c>
      <c r="C76" s="13">
        <v>30.1</v>
      </c>
      <c r="D76" s="13">
        <v>213.5</v>
      </c>
      <c r="E76" s="13">
        <v>63.4</v>
      </c>
      <c r="F76" s="13">
        <v>81.900000000000006</v>
      </c>
      <c r="G76" s="13">
        <v>112.2</v>
      </c>
      <c r="H76" s="13">
        <v>81.3</v>
      </c>
      <c r="I76" s="13">
        <v>143.69999999999999</v>
      </c>
      <c r="J76" s="13">
        <v>111.4</v>
      </c>
      <c r="K76" s="13">
        <v>110.7</v>
      </c>
      <c r="L76" s="13">
        <v>170.9</v>
      </c>
      <c r="M76" s="13">
        <v>76</v>
      </c>
      <c r="N76" s="26">
        <v>908.5</v>
      </c>
      <c r="O76" s="26">
        <f>SUM(C76:N76)</f>
        <v>2103.6</v>
      </c>
      <c r="P76" s="13">
        <v>202.4</v>
      </c>
      <c r="Q76" s="13">
        <v>103.3</v>
      </c>
      <c r="R76" s="13">
        <v>114.5</v>
      </c>
      <c r="S76" s="13">
        <v>58.6</v>
      </c>
      <c r="T76" s="13">
        <v>687.9</v>
      </c>
      <c r="U76" s="13">
        <v>553.79999999999995</v>
      </c>
      <c r="V76" s="13">
        <v>207.7</v>
      </c>
      <c r="W76" s="13">
        <v>198.1</v>
      </c>
      <c r="X76" s="13">
        <v>418</v>
      </c>
      <c r="Y76" s="13">
        <v>335.9</v>
      </c>
      <c r="Z76" s="13">
        <v>62.1</v>
      </c>
      <c r="AA76" s="13">
        <v>203.8</v>
      </c>
      <c r="AB76" s="13">
        <f>SUM(P76:AA76)</f>
        <v>3146.1000000000004</v>
      </c>
      <c r="AC76" s="34">
        <f t="shared" si="41"/>
        <v>1042.5000000000005</v>
      </c>
      <c r="AD76" s="26">
        <f t="shared" si="24"/>
        <v>49.557900741585875</v>
      </c>
      <c r="AE76" s="8"/>
      <c r="AF76" s="9"/>
    </row>
    <row r="77" spans="2:35" ht="15.95" customHeight="1" x14ac:dyDescent="0.2">
      <c r="B77" s="51" t="s">
        <v>87</v>
      </c>
      <c r="C77" s="6">
        <f t="shared" ref="C77:M77" si="43">SUM(C78:C80)</f>
        <v>589</v>
      </c>
      <c r="D77" s="6">
        <f t="shared" si="43"/>
        <v>695.30000000000007</v>
      </c>
      <c r="E77" s="6">
        <f t="shared" si="43"/>
        <v>655.49999999999989</v>
      </c>
      <c r="F77" s="6">
        <f t="shared" si="43"/>
        <v>683.6</v>
      </c>
      <c r="G77" s="6">
        <f t="shared" si="43"/>
        <v>586.4</v>
      </c>
      <c r="H77" s="6">
        <f t="shared" si="43"/>
        <v>560.5</v>
      </c>
      <c r="I77" s="6">
        <f>SUM(I78:I80)</f>
        <v>618.40000000000009</v>
      </c>
      <c r="J77" s="6">
        <f>SUM(J78:J80)</f>
        <v>574.20000000000005</v>
      </c>
      <c r="K77" s="6">
        <f>SUM(K78:K80)</f>
        <v>512.4</v>
      </c>
      <c r="L77" s="6">
        <f>SUM(L78:L80)</f>
        <v>496.8</v>
      </c>
      <c r="M77" s="6">
        <f t="shared" si="43"/>
        <v>510.79999999999995</v>
      </c>
      <c r="N77" s="6">
        <f>SUM(N78:N80)</f>
        <v>510.79999999999995</v>
      </c>
      <c r="O77" s="6">
        <f t="shared" ref="O77:AB77" si="44">SUM(O78:O80)</f>
        <v>6993.7</v>
      </c>
      <c r="P77" s="6">
        <f t="shared" si="44"/>
        <v>580.79999999999995</v>
      </c>
      <c r="Q77" s="6">
        <f t="shared" si="44"/>
        <v>665.8</v>
      </c>
      <c r="R77" s="6">
        <f t="shared" si="44"/>
        <v>620.1</v>
      </c>
      <c r="S77" s="6">
        <f t="shared" si="44"/>
        <v>662.3</v>
      </c>
      <c r="T77" s="6">
        <f t="shared" si="44"/>
        <v>537.30000000000007</v>
      </c>
      <c r="U77" s="6">
        <f t="shared" si="44"/>
        <v>563.29999999999995</v>
      </c>
      <c r="V77" s="6">
        <f t="shared" si="44"/>
        <v>522.79999999999995</v>
      </c>
      <c r="W77" s="6">
        <f t="shared" si="44"/>
        <v>567.29999999999995</v>
      </c>
      <c r="X77" s="6">
        <f t="shared" si="44"/>
        <v>515.9</v>
      </c>
      <c r="Y77" s="6">
        <f t="shared" si="44"/>
        <v>512</v>
      </c>
      <c r="Z77" s="6">
        <f t="shared" si="44"/>
        <v>545</v>
      </c>
      <c r="AA77" s="6">
        <f>SUM(AA78:AA80)</f>
        <v>603.6</v>
      </c>
      <c r="AB77" s="6">
        <f t="shared" si="44"/>
        <v>6896.2</v>
      </c>
      <c r="AC77" s="7">
        <f t="shared" si="41"/>
        <v>-97.5</v>
      </c>
      <c r="AD77" s="6">
        <f t="shared" si="24"/>
        <v>-1.3941118435163076</v>
      </c>
      <c r="AE77" s="8"/>
      <c r="AF77" s="9"/>
    </row>
    <row r="78" spans="2:35" ht="15.95" customHeight="1" x14ac:dyDescent="0.2">
      <c r="B78" s="66" t="s">
        <v>88</v>
      </c>
      <c r="C78" s="13">
        <v>419.1</v>
      </c>
      <c r="D78" s="13">
        <v>563.1</v>
      </c>
      <c r="E78" s="13">
        <v>539.29999999999995</v>
      </c>
      <c r="F78" s="13">
        <v>549.1</v>
      </c>
      <c r="G78" s="13">
        <v>459</v>
      </c>
      <c r="H78" s="13">
        <v>441.1</v>
      </c>
      <c r="I78" s="13">
        <v>424</v>
      </c>
      <c r="J78" s="13">
        <v>435.7</v>
      </c>
      <c r="K78" s="13">
        <v>392.7</v>
      </c>
      <c r="L78" s="13">
        <v>377.6</v>
      </c>
      <c r="M78" s="13">
        <v>419.9</v>
      </c>
      <c r="N78" s="13">
        <v>422.7</v>
      </c>
      <c r="O78" s="13">
        <f>SUM(C78:N78)</f>
        <v>5443.2999999999993</v>
      </c>
      <c r="P78" s="13">
        <v>446.2</v>
      </c>
      <c r="Q78" s="13">
        <v>569.29999999999995</v>
      </c>
      <c r="R78" s="13">
        <v>502.7</v>
      </c>
      <c r="S78" s="13">
        <v>555.79999999999995</v>
      </c>
      <c r="T78" s="13">
        <v>442.3</v>
      </c>
      <c r="U78" s="13">
        <v>461.5</v>
      </c>
      <c r="V78" s="64">
        <v>402.3</v>
      </c>
      <c r="W78" s="64">
        <v>470.7</v>
      </c>
      <c r="X78" s="64">
        <v>427.8</v>
      </c>
      <c r="Y78" s="64">
        <v>436.4</v>
      </c>
      <c r="Z78" s="64">
        <v>475.1</v>
      </c>
      <c r="AA78" s="64">
        <v>533.20000000000005</v>
      </c>
      <c r="AB78" s="64">
        <f>SUM(P78:AA78)</f>
        <v>5723.3</v>
      </c>
      <c r="AC78" s="34">
        <f t="shared" si="41"/>
        <v>280.00000000000091</v>
      </c>
      <c r="AD78" s="26">
        <f t="shared" si="24"/>
        <v>5.1439384197086495</v>
      </c>
      <c r="AE78" s="8"/>
      <c r="AF78" s="9"/>
    </row>
    <row r="79" spans="2:35" ht="15.95" customHeight="1" x14ac:dyDescent="0.2">
      <c r="B79" s="66" t="s">
        <v>89</v>
      </c>
      <c r="C79" s="26">
        <v>167.4</v>
      </c>
      <c r="D79" s="26">
        <v>129.80000000000001</v>
      </c>
      <c r="E79" s="26">
        <v>113.8</v>
      </c>
      <c r="F79" s="26">
        <v>131.9</v>
      </c>
      <c r="G79" s="26">
        <v>124.8</v>
      </c>
      <c r="H79" s="26">
        <v>116.8</v>
      </c>
      <c r="I79" s="26">
        <v>191.7</v>
      </c>
      <c r="J79" s="26">
        <v>135.9</v>
      </c>
      <c r="K79" s="26">
        <v>117.2</v>
      </c>
      <c r="L79" s="26">
        <v>116.4</v>
      </c>
      <c r="M79" s="26">
        <v>88.4</v>
      </c>
      <c r="N79" s="26">
        <v>86.1</v>
      </c>
      <c r="O79" s="26">
        <f>SUM(C79:N79)</f>
        <v>1520.2000000000003</v>
      </c>
      <c r="P79" s="26">
        <v>132.1</v>
      </c>
      <c r="Q79" s="26">
        <v>94.1</v>
      </c>
      <c r="R79" s="26">
        <v>114.4</v>
      </c>
      <c r="S79" s="26">
        <v>103.9</v>
      </c>
      <c r="T79" s="26">
        <v>92.4</v>
      </c>
      <c r="U79" s="26">
        <v>99.5</v>
      </c>
      <c r="V79" s="64">
        <v>117.7</v>
      </c>
      <c r="W79" s="64">
        <v>94.2</v>
      </c>
      <c r="X79" s="64">
        <v>85.5</v>
      </c>
      <c r="Y79" s="64">
        <v>73.099999999999994</v>
      </c>
      <c r="Z79" s="64">
        <v>67.900000000000006</v>
      </c>
      <c r="AA79" s="64">
        <v>68.400000000000006</v>
      </c>
      <c r="AB79" s="64">
        <f>SUM(P79:AA79)</f>
        <v>1143.2000000000003</v>
      </c>
      <c r="AC79" s="34">
        <f t="shared" si="41"/>
        <v>-377</v>
      </c>
      <c r="AD79" s="26">
        <f t="shared" si="24"/>
        <v>-24.799368504144187</v>
      </c>
      <c r="AE79" s="8"/>
      <c r="AF79" s="9"/>
    </row>
    <row r="80" spans="2:35" ht="15.95" customHeight="1" x14ac:dyDescent="0.2">
      <c r="B80" s="66" t="s">
        <v>37</v>
      </c>
      <c r="C80" s="26">
        <v>2.5</v>
      </c>
      <c r="D80" s="26">
        <v>2.4</v>
      </c>
      <c r="E80" s="26">
        <v>2.4</v>
      </c>
      <c r="F80" s="26">
        <v>2.6</v>
      </c>
      <c r="G80" s="26">
        <v>2.6</v>
      </c>
      <c r="H80" s="26">
        <v>2.6</v>
      </c>
      <c r="I80" s="26">
        <v>2.7</v>
      </c>
      <c r="J80" s="26">
        <v>2.6</v>
      </c>
      <c r="K80" s="26">
        <v>2.5</v>
      </c>
      <c r="L80" s="26">
        <v>2.8</v>
      </c>
      <c r="M80" s="26">
        <v>2.5</v>
      </c>
      <c r="N80" s="26">
        <v>2</v>
      </c>
      <c r="O80" s="26">
        <f>SUM(C80:N80)</f>
        <v>30.200000000000003</v>
      </c>
      <c r="P80" s="26">
        <v>2.5</v>
      </c>
      <c r="Q80" s="26">
        <v>2.4</v>
      </c>
      <c r="R80" s="26">
        <v>3</v>
      </c>
      <c r="S80" s="26">
        <v>2.6</v>
      </c>
      <c r="T80" s="26">
        <v>2.6</v>
      </c>
      <c r="U80" s="26">
        <v>2.2999999999999998</v>
      </c>
      <c r="V80" s="64">
        <v>2.8</v>
      </c>
      <c r="W80" s="64">
        <v>2.4</v>
      </c>
      <c r="X80" s="64">
        <v>2.6</v>
      </c>
      <c r="Y80" s="64">
        <v>2.5</v>
      </c>
      <c r="Z80" s="64">
        <v>2</v>
      </c>
      <c r="AA80" s="64">
        <v>2</v>
      </c>
      <c r="AB80" s="64">
        <f>SUM(P80:AA80)</f>
        <v>29.7</v>
      </c>
      <c r="AC80" s="34">
        <f t="shared" si="41"/>
        <v>-0.50000000000000355</v>
      </c>
      <c r="AD80" s="26">
        <f t="shared" si="24"/>
        <v>-1.6556291390728592</v>
      </c>
      <c r="AE80" s="8"/>
      <c r="AF80" s="9"/>
    </row>
    <row r="81" spans="2:32" ht="15.95" customHeight="1" x14ac:dyDescent="0.2">
      <c r="B81" s="51" t="s">
        <v>90</v>
      </c>
      <c r="C81" s="6">
        <f t="shared" ref="C81:AB81" si="45">SUM(C82:C84)</f>
        <v>199.70000000000002</v>
      </c>
      <c r="D81" s="6">
        <f t="shared" si="45"/>
        <v>76.399999999999991</v>
      </c>
      <c r="E81" s="6">
        <f t="shared" si="45"/>
        <v>78.8</v>
      </c>
      <c r="F81" s="6">
        <f t="shared" si="45"/>
        <v>74.7</v>
      </c>
      <c r="G81" s="6">
        <f>SUM(G82:G84)</f>
        <v>141.4</v>
      </c>
      <c r="H81" s="6">
        <f t="shared" si="45"/>
        <v>74.8</v>
      </c>
      <c r="I81" s="6">
        <f>SUM(I82:I84)</f>
        <v>136.6</v>
      </c>
      <c r="J81" s="6">
        <f>SUM(J82:J84)</f>
        <v>122.6</v>
      </c>
      <c r="K81" s="6">
        <f>SUM(K82:K84)</f>
        <v>87</v>
      </c>
      <c r="L81" s="6">
        <f>SUM(L82:L84)</f>
        <v>100.9</v>
      </c>
      <c r="M81" s="6">
        <f t="shared" si="45"/>
        <v>124.39999999999999</v>
      </c>
      <c r="N81" s="6">
        <f>SUM(N82:N84)</f>
        <v>359.40000000000003</v>
      </c>
      <c r="O81" s="6">
        <f>SUM(O82:O84)</f>
        <v>1576.6999999999998</v>
      </c>
      <c r="P81" s="6">
        <f t="shared" si="45"/>
        <v>107</v>
      </c>
      <c r="Q81" s="6">
        <f t="shared" si="45"/>
        <v>80.900000000000006</v>
      </c>
      <c r="R81" s="6">
        <f t="shared" si="45"/>
        <v>152.5</v>
      </c>
      <c r="S81" s="6">
        <f t="shared" si="45"/>
        <v>166.5</v>
      </c>
      <c r="T81" s="6">
        <f t="shared" si="45"/>
        <v>166.5</v>
      </c>
      <c r="U81" s="6">
        <f t="shared" si="45"/>
        <v>103.7</v>
      </c>
      <c r="V81" s="6">
        <f t="shared" si="45"/>
        <v>190.7</v>
      </c>
      <c r="W81" s="6">
        <f t="shared" si="45"/>
        <v>103.29999999999998</v>
      </c>
      <c r="X81" s="6">
        <f t="shared" si="45"/>
        <v>58.7</v>
      </c>
      <c r="Y81" s="6">
        <f t="shared" si="45"/>
        <v>278.10000000000002</v>
      </c>
      <c r="Z81" s="6">
        <f t="shared" si="45"/>
        <v>347.70000000000005</v>
      </c>
      <c r="AA81" s="6">
        <f>SUM(AA82:AA84)</f>
        <v>373.4</v>
      </c>
      <c r="AB81" s="6">
        <f t="shared" si="45"/>
        <v>2129</v>
      </c>
      <c r="AC81" s="34">
        <f t="shared" si="41"/>
        <v>552.30000000000018</v>
      </c>
      <c r="AD81" s="26">
        <f t="shared" si="24"/>
        <v>35.028857740851159</v>
      </c>
      <c r="AE81" s="8"/>
      <c r="AF81" s="9"/>
    </row>
    <row r="82" spans="2:32" ht="15.95" customHeight="1" x14ac:dyDescent="0.2">
      <c r="B82" s="67" t="s">
        <v>91</v>
      </c>
      <c r="C82" s="43">
        <v>3.4</v>
      </c>
      <c r="D82" s="43">
        <v>3.8</v>
      </c>
      <c r="E82" s="43">
        <v>4.8</v>
      </c>
      <c r="F82" s="43">
        <v>3.5</v>
      </c>
      <c r="G82" s="43">
        <v>4.5</v>
      </c>
      <c r="H82" s="43">
        <v>3.5</v>
      </c>
      <c r="I82" s="43">
        <v>3.7</v>
      </c>
      <c r="J82" s="43">
        <v>3.8</v>
      </c>
      <c r="K82" s="43">
        <v>3.5</v>
      </c>
      <c r="L82" s="43">
        <v>4.5</v>
      </c>
      <c r="M82" s="43">
        <v>3.6</v>
      </c>
      <c r="N82" s="43">
        <v>3.8</v>
      </c>
      <c r="O82" s="43">
        <f>SUM(C82:N82)</f>
        <v>46.4</v>
      </c>
      <c r="P82" s="43">
        <v>4.3</v>
      </c>
      <c r="Q82" s="43">
        <v>3.4</v>
      </c>
      <c r="R82" s="43">
        <v>3.1</v>
      </c>
      <c r="S82" s="43">
        <v>4</v>
      </c>
      <c r="T82" s="43">
        <v>3.3</v>
      </c>
      <c r="U82" s="43">
        <v>2.8</v>
      </c>
      <c r="V82" s="43">
        <v>3.6</v>
      </c>
      <c r="W82" s="43">
        <v>3.1</v>
      </c>
      <c r="X82" s="43">
        <v>3.1</v>
      </c>
      <c r="Y82" s="43">
        <v>3.6</v>
      </c>
      <c r="Z82" s="43">
        <v>3.1</v>
      </c>
      <c r="AA82" s="43">
        <v>3.9</v>
      </c>
      <c r="AB82" s="43">
        <f>SUM(P82:AA82)</f>
        <v>41.300000000000004</v>
      </c>
      <c r="AC82" s="61">
        <f t="shared" si="41"/>
        <v>-5.0999999999999943</v>
      </c>
      <c r="AD82" s="61">
        <f t="shared" si="24"/>
        <v>-10.991379310344817</v>
      </c>
      <c r="AE82" s="8"/>
      <c r="AF82" s="9"/>
    </row>
    <row r="83" spans="2:32" ht="15.95" customHeight="1" x14ac:dyDescent="0.2">
      <c r="B83" s="67" t="s">
        <v>92</v>
      </c>
      <c r="C83" s="43">
        <v>196.3</v>
      </c>
      <c r="D83" s="43">
        <v>72.599999999999994</v>
      </c>
      <c r="E83" s="43">
        <v>74</v>
      </c>
      <c r="F83" s="43">
        <v>71.2</v>
      </c>
      <c r="G83" s="43">
        <v>136.9</v>
      </c>
      <c r="H83" s="43">
        <v>71.3</v>
      </c>
      <c r="I83" s="43">
        <v>132.9</v>
      </c>
      <c r="J83" s="43">
        <v>118.8</v>
      </c>
      <c r="K83" s="43">
        <v>83.4</v>
      </c>
      <c r="L83" s="43">
        <v>96.4</v>
      </c>
      <c r="M83" s="43">
        <v>120.8</v>
      </c>
      <c r="N83" s="43">
        <v>355.6</v>
      </c>
      <c r="O83" s="43">
        <f>SUM(C83:N83)</f>
        <v>1530.1999999999998</v>
      </c>
      <c r="P83" s="43">
        <v>102.7</v>
      </c>
      <c r="Q83" s="43">
        <v>77.5</v>
      </c>
      <c r="R83" s="43">
        <v>149.4</v>
      </c>
      <c r="S83" s="43">
        <v>162.5</v>
      </c>
      <c r="T83" s="43">
        <v>163.19999999999999</v>
      </c>
      <c r="U83" s="43">
        <v>100.9</v>
      </c>
      <c r="V83" s="43">
        <v>187.1</v>
      </c>
      <c r="W83" s="43">
        <v>100.1</v>
      </c>
      <c r="X83" s="43">
        <v>55.5</v>
      </c>
      <c r="Y83" s="43">
        <v>274.5</v>
      </c>
      <c r="Z83" s="43">
        <v>344.6</v>
      </c>
      <c r="AA83" s="43">
        <v>368.2</v>
      </c>
      <c r="AB83" s="43">
        <f>SUM(P83:AA83)</f>
        <v>2086.1999999999998</v>
      </c>
      <c r="AC83" s="61">
        <f t="shared" si="41"/>
        <v>556</v>
      </c>
      <c r="AD83" s="61">
        <f t="shared" si="24"/>
        <v>36.335119592210177</v>
      </c>
      <c r="AE83" s="8"/>
      <c r="AF83" s="9"/>
    </row>
    <row r="84" spans="2:32" ht="15.95" customHeight="1" x14ac:dyDescent="0.2">
      <c r="B84" s="19" t="s">
        <v>37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0.1</v>
      </c>
      <c r="L84" s="26">
        <v>0</v>
      </c>
      <c r="M84" s="26">
        <v>0</v>
      </c>
      <c r="N84" s="26">
        <v>0</v>
      </c>
      <c r="O84" s="26">
        <f>SUM(C84:N84)</f>
        <v>0.1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13">
        <v>0.1</v>
      </c>
      <c r="X84" s="26">
        <v>0.1</v>
      </c>
      <c r="Y84" s="26">
        <v>0</v>
      </c>
      <c r="Z84" s="26">
        <v>0</v>
      </c>
      <c r="AA84" s="26">
        <v>1.3</v>
      </c>
      <c r="AB84" s="26">
        <f>SUM(P84:AA84)</f>
        <v>1.5</v>
      </c>
      <c r="AC84" s="34">
        <f t="shared" si="41"/>
        <v>1.4</v>
      </c>
      <c r="AD84" s="68">
        <v>0</v>
      </c>
      <c r="AE84" s="8"/>
      <c r="AF84" s="9"/>
    </row>
    <row r="85" spans="2:32" ht="15.95" customHeight="1" x14ac:dyDescent="0.2">
      <c r="B85" s="11" t="s">
        <v>93</v>
      </c>
      <c r="C85" s="6">
        <f t="shared" ref="C85:AB85" si="46">+C86+C91+C93</f>
        <v>1043.6999999999998</v>
      </c>
      <c r="D85" s="6">
        <f t="shared" si="46"/>
        <v>1215.2</v>
      </c>
      <c r="E85" s="6">
        <f t="shared" si="46"/>
        <v>901.3</v>
      </c>
      <c r="F85" s="6">
        <f t="shared" si="46"/>
        <v>1050.3</v>
      </c>
      <c r="G85" s="6">
        <f t="shared" si="46"/>
        <v>1135.8</v>
      </c>
      <c r="H85" s="6">
        <f t="shared" si="46"/>
        <v>925.8</v>
      </c>
      <c r="I85" s="6">
        <f t="shared" si="46"/>
        <v>1164.8</v>
      </c>
      <c r="J85" s="6">
        <f t="shared" si="46"/>
        <v>10698.9</v>
      </c>
      <c r="K85" s="6">
        <f t="shared" si="46"/>
        <v>1134.9000000000001</v>
      </c>
      <c r="L85" s="6">
        <f t="shared" si="46"/>
        <v>1482.2</v>
      </c>
      <c r="M85" s="6">
        <f t="shared" si="46"/>
        <v>1276.4000000000001</v>
      </c>
      <c r="N85" s="6">
        <f t="shared" si="46"/>
        <v>1498.6</v>
      </c>
      <c r="O85" s="6">
        <f t="shared" si="46"/>
        <v>23527.9</v>
      </c>
      <c r="P85" s="6">
        <f t="shared" si="46"/>
        <v>1871.9</v>
      </c>
      <c r="Q85" s="6">
        <f t="shared" si="46"/>
        <v>3730.5000000000005</v>
      </c>
      <c r="R85" s="6">
        <f t="shared" si="46"/>
        <v>1473.9</v>
      </c>
      <c r="S85" s="6">
        <f t="shared" si="46"/>
        <v>1299.9000000000001</v>
      </c>
      <c r="T85" s="6">
        <f t="shared" si="46"/>
        <v>1484.1000000000001</v>
      </c>
      <c r="U85" s="6">
        <f t="shared" si="46"/>
        <v>1271.5999999999999</v>
      </c>
      <c r="V85" s="6">
        <f t="shared" si="46"/>
        <v>11537.1</v>
      </c>
      <c r="W85" s="6">
        <f t="shared" si="46"/>
        <v>1336.8000000000002</v>
      </c>
      <c r="X85" s="6">
        <f t="shared" si="46"/>
        <v>1552.9</v>
      </c>
      <c r="Y85" s="6">
        <f t="shared" si="46"/>
        <v>1600.9</v>
      </c>
      <c r="Z85" s="6">
        <f t="shared" si="46"/>
        <v>1589.6999999999998</v>
      </c>
      <c r="AA85" s="6">
        <f t="shared" si="46"/>
        <v>12696.499999999998</v>
      </c>
      <c r="AB85" s="6">
        <f t="shared" si="46"/>
        <v>41445.800000000003</v>
      </c>
      <c r="AC85" s="7">
        <f t="shared" si="41"/>
        <v>17917.900000000001</v>
      </c>
      <c r="AD85" s="6">
        <f>+AC85/O85*100</f>
        <v>76.155968020945352</v>
      </c>
      <c r="AE85" s="8"/>
      <c r="AF85" s="9"/>
    </row>
    <row r="86" spans="2:32" ht="15.95" customHeight="1" x14ac:dyDescent="0.2">
      <c r="B86" s="51" t="s">
        <v>94</v>
      </c>
      <c r="C86" s="6">
        <f t="shared" ref="C86:AB86" si="47">SUM(C87:C90)</f>
        <v>137.89999999999998</v>
      </c>
      <c r="D86" s="23">
        <f t="shared" si="47"/>
        <v>46.2</v>
      </c>
      <c r="E86" s="23">
        <f t="shared" si="47"/>
        <v>42.8</v>
      </c>
      <c r="F86" s="23">
        <f t="shared" si="47"/>
        <v>140.4</v>
      </c>
      <c r="G86" s="23">
        <f t="shared" si="47"/>
        <v>61.7</v>
      </c>
      <c r="H86" s="23">
        <f t="shared" si="47"/>
        <v>78</v>
      </c>
      <c r="I86" s="23">
        <f t="shared" si="47"/>
        <v>290.7</v>
      </c>
      <c r="J86" s="23">
        <f t="shared" si="47"/>
        <v>9084.7999999999993</v>
      </c>
      <c r="K86" s="23">
        <f t="shared" si="47"/>
        <v>261.8</v>
      </c>
      <c r="L86" s="23">
        <f t="shared" si="47"/>
        <v>450.70000000000005</v>
      </c>
      <c r="M86" s="23">
        <f t="shared" si="47"/>
        <v>376.40000000000003</v>
      </c>
      <c r="N86" s="23">
        <f t="shared" si="47"/>
        <v>562.79999999999995</v>
      </c>
      <c r="O86" s="23">
        <f t="shared" si="47"/>
        <v>11534.2</v>
      </c>
      <c r="P86" s="6">
        <f t="shared" si="47"/>
        <v>616.1</v>
      </c>
      <c r="Q86" s="23">
        <f t="shared" si="47"/>
        <v>2760.4</v>
      </c>
      <c r="R86" s="23">
        <f t="shared" si="47"/>
        <v>285.2</v>
      </c>
      <c r="S86" s="23">
        <f t="shared" si="47"/>
        <v>387.5</v>
      </c>
      <c r="T86" s="23">
        <f t="shared" si="47"/>
        <v>261.3</v>
      </c>
      <c r="U86" s="23">
        <f t="shared" si="47"/>
        <v>428.5</v>
      </c>
      <c r="V86" s="23">
        <f t="shared" si="47"/>
        <v>10406.700000000001</v>
      </c>
      <c r="W86" s="23">
        <f t="shared" si="47"/>
        <v>415.7</v>
      </c>
      <c r="X86" s="23">
        <f t="shared" si="47"/>
        <v>636.20000000000005</v>
      </c>
      <c r="Y86" s="23">
        <f t="shared" si="47"/>
        <v>511.9</v>
      </c>
      <c r="Z86" s="23">
        <f t="shared" si="47"/>
        <v>682.09999999999991</v>
      </c>
      <c r="AA86" s="23">
        <f t="shared" si="47"/>
        <v>11641.699999999999</v>
      </c>
      <c r="AB86" s="23">
        <f t="shared" si="47"/>
        <v>29033.300000000003</v>
      </c>
      <c r="AC86" s="7">
        <f t="shared" si="41"/>
        <v>17499.100000000002</v>
      </c>
      <c r="AD86" s="6">
        <f>+AC86/O86*100</f>
        <v>151.71490003641347</v>
      </c>
      <c r="AE86" s="8"/>
      <c r="AF86" s="9"/>
    </row>
    <row r="87" spans="2:32" ht="15.95" customHeight="1" x14ac:dyDescent="0.2">
      <c r="B87" s="66" t="s">
        <v>95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8820</v>
      </c>
      <c r="K87" s="26">
        <v>0</v>
      </c>
      <c r="L87" s="26">
        <v>0</v>
      </c>
      <c r="M87" s="26">
        <v>0</v>
      </c>
      <c r="N87" s="26">
        <v>0</v>
      </c>
      <c r="O87" s="26">
        <f>SUM(C87:N87)</f>
        <v>8820</v>
      </c>
      <c r="P87" s="26">
        <v>0</v>
      </c>
      <c r="Q87" s="26">
        <v>2517.3000000000002</v>
      </c>
      <c r="R87" s="26">
        <v>0</v>
      </c>
      <c r="S87" s="26">
        <v>0</v>
      </c>
      <c r="T87" s="26">
        <v>0</v>
      </c>
      <c r="U87" s="26">
        <v>0</v>
      </c>
      <c r="V87" s="26">
        <v>9923.9</v>
      </c>
      <c r="W87" s="26">
        <v>0</v>
      </c>
      <c r="X87" s="26">
        <v>0</v>
      </c>
      <c r="Y87" s="26">
        <v>0</v>
      </c>
      <c r="Z87" s="26">
        <v>0</v>
      </c>
      <c r="AA87" s="26">
        <v>1771.3</v>
      </c>
      <c r="AB87" s="26">
        <f>SUM(P87:AA87)</f>
        <v>14212.5</v>
      </c>
      <c r="AC87" s="69">
        <f t="shared" si="41"/>
        <v>5392.5</v>
      </c>
      <c r="AD87" s="26">
        <v>0</v>
      </c>
      <c r="AE87" s="8"/>
      <c r="AF87" s="9"/>
    </row>
    <row r="88" spans="2:32" ht="15.95" customHeight="1" x14ac:dyDescent="0.2">
      <c r="B88" s="66" t="s">
        <v>96</v>
      </c>
      <c r="C88" s="26">
        <v>58.8</v>
      </c>
      <c r="D88" s="26">
        <v>46.2</v>
      </c>
      <c r="E88" s="26">
        <v>42.8</v>
      </c>
      <c r="F88" s="26">
        <v>53.1</v>
      </c>
      <c r="G88" s="26">
        <v>61.7</v>
      </c>
      <c r="H88" s="26">
        <v>78</v>
      </c>
      <c r="I88" s="26">
        <v>56.6</v>
      </c>
      <c r="J88" s="26">
        <v>52.3</v>
      </c>
      <c r="K88" s="26">
        <v>39.799999999999997</v>
      </c>
      <c r="L88" s="26">
        <v>40.1</v>
      </c>
      <c r="M88" s="26">
        <v>42.1</v>
      </c>
      <c r="N88" s="26">
        <v>374.6</v>
      </c>
      <c r="O88" s="26">
        <f t="shared" ref="O88:O96" si="48">SUM(C88:N88)</f>
        <v>946.10000000000014</v>
      </c>
      <c r="P88" s="26">
        <v>158.4</v>
      </c>
      <c r="Q88" s="26">
        <v>25.1</v>
      </c>
      <c r="R88" s="13">
        <v>30.1</v>
      </c>
      <c r="S88" s="13">
        <v>30</v>
      </c>
      <c r="T88" s="13">
        <v>37.799999999999997</v>
      </c>
      <c r="U88" s="13">
        <v>17.2</v>
      </c>
      <c r="V88" s="13">
        <v>0.1</v>
      </c>
      <c r="W88" s="13">
        <v>34.799999999999997</v>
      </c>
      <c r="X88" s="13">
        <v>238.9</v>
      </c>
      <c r="Y88" s="13">
        <v>18.899999999999999</v>
      </c>
      <c r="Z88" s="26">
        <v>156.80000000000001</v>
      </c>
      <c r="AA88" s="26">
        <v>117</v>
      </c>
      <c r="AB88" s="26">
        <f t="shared" ref="AB88:AB96" si="49">SUM(P88:AA88)</f>
        <v>865.09999999999991</v>
      </c>
      <c r="AC88" s="34">
        <f t="shared" si="41"/>
        <v>-81.000000000000227</v>
      </c>
      <c r="AD88" s="26">
        <f>+AC88/O88*100</f>
        <v>-8.5614628474791488</v>
      </c>
      <c r="AE88" s="8"/>
      <c r="AF88" s="9"/>
    </row>
    <row r="89" spans="2:32" ht="15.95" customHeight="1" x14ac:dyDescent="0.2">
      <c r="B89" s="66" t="s">
        <v>97</v>
      </c>
      <c r="C89" s="26">
        <v>79.099999999999994</v>
      </c>
      <c r="D89" s="26">
        <v>0</v>
      </c>
      <c r="E89" s="26">
        <v>0</v>
      </c>
      <c r="F89" s="26">
        <v>87.3</v>
      </c>
      <c r="G89" s="26">
        <v>0</v>
      </c>
      <c r="H89" s="26">
        <v>0</v>
      </c>
      <c r="I89" s="26">
        <v>234.1</v>
      </c>
      <c r="J89" s="26">
        <v>212.5</v>
      </c>
      <c r="K89" s="26">
        <v>222</v>
      </c>
      <c r="L89" s="26">
        <v>410.6</v>
      </c>
      <c r="M89" s="26">
        <v>334.3</v>
      </c>
      <c r="N89" s="26">
        <v>188.2</v>
      </c>
      <c r="O89" s="26">
        <f t="shared" si="48"/>
        <v>1768.1</v>
      </c>
      <c r="P89" s="26">
        <v>457.7</v>
      </c>
      <c r="Q89" s="26">
        <v>218</v>
      </c>
      <c r="R89" s="26">
        <v>255.1</v>
      </c>
      <c r="S89" s="26">
        <v>357.5</v>
      </c>
      <c r="T89" s="26">
        <v>223.5</v>
      </c>
      <c r="U89" s="26">
        <v>411.3</v>
      </c>
      <c r="V89" s="26">
        <v>482.7</v>
      </c>
      <c r="W89" s="26">
        <v>380.9</v>
      </c>
      <c r="X89" s="26">
        <v>397.3</v>
      </c>
      <c r="Y89" s="26">
        <v>493</v>
      </c>
      <c r="Z89" s="26">
        <v>525.29999999999995</v>
      </c>
      <c r="AA89" s="26">
        <v>9753.4</v>
      </c>
      <c r="AB89" s="26">
        <f t="shared" si="49"/>
        <v>13955.7</v>
      </c>
      <c r="AC89" s="34">
        <f t="shared" si="41"/>
        <v>12187.6</v>
      </c>
      <c r="AD89" s="26">
        <f>+AC89/O89*100</f>
        <v>689.30490356880273</v>
      </c>
      <c r="AE89" s="8"/>
      <c r="AF89" s="9"/>
    </row>
    <row r="90" spans="2:32" ht="15.95" customHeight="1" x14ac:dyDescent="0.2">
      <c r="B90" s="66" t="s">
        <v>37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26">
        <v>0</v>
      </c>
      <c r="O90" s="26">
        <f t="shared" si="48"/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f t="shared" si="49"/>
        <v>0</v>
      </c>
      <c r="AC90" s="56">
        <v>0</v>
      </c>
      <c r="AD90" s="45">
        <v>0</v>
      </c>
      <c r="AE90" s="8"/>
      <c r="AF90" s="9"/>
    </row>
    <row r="91" spans="2:32" ht="15.95" customHeight="1" x14ac:dyDescent="0.2">
      <c r="B91" s="51" t="s">
        <v>98</v>
      </c>
      <c r="C91" s="6">
        <v>165.1</v>
      </c>
      <c r="D91" s="6">
        <v>122.1</v>
      </c>
      <c r="E91" s="6">
        <v>82.5</v>
      </c>
      <c r="F91" s="6">
        <v>116.1</v>
      </c>
      <c r="G91" s="6">
        <v>112.1</v>
      </c>
      <c r="H91" s="6">
        <v>80.2</v>
      </c>
      <c r="I91" s="6">
        <v>105</v>
      </c>
      <c r="J91" s="6">
        <v>88.1</v>
      </c>
      <c r="K91" s="6">
        <v>97.2</v>
      </c>
      <c r="L91" s="6">
        <v>100</v>
      </c>
      <c r="M91" s="6">
        <v>82.8</v>
      </c>
      <c r="N91" s="6">
        <v>101.7</v>
      </c>
      <c r="O91" s="6">
        <f t="shared" si="48"/>
        <v>1252.9000000000001</v>
      </c>
      <c r="P91" s="6">
        <v>237.1</v>
      </c>
      <c r="Q91" s="6">
        <v>78.8</v>
      </c>
      <c r="R91" s="6">
        <v>99.3</v>
      </c>
      <c r="S91" s="6">
        <v>101.4</v>
      </c>
      <c r="T91" s="6">
        <v>232.5</v>
      </c>
      <c r="U91" s="6">
        <v>100.1</v>
      </c>
      <c r="V91" s="6">
        <v>114</v>
      </c>
      <c r="W91" s="6">
        <v>106.2</v>
      </c>
      <c r="X91" s="6">
        <v>104.8</v>
      </c>
      <c r="Y91" s="6">
        <v>101.8</v>
      </c>
      <c r="Z91" s="6">
        <v>93</v>
      </c>
      <c r="AA91" s="6">
        <v>100.5</v>
      </c>
      <c r="AB91" s="6">
        <f t="shared" si="49"/>
        <v>1469.5</v>
      </c>
      <c r="AC91" s="7">
        <f t="shared" ref="AC91:AC108" si="50">+AB91-O91</f>
        <v>216.59999999999991</v>
      </c>
      <c r="AD91" s="6">
        <f>+AC91/O91*100</f>
        <v>17.287892090350379</v>
      </c>
      <c r="AE91" s="8"/>
      <c r="AF91" s="9"/>
    </row>
    <row r="92" spans="2:32" ht="15.95" customHeight="1" x14ac:dyDescent="0.2">
      <c r="B92" s="70" t="s">
        <v>99</v>
      </c>
      <c r="C92" s="43">
        <v>101</v>
      </c>
      <c r="D92" s="43">
        <v>70.400000000000006</v>
      </c>
      <c r="E92" s="43">
        <v>71</v>
      </c>
      <c r="F92" s="43">
        <v>76.099999999999994</v>
      </c>
      <c r="G92" s="43">
        <v>69.2</v>
      </c>
      <c r="H92" s="43">
        <v>70.099999999999994</v>
      </c>
      <c r="I92" s="43">
        <v>78</v>
      </c>
      <c r="J92" s="43">
        <v>73.8</v>
      </c>
      <c r="K92" s="43">
        <v>81.099999999999994</v>
      </c>
      <c r="L92" s="43">
        <v>82.4</v>
      </c>
      <c r="M92" s="43">
        <v>68.400000000000006</v>
      </c>
      <c r="N92" s="43">
        <v>73.5</v>
      </c>
      <c r="O92" s="43">
        <f t="shared" si="48"/>
        <v>914.99999999999989</v>
      </c>
      <c r="P92" s="43">
        <v>88.7</v>
      </c>
      <c r="Q92" s="43">
        <v>68.900000000000006</v>
      </c>
      <c r="R92" s="43">
        <v>85.4</v>
      </c>
      <c r="S92" s="43">
        <v>86.5</v>
      </c>
      <c r="T92" s="43">
        <v>84.4</v>
      </c>
      <c r="U92" s="43">
        <v>80.900000000000006</v>
      </c>
      <c r="V92" s="60">
        <v>88.9</v>
      </c>
      <c r="W92" s="60">
        <v>86.3</v>
      </c>
      <c r="X92" s="60">
        <v>91.4</v>
      </c>
      <c r="Y92" s="60">
        <v>83.3</v>
      </c>
      <c r="Z92" s="60">
        <v>77.099999999999994</v>
      </c>
      <c r="AA92" s="60">
        <v>88.3</v>
      </c>
      <c r="AB92" s="60">
        <f t="shared" si="49"/>
        <v>1010.0999999999998</v>
      </c>
      <c r="AC92" s="61">
        <f t="shared" si="50"/>
        <v>95.099999999999909</v>
      </c>
      <c r="AD92" s="61">
        <f>+AC92/O92*100</f>
        <v>10.393442622950811</v>
      </c>
      <c r="AE92" s="8"/>
      <c r="AF92" s="9"/>
    </row>
    <row r="93" spans="2:32" ht="15.75" customHeight="1" x14ac:dyDescent="0.2">
      <c r="B93" s="51" t="s">
        <v>100</v>
      </c>
      <c r="C93" s="6">
        <f t="shared" ref="C93:H93" si="51">SUM(C94:C96)</f>
        <v>740.69999999999993</v>
      </c>
      <c r="D93" s="6">
        <f t="shared" si="51"/>
        <v>1046.9000000000001</v>
      </c>
      <c r="E93" s="6">
        <f t="shared" si="51"/>
        <v>776</v>
      </c>
      <c r="F93" s="6">
        <f t="shared" si="51"/>
        <v>793.8</v>
      </c>
      <c r="G93" s="6">
        <f t="shared" si="51"/>
        <v>962</v>
      </c>
      <c r="H93" s="6">
        <f t="shared" si="51"/>
        <v>767.6</v>
      </c>
      <c r="I93" s="6">
        <f>SUM(I94:I96)</f>
        <v>769.1</v>
      </c>
      <c r="J93" s="6">
        <f>SUM(J94:J96)</f>
        <v>1526</v>
      </c>
      <c r="K93" s="6">
        <f>SUM(K94:K96)</f>
        <v>775.9</v>
      </c>
      <c r="L93" s="6">
        <v>931.5</v>
      </c>
      <c r="M93" s="6">
        <v>817.19999999999993</v>
      </c>
      <c r="N93" s="6">
        <v>834.1</v>
      </c>
      <c r="O93" s="6">
        <f t="shared" si="48"/>
        <v>10740.800000000001</v>
      </c>
      <c r="P93" s="6">
        <f t="shared" ref="P93:AA93" si="52">SUM(P94:P96)</f>
        <v>1018.6999999999999</v>
      </c>
      <c r="Q93" s="6">
        <f t="shared" si="52"/>
        <v>891.30000000000007</v>
      </c>
      <c r="R93" s="6">
        <f>SUM(R94:R96)</f>
        <v>1089.4000000000001</v>
      </c>
      <c r="S93" s="6">
        <f t="shared" si="52"/>
        <v>811</v>
      </c>
      <c r="T93" s="6">
        <f t="shared" si="52"/>
        <v>990.30000000000007</v>
      </c>
      <c r="U93" s="6">
        <f t="shared" si="52"/>
        <v>743</v>
      </c>
      <c r="V93" s="6">
        <f t="shared" si="52"/>
        <v>1016.4</v>
      </c>
      <c r="W93" s="6">
        <f t="shared" si="52"/>
        <v>814.90000000000009</v>
      </c>
      <c r="X93" s="6">
        <f t="shared" si="52"/>
        <v>811.9</v>
      </c>
      <c r="Y93" s="6">
        <f t="shared" si="52"/>
        <v>987.2</v>
      </c>
      <c r="Z93" s="6">
        <f t="shared" si="52"/>
        <v>814.59999999999991</v>
      </c>
      <c r="AA93" s="6">
        <f t="shared" si="52"/>
        <v>954.3</v>
      </c>
      <c r="AB93" s="6">
        <f t="shared" si="49"/>
        <v>10943</v>
      </c>
      <c r="AC93" s="7">
        <f t="shared" si="50"/>
        <v>202.19999999999891</v>
      </c>
      <c r="AD93" s="6">
        <f>+AC93/O93*100</f>
        <v>1.8825413377029543</v>
      </c>
      <c r="AE93" s="8"/>
      <c r="AF93" s="9"/>
    </row>
    <row r="94" spans="2:32" s="32" customFormat="1" ht="15.95" customHeight="1" x14ac:dyDescent="0.2">
      <c r="B94" s="71" t="s">
        <v>101</v>
      </c>
      <c r="C94" s="31">
        <v>736.3</v>
      </c>
      <c r="D94" s="31">
        <v>1040.5</v>
      </c>
      <c r="E94" s="31">
        <v>766.8</v>
      </c>
      <c r="F94" s="31">
        <v>785.8</v>
      </c>
      <c r="G94" s="31">
        <v>959</v>
      </c>
      <c r="H94" s="31">
        <v>754.7</v>
      </c>
      <c r="I94" s="31">
        <v>760</v>
      </c>
      <c r="J94" s="31">
        <v>1012.4</v>
      </c>
      <c r="K94" s="31">
        <v>771.9</v>
      </c>
      <c r="L94" s="31">
        <v>927.8</v>
      </c>
      <c r="M94" s="31">
        <v>813.4</v>
      </c>
      <c r="N94" s="31">
        <v>830.1</v>
      </c>
      <c r="O94" s="31">
        <f t="shared" si="48"/>
        <v>10158.699999999999</v>
      </c>
      <c r="P94" s="31">
        <v>1014.3</v>
      </c>
      <c r="Q94" s="31">
        <v>883.2</v>
      </c>
      <c r="R94" s="31">
        <v>810.1</v>
      </c>
      <c r="S94" s="31">
        <v>806.8</v>
      </c>
      <c r="T94" s="31">
        <v>984.6</v>
      </c>
      <c r="U94" s="31">
        <v>735.5</v>
      </c>
      <c r="V94" s="26">
        <v>1010.1</v>
      </c>
      <c r="W94" s="26">
        <v>810.7</v>
      </c>
      <c r="X94" s="26">
        <v>805</v>
      </c>
      <c r="Y94" s="26">
        <v>983.2</v>
      </c>
      <c r="Z94" s="26">
        <v>806.3</v>
      </c>
      <c r="AA94" s="26">
        <v>951.4</v>
      </c>
      <c r="AB94" s="26">
        <f t="shared" si="49"/>
        <v>10601.199999999999</v>
      </c>
      <c r="AC94" s="30">
        <f t="shared" si="50"/>
        <v>442.5</v>
      </c>
      <c r="AD94" s="31">
        <f>+AC94/O94*100</f>
        <v>4.3558723064959102</v>
      </c>
      <c r="AE94" s="8"/>
      <c r="AF94" s="9"/>
    </row>
    <row r="95" spans="2:32" s="32" customFormat="1" ht="15.95" customHeight="1" x14ac:dyDescent="0.2">
      <c r="B95" s="71" t="s">
        <v>102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f t="shared" si="48"/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f t="shared" si="49"/>
        <v>0</v>
      </c>
      <c r="AC95" s="30">
        <f t="shared" si="50"/>
        <v>0</v>
      </c>
      <c r="AD95" s="72">
        <v>0</v>
      </c>
      <c r="AE95" s="8"/>
      <c r="AF95" s="9"/>
    </row>
    <row r="96" spans="2:32" s="32" customFormat="1" ht="15.95" customHeight="1" x14ac:dyDescent="0.2">
      <c r="B96" s="66" t="s">
        <v>103</v>
      </c>
      <c r="C96" s="26">
        <v>4.4000000000000004</v>
      </c>
      <c r="D96" s="26">
        <v>6.4</v>
      </c>
      <c r="E96" s="26">
        <v>9.1999999999999993</v>
      </c>
      <c r="F96" s="26">
        <v>8</v>
      </c>
      <c r="G96" s="26">
        <v>3</v>
      </c>
      <c r="H96" s="26">
        <v>12.9</v>
      </c>
      <c r="I96" s="26">
        <v>9.1</v>
      </c>
      <c r="J96" s="26">
        <v>513.6</v>
      </c>
      <c r="K96" s="26">
        <v>4</v>
      </c>
      <c r="L96" s="26">
        <v>3.7</v>
      </c>
      <c r="M96" s="26">
        <v>3.8</v>
      </c>
      <c r="N96" s="26">
        <v>4</v>
      </c>
      <c r="O96" s="26">
        <f t="shared" si="48"/>
        <v>582.1</v>
      </c>
      <c r="P96" s="26">
        <v>4.4000000000000004</v>
      </c>
      <c r="Q96" s="26">
        <v>8.1</v>
      </c>
      <c r="R96" s="26">
        <f>6+273.3</f>
        <v>279.3</v>
      </c>
      <c r="S96" s="26">
        <f>4.2</f>
        <v>4.2</v>
      </c>
      <c r="T96" s="26">
        <v>5.7</v>
      </c>
      <c r="U96" s="26">
        <v>7.5</v>
      </c>
      <c r="V96" s="26">
        <v>6.3</v>
      </c>
      <c r="W96" s="26">
        <v>4.2</v>
      </c>
      <c r="X96" s="26">
        <v>6.9</v>
      </c>
      <c r="Y96" s="26">
        <v>4</v>
      </c>
      <c r="Z96" s="26">
        <f>8.3</f>
        <v>8.3000000000000007</v>
      </c>
      <c r="AA96" s="26">
        <v>2.9</v>
      </c>
      <c r="AB96" s="26">
        <f t="shared" si="49"/>
        <v>341.79999999999995</v>
      </c>
      <c r="AC96" s="34">
        <f t="shared" si="50"/>
        <v>-240.30000000000007</v>
      </c>
      <c r="AD96" s="34">
        <f>+AC96/O96*100</f>
        <v>-41.281566741109785</v>
      </c>
      <c r="AE96" s="8"/>
      <c r="AF96" s="9"/>
    </row>
    <row r="97" spans="2:34" ht="15.95" customHeight="1" x14ac:dyDescent="0.2">
      <c r="B97" s="58" t="s">
        <v>104</v>
      </c>
      <c r="C97" s="6">
        <f t="shared" ref="C97:H97" si="53">+C101+C98</f>
        <v>877.5</v>
      </c>
      <c r="D97" s="6">
        <f t="shared" si="53"/>
        <v>0</v>
      </c>
      <c r="E97" s="6">
        <f t="shared" si="53"/>
        <v>1782.8</v>
      </c>
      <c r="F97" s="6">
        <f t="shared" si="53"/>
        <v>0</v>
      </c>
      <c r="G97" s="6">
        <f>+G101+G98</f>
        <v>0</v>
      </c>
      <c r="H97" s="6">
        <f t="shared" si="53"/>
        <v>0</v>
      </c>
      <c r="I97" s="6">
        <f>+I101+I98</f>
        <v>0</v>
      </c>
      <c r="J97" s="6">
        <f>+J101+J98</f>
        <v>37.5</v>
      </c>
      <c r="K97" s="6">
        <f>+K101+K98</f>
        <v>0</v>
      </c>
      <c r="L97" s="6">
        <v>75.7</v>
      </c>
      <c r="M97" s="6">
        <v>0</v>
      </c>
      <c r="N97" s="6">
        <v>0</v>
      </c>
      <c r="O97" s="6">
        <f t="shared" ref="O97:AB97" si="54">+O101+O98</f>
        <v>2697.8</v>
      </c>
      <c r="P97" s="6">
        <f t="shared" si="54"/>
        <v>0</v>
      </c>
      <c r="Q97" s="6">
        <f t="shared" si="54"/>
        <v>31.4</v>
      </c>
      <c r="R97" s="6">
        <f t="shared" si="54"/>
        <v>3.8</v>
      </c>
      <c r="S97" s="6">
        <f t="shared" si="54"/>
        <v>0</v>
      </c>
      <c r="T97" s="6">
        <f t="shared" si="54"/>
        <v>0</v>
      </c>
      <c r="U97" s="6">
        <f t="shared" si="54"/>
        <v>26.4</v>
      </c>
      <c r="V97" s="6">
        <f t="shared" si="54"/>
        <v>0</v>
      </c>
      <c r="W97" s="6">
        <f t="shared" si="54"/>
        <v>0</v>
      </c>
      <c r="X97" s="6">
        <f t="shared" si="54"/>
        <v>33.4</v>
      </c>
      <c r="Y97" s="6">
        <f t="shared" si="54"/>
        <v>0</v>
      </c>
      <c r="Z97" s="6">
        <f t="shared" si="54"/>
        <v>0</v>
      </c>
      <c r="AA97" s="6">
        <f>+AA101+AA98</f>
        <v>0</v>
      </c>
      <c r="AB97" s="6">
        <f t="shared" si="54"/>
        <v>95</v>
      </c>
      <c r="AC97" s="7">
        <f t="shared" si="50"/>
        <v>-2602.8000000000002</v>
      </c>
      <c r="AD97" s="7">
        <f>+AC97/O97*100</f>
        <v>-96.478612202535402</v>
      </c>
      <c r="AE97" s="8"/>
      <c r="AF97" s="9"/>
    </row>
    <row r="98" spans="2:34" ht="15.95" customHeight="1" x14ac:dyDescent="0.2">
      <c r="B98" s="73" t="s">
        <v>105</v>
      </c>
      <c r="C98" s="49">
        <f t="shared" ref="C98:H98" si="55">+C99+C100</f>
        <v>0</v>
      </c>
      <c r="D98" s="49">
        <f t="shared" si="55"/>
        <v>0</v>
      </c>
      <c r="E98" s="49">
        <f t="shared" si="55"/>
        <v>17.8</v>
      </c>
      <c r="F98" s="49">
        <f t="shared" si="55"/>
        <v>0</v>
      </c>
      <c r="G98" s="49">
        <f>+G99+G100</f>
        <v>0</v>
      </c>
      <c r="H98" s="49">
        <f t="shared" si="55"/>
        <v>0</v>
      </c>
      <c r="I98" s="49">
        <f>+I99+I100</f>
        <v>0</v>
      </c>
      <c r="J98" s="49">
        <f>+J99+J100</f>
        <v>37.5</v>
      </c>
      <c r="K98" s="49">
        <f>+K99+K100</f>
        <v>0</v>
      </c>
      <c r="L98" s="49">
        <v>75.7</v>
      </c>
      <c r="M98" s="49">
        <v>0</v>
      </c>
      <c r="N98" s="49">
        <v>0</v>
      </c>
      <c r="O98" s="49">
        <f t="shared" ref="O98:T98" si="56">+O99+O100</f>
        <v>55.3</v>
      </c>
      <c r="P98" s="49">
        <f t="shared" si="56"/>
        <v>0</v>
      </c>
      <c r="Q98" s="49">
        <f t="shared" si="56"/>
        <v>31.4</v>
      </c>
      <c r="R98" s="49">
        <f t="shared" si="56"/>
        <v>3.8</v>
      </c>
      <c r="S98" s="49">
        <f t="shared" si="56"/>
        <v>0</v>
      </c>
      <c r="T98" s="49">
        <f t="shared" si="56"/>
        <v>0</v>
      </c>
      <c r="U98" s="49">
        <f t="shared" ref="U98:Z98" si="57">+U99</f>
        <v>26.4</v>
      </c>
      <c r="V98" s="49">
        <f t="shared" si="57"/>
        <v>0</v>
      </c>
      <c r="W98" s="49">
        <f t="shared" si="57"/>
        <v>0</v>
      </c>
      <c r="X98" s="49">
        <f t="shared" si="57"/>
        <v>33.4</v>
      </c>
      <c r="Y98" s="49">
        <f t="shared" si="57"/>
        <v>0</v>
      </c>
      <c r="Z98" s="49">
        <f t="shared" si="57"/>
        <v>0</v>
      </c>
      <c r="AA98" s="49">
        <f>+AA99</f>
        <v>0</v>
      </c>
      <c r="AB98" s="49">
        <f>+AB99+AB100</f>
        <v>95</v>
      </c>
      <c r="AC98" s="50">
        <f t="shared" si="50"/>
        <v>39.700000000000003</v>
      </c>
      <c r="AD98" s="50">
        <f>+AC98/O98*100</f>
        <v>71.790235081374334</v>
      </c>
      <c r="AE98" s="8"/>
      <c r="AF98" s="9"/>
    </row>
    <row r="99" spans="2:34" ht="15" customHeight="1" x14ac:dyDescent="0.2">
      <c r="B99" s="66" t="s">
        <v>106</v>
      </c>
      <c r="C99" s="26">
        <v>0</v>
      </c>
      <c r="D99" s="26">
        <v>0</v>
      </c>
      <c r="E99" s="26">
        <v>17.8</v>
      </c>
      <c r="F99" s="26">
        <v>0</v>
      </c>
      <c r="G99" s="26">
        <v>0</v>
      </c>
      <c r="H99" s="26">
        <v>0</v>
      </c>
      <c r="I99" s="26">
        <v>0</v>
      </c>
      <c r="J99" s="26">
        <v>37.5</v>
      </c>
      <c r="K99" s="26">
        <v>0</v>
      </c>
      <c r="L99" s="26">
        <v>0</v>
      </c>
      <c r="M99" s="26">
        <v>0</v>
      </c>
      <c r="N99" s="26">
        <v>0</v>
      </c>
      <c r="O99" s="26">
        <f>SUM(C99:N99)</f>
        <v>55.3</v>
      </c>
      <c r="P99" s="26">
        <v>0</v>
      </c>
      <c r="Q99" s="26">
        <v>31.4</v>
      </c>
      <c r="R99" s="26">
        <v>3.8</v>
      </c>
      <c r="S99" s="26">
        <v>0</v>
      </c>
      <c r="T99" s="26">
        <v>0</v>
      </c>
      <c r="U99" s="26">
        <v>26.4</v>
      </c>
      <c r="V99" s="26">
        <v>0</v>
      </c>
      <c r="W99" s="26">
        <v>0</v>
      </c>
      <c r="X99" s="26">
        <v>33.4</v>
      </c>
      <c r="Y99" s="26">
        <v>0</v>
      </c>
      <c r="Z99" s="26">
        <v>0</v>
      </c>
      <c r="AA99" s="26">
        <v>0</v>
      </c>
      <c r="AB99" s="26">
        <f>SUM(P99:AA99)</f>
        <v>95</v>
      </c>
      <c r="AC99" s="34">
        <f t="shared" si="50"/>
        <v>39.700000000000003</v>
      </c>
      <c r="AD99" s="34">
        <f>+AC99/O99*100</f>
        <v>71.790235081374334</v>
      </c>
      <c r="AE99" s="8"/>
      <c r="AF99" s="9"/>
    </row>
    <row r="100" spans="2:34" ht="15.95" customHeight="1" x14ac:dyDescent="0.2">
      <c r="B100" s="66" t="s">
        <v>107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f>SUM(C100:N100)</f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f>SUM(P100:AA100)</f>
        <v>0</v>
      </c>
      <c r="AC100" s="34">
        <f t="shared" si="50"/>
        <v>0</v>
      </c>
      <c r="AD100" s="56">
        <v>0</v>
      </c>
      <c r="AE100" s="8"/>
      <c r="AF100" s="9"/>
    </row>
    <row r="101" spans="2:34" ht="15.95" customHeight="1" x14ac:dyDescent="0.2">
      <c r="B101" s="12" t="s">
        <v>108</v>
      </c>
      <c r="C101" s="26">
        <v>877.5</v>
      </c>
      <c r="D101" s="26">
        <v>0</v>
      </c>
      <c r="E101" s="26">
        <v>1765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f>SUM(C101:N101)</f>
        <v>2642.5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f>SUM(P101:AA101)</f>
        <v>0</v>
      </c>
      <c r="AC101" s="34">
        <f t="shared" si="50"/>
        <v>-2642.5</v>
      </c>
      <c r="AD101" s="34">
        <f>+AC101/O101*100</f>
        <v>-100</v>
      </c>
      <c r="AE101" s="8"/>
      <c r="AF101" s="9"/>
    </row>
    <row r="102" spans="2:34" ht="20.25" customHeight="1" thickBot="1" x14ac:dyDescent="0.25">
      <c r="B102" s="74" t="s">
        <v>109</v>
      </c>
      <c r="C102" s="75">
        <f t="shared" ref="C102:N102" si="58">+C97+C8</f>
        <v>117020.3</v>
      </c>
      <c r="D102" s="75">
        <f t="shared" si="58"/>
        <v>87317.2</v>
      </c>
      <c r="E102" s="75">
        <f t="shared" si="58"/>
        <v>88382.2</v>
      </c>
      <c r="F102" s="75">
        <f t="shared" si="58"/>
        <v>119528.50000000001</v>
      </c>
      <c r="G102" s="75">
        <f t="shared" si="58"/>
        <v>92843.700000000012</v>
      </c>
      <c r="H102" s="75">
        <f t="shared" si="58"/>
        <v>85726.8</v>
      </c>
      <c r="I102" s="75">
        <f t="shared" si="58"/>
        <v>123423.70000000001</v>
      </c>
      <c r="J102" s="75">
        <f t="shared" si="58"/>
        <v>103931.3</v>
      </c>
      <c r="K102" s="75">
        <f t="shared" si="58"/>
        <v>93309.4</v>
      </c>
      <c r="L102" s="75">
        <f t="shared" si="58"/>
        <v>104144.3</v>
      </c>
      <c r="M102" s="75">
        <f t="shared" si="58"/>
        <v>98769.800000000017</v>
      </c>
      <c r="N102" s="75">
        <f t="shared" si="58"/>
        <v>97531.900000000009</v>
      </c>
      <c r="O102" s="75">
        <f>SUM(C102:N102)</f>
        <v>1211929.1000000001</v>
      </c>
      <c r="P102" s="75">
        <f t="shared" ref="P102:AA102" si="59">+P97+P8</f>
        <v>108446.90000000001</v>
      </c>
      <c r="Q102" s="75">
        <f t="shared" si="59"/>
        <v>91110.9</v>
      </c>
      <c r="R102" s="75">
        <f t="shared" si="59"/>
        <v>92930.299999999988</v>
      </c>
      <c r="S102" s="75">
        <f t="shared" si="59"/>
        <v>127416.3</v>
      </c>
      <c r="T102" s="75">
        <f t="shared" si="59"/>
        <v>105864.09999999999</v>
      </c>
      <c r="U102" s="75">
        <f t="shared" si="59"/>
        <v>95766.9</v>
      </c>
      <c r="V102" s="75">
        <f t="shared" si="59"/>
        <v>113356.59999999998</v>
      </c>
      <c r="W102" s="75">
        <f t="shared" si="59"/>
        <v>96884.700000000026</v>
      </c>
      <c r="X102" s="75">
        <f t="shared" si="59"/>
        <v>95350.299999999988</v>
      </c>
      <c r="Y102" s="75">
        <f t="shared" si="59"/>
        <v>107640.99999999999</v>
      </c>
      <c r="Z102" s="75">
        <f t="shared" si="59"/>
        <v>92638.900000000009</v>
      </c>
      <c r="AA102" s="75">
        <f t="shared" si="59"/>
        <v>117748.3</v>
      </c>
      <c r="AB102" s="75">
        <f>SUM(P102:AA102)</f>
        <v>1245155.2</v>
      </c>
      <c r="AC102" s="76">
        <f t="shared" si="50"/>
        <v>33226.09999999986</v>
      </c>
      <c r="AD102" s="76">
        <f>+AC102/O102*100</f>
        <v>2.7415877710997991</v>
      </c>
      <c r="AE102" s="8"/>
      <c r="AF102" s="9"/>
      <c r="AG102" s="77"/>
      <c r="AH102" s="77"/>
    </row>
    <row r="103" spans="2:34" ht="15.95" customHeight="1" thickTop="1" x14ac:dyDescent="0.2">
      <c r="B103" s="11" t="s">
        <v>110</v>
      </c>
      <c r="C103" s="6">
        <v>92</v>
      </c>
      <c r="D103" s="6">
        <v>30.2</v>
      </c>
      <c r="E103" s="6">
        <v>39.4</v>
      </c>
      <c r="F103" s="6">
        <v>14.8</v>
      </c>
      <c r="G103" s="6">
        <v>107.3</v>
      </c>
      <c r="H103" s="6">
        <v>0.8</v>
      </c>
      <c r="I103" s="6">
        <v>133.5</v>
      </c>
      <c r="J103" s="6">
        <v>20.7</v>
      </c>
      <c r="K103" s="6">
        <v>0.8</v>
      </c>
      <c r="L103" s="6">
        <v>4</v>
      </c>
      <c r="M103" s="6">
        <v>36</v>
      </c>
      <c r="N103" s="6">
        <v>141</v>
      </c>
      <c r="O103" s="6">
        <f>SUM(C103:N103)</f>
        <v>620.5</v>
      </c>
      <c r="P103" s="6">
        <v>319.5</v>
      </c>
      <c r="Q103" s="6">
        <v>4.3</v>
      </c>
      <c r="R103" s="6">
        <v>59.7</v>
      </c>
      <c r="S103" s="6">
        <v>14.4</v>
      </c>
      <c r="T103" s="6">
        <v>0</v>
      </c>
      <c r="U103" s="6">
        <v>24.9</v>
      </c>
      <c r="V103" s="6">
        <v>18</v>
      </c>
      <c r="W103" s="6">
        <v>0.8</v>
      </c>
      <c r="X103" s="6">
        <v>21.5</v>
      </c>
      <c r="Y103" s="6">
        <v>25.5</v>
      </c>
      <c r="Z103" s="6">
        <v>266.10000000000002</v>
      </c>
      <c r="AA103" s="6">
        <v>481.9</v>
      </c>
      <c r="AB103" s="6">
        <f>SUM(P103:AA103)</f>
        <v>1236.5999999999999</v>
      </c>
      <c r="AC103" s="7">
        <f t="shared" si="50"/>
        <v>616.09999999999991</v>
      </c>
      <c r="AD103" s="78">
        <f>+AC103/O103*100</f>
        <v>99.290894439967758</v>
      </c>
      <c r="AE103" s="8"/>
      <c r="AF103" s="9"/>
      <c r="AG103" s="8"/>
      <c r="AH103" s="8"/>
    </row>
    <row r="104" spans="2:34" ht="15.95" customHeight="1" x14ac:dyDescent="0.2">
      <c r="B104" s="79" t="s">
        <v>111</v>
      </c>
      <c r="C104" s="80">
        <f t="shared" ref="C104:P104" si="60">+C105+C108+C119</f>
        <v>67.3</v>
      </c>
      <c r="D104" s="80">
        <f t="shared" si="60"/>
        <v>54497.9</v>
      </c>
      <c r="E104" s="80">
        <f t="shared" si="60"/>
        <v>16165.300000000001</v>
      </c>
      <c r="F104" s="80">
        <f t="shared" si="60"/>
        <v>19349.800000000003</v>
      </c>
      <c r="G104" s="80">
        <f>+G105+G108+G119</f>
        <v>41041.4</v>
      </c>
      <c r="H104" s="80">
        <f t="shared" si="60"/>
        <v>176.5</v>
      </c>
      <c r="I104" s="80">
        <f>+I105+I108+I119</f>
        <v>120011</v>
      </c>
      <c r="J104" s="80">
        <f>+J105+J108+J119</f>
        <v>5230.8999999999996</v>
      </c>
      <c r="K104" s="80">
        <f>+K105+K108+K119</f>
        <v>2450.1000000000004</v>
      </c>
      <c r="L104" s="80">
        <f>+L105+L108+L119</f>
        <v>3426.1</v>
      </c>
      <c r="M104" s="80">
        <f t="shared" si="60"/>
        <v>28842.1</v>
      </c>
      <c r="N104" s="80">
        <f>+N105+N108+N119</f>
        <v>38130.6</v>
      </c>
      <c r="O104" s="80">
        <f>+O105+O108+O119</f>
        <v>329389.00000000006</v>
      </c>
      <c r="P104" s="80">
        <f t="shared" si="60"/>
        <v>15893.5</v>
      </c>
      <c r="Q104" s="80">
        <f>+Q105+Q108+Q119</f>
        <v>165308.69999999998</v>
      </c>
      <c r="R104" s="80">
        <f>+R105+R108+R119</f>
        <v>4826.8999999999996</v>
      </c>
      <c r="S104" s="80">
        <f>+S105+S108+S119</f>
        <v>25623.399999999998</v>
      </c>
      <c r="T104" s="80">
        <f t="shared" ref="T104:AB104" si="61">+T105+T108+T119</f>
        <v>1392.7</v>
      </c>
      <c r="U104" s="80">
        <f t="shared" si="61"/>
        <v>2414.5</v>
      </c>
      <c r="V104" s="80">
        <f t="shared" si="61"/>
        <v>25331.200000000001</v>
      </c>
      <c r="W104" s="80">
        <f t="shared" si="61"/>
        <v>722.1</v>
      </c>
      <c r="X104" s="80">
        <f>+X105+X108+X119</f>
        <v>267.8</v>
      </c>
      <c r="Y104" s="80">
        <f>+Y105+Y108+Y119</f>
        <v>107751.59999999999</v>
      </c>
      <c r="Z104" s="80">
        <f t="shared" si="61"/>
        <v>9029.4</v>
      </c>
      <c r="AA104" s="80">
        <f>+AA105+AA108+AA119</f>
        <v>9944.1999999999989</v>
      </c>
      <c r="AB104" s="80">
        <f t="shared" si="61"/>
        <v>368505.99999999994</v>
      </c>
      <c r="AC104" s="81">
        <f t="shared" si="50"/>
        <v>39116.999999999884</v>
      </c>
      <c r="AD104" s="80">
        <f>+AC104/O104*100</f>
        <v>11.875624261890918</v>
      </c>
      <c r="AE104" s="8"/>
      <c r="AF104" s="9"/>
      <c r="AG104" s="82"/>
    </row>
    <row r="105" spans="2:34" ht="15.95" customHeight="1" x14ac:dyDescent="0.2">
      <c r="B105" s="83" t="s">
        <v>112</v>
      </c>
      <c r="C105" s="84">
        <f t="shared" ref="C105:O105" si="62">+C107+C106</f>
        <v>0</v>
      </c>
      <c r="D105" s="84">
        <f t="shared" si="62"/>
        <v>59.9</v>
      </c>
      <c r="E105" s="84">
        <f t="shared" si="62"/>
        <v>0</v>
      </c>
      <c r="F105" s="84">
        <f t="shared" si="62"/>
        <v>123.9</v>
      </c>
      <c r="G105" s="84">
        <f t="shared" si="62"/>
        <v>0</v>
      </c>
      <c r="H105" s="84">
        <f t="shared" si="62"/>
        <v>0</v>
      </c>
      <c r="I105" s="84">
        <f t="shared" si="62"/>
        <v>125.5</v>
      </c>
      <c r="J105" s="84">
        <f t="shared" si="62"/>
        <v>53.5</v>
      </c>
      <c r="K105" s="84">
        <f t="shared" si="62"/>
        <v>0</v>
      </c>
      <c r="L105" s="84">
        <f t="shared" si="62"/>
        <v>124.1</v>
      </c>
      <c r="M105" s="84">
        <f t="shared" si="62"/>
        <v>902.8</v>
      </c>
      <c r="N105" s="84">
        <f>+N107+N106</f>
        <v>8349.1999999999989</v>
      </c>
      <c r="O105" s="84">
        <f t="shared" si="62"/>
        <v>9738.9</v>
      </c>
      <c r="P105" s="84">
        <f>+P107+P106</f>
        <v>24.9</v>
      </c>
      <c r="Q105" s="84">
        <f>+Q107+Q106</f>
        <v>3696.3</v>
      </c>
      <c r="R105" s="84">
        <f>+R107+R106</f>
        <v>0</v>
      </c>
      <c r="S105" s="84">
        <f>+S107+S106</f>
        <v>0</v>
      </c>
      <c r="T105" s="84">
        <f t="shared" ref="T105:AB105" si="63">+T107+T106</f>
        <v>120.2</v>
      </c>
      <c r="U105" s="84">
        <f t="shared" si="63"/>
        <v>1903.2</v>
      </c>
      <c r="V105" s="84">
        <f t="shared" si="63"/>
        <v>1287</v>
      </c>
      <c r="W105" s="84">
        <f t="shared" si="63"/>
        <v>0</v>
      </c>
      <c r="X105" s="84">
        <f>+X107+X106</f>
        <v>0</v>
      </c>
      <c r="Y105" s="84">
        <f>+Y107+Y106</f>
        <v>418.9</v>
      </c>
      <c r="Z105" s="84">
        <f t="shared" si="63"/>
        <v>0</v>
      </c>
      <c r="AA105" s="84">
        <f>+AA107+AA106</f>
        <v>140.80000000000001</v>
      </c>
      <c r="AB105" s="84">
        <f t="shared" si="63"/>
        <v>7591.2999999999993</v>
      </c>
      <c r="AC105" s="84">
        <f t="shared" si="50"/>
        <v>-2147.6000000000004</v>
      </c>
      <c r="AD105" s="85">
        <v>0</v>
      </c>
      <c r="AE105" s="8"/>
      <c r="AF105" s="9"/>
    </row>
    <row r="106" spans="2:34" ht="15.95" customHeight="1" x14ac:dyDescent="0.2">
      <c r="B106" s="86" t="s">
        <v>113</v>
      </c>
      <c r="C106" s="87">
        <v>0</v>
      </c>
      <c r="D106" s="87">
        <v>0</v>
      </c>
      <c r="E106" s="87">
        <v>0</v>
      </c>
      <c r="F106" s="87">
        <v>0</v>
      </c>
      <c r="G106" s="87">
        <v>0</v>
      </c>
      <c r="H106" s="87">
        <v>0</v>
      </c>
      <c r="I106" s="87">
        <v>0</v>
      </c>
      <c r="J106" s="87">
        <v>0</v>
      </c>
      <c r="K106" s="87">
        <v>0</v>
      </c>
      <c r="L106" s="87">
        <v>0</v>
      </c>
      <c r="M106" s="87">
        <v>902.8</v>
      </c>
      <c r="N106" s="87">
        <v>8197.4</v>
      </c>
      <c r="O106" s="87">
        <f>SUM(C106:N106)</f>
        <v>9100.1999999999989</v>
      </c>
      <c r="P106" s="87">
        <v>0</v>
      </c>
      <c r="Q106" s="87">
        <v>3669</v>
      </c>
      <c r="R106" s="87">
        <v>0</v>
      </c>
      <c r="S106" s="87">
        <v>0</v>
      </c>
      <c r="T106" s="87">
        <v>0</v>
      </c>
      <c r="U106" s="87">
        <v>1768</v>
      </c>
      <c r="V106" s="87">
        <v>1230.9000000000001</v>
      </c>
      <c r="W106" s="87">
        <v>0</v>
      </c>
      <c r="X106" s="87">
        <v>0</v>
      </c>
      <c r="Y106" s="87">
        <v>291.89999999999998</v>
      </c>
      <c r="Z106" s="87">
        <v>0</v>
      </c>
      <c r="AA106" s="87">
        <v>0</v>
      </c>
      <c r="AB106" s="87">
        <f>SUM(P106:AA106)</f>
        <v>6959.7999999999993</v>
      </c>
      <c r="AC106" s="45">
        <f t="shared" si="50"/>
        <v>-2140.3999999999996</v>
      </c>
      <c r="AD106" s="45">
        <v>0</v>
      </c>
      <c r="AE106" s="8"/>
      <c r="AF106" s="9"/>
    </row>
    <row r="107" spans="2:34" ht="19.5" customHeight="1" x14ac:dyDescent="0.2">
      <c r="B107" s="86" t="s">
        <v>114</v>
      </c>
      <c r="C107" s="87">
        <v>0</v>
      </c>
      <c r="D107" s="87">
        <v>59.9</v>
      </c>
      <c r="E107" s="87">
        <v>0</v>
      </c>
      <c r="F107" s="87">
        <v>123.9</v>
      </c>
      <c r="G107" s="87">
        <v>0</v>
      </c>
      <c r="H107" s="87">
        <v>0</v>
      </c>
      <c r="I107" s="87">
        <v>125.5</v>
      </c>
      <c r="J107" s="87">
        <v>53.5</v>
      </c>
      <c r="K107" s="87">
        <v>0</v>
      </c>
      <c r="L107" s="87">
        <v>124.1</v>
      </c>
      <c r="M107" s="87">
        <v>0</v>
      </c>
      <c r="N107" s="87">
        <v>151.80000000000001</v>
      </c>
      <c r="O107" s="87">
        <f>SUM(C107:N107)</f>
        <v>638.70000000000005</v>
      </c>
      <c r="P107" s="87">
        <v>24.9</v>
      </c>
      <c r="Q107" s="87">
        <v>27.3</v>
      </c>
      <c r="R107" s="87">
        <v>0</v>
      </c>
      <c r="S107" s="87">
        <v>0</v>
      </c>
      <c r="T107" s="87">
        <v>120.2</v>
      </c>
      <c r="U107" s="87">
        <v>135.19999999999999</v>
      </c>
      <c r="V107" s="87">
        <v>56.1</v>
      </c>
      <c r="W107" s="87">
        <v>0</v>
      </c>
      <c r="X107" s="87">
        <v>0</v>
      </c>
      <c r="Y107" s="87">
        <v>127</v>
      </c>
      <c r="Z107" s="87">
        <v>0</v>
      </c>
      <c r="AA107" s="87">
        <v>140.80000000000001</v>
      </c>
      <c r="AB107" s="87">
        <f>SUM(P107:AA107)</f>
        <v>631.5</v>
      </c>
      <c r="AC107" s="88">
        <f t="shared" si="50"/>
        <v>-7.2000000000000455</v>
      </c>
      <c r="AD107" s="87">
        <f>+AC107/O107*100</f>
        <v>-1.1272898074213316</v>
      </c>
      <c r="AE107" s="8"/>
      <c r="AF107" s="9"/>
    </row>
    <row r="108" spans="2:34" ht="15.95" customHeight="1" x14ac:dyDescent="0.2">
      <c r="B108" s="83" t="s">
        <v>115</v>
      </c>
      <c r="C108" s="84">
        <f t="shared" ref="C108:AB108" si="64">+C109+C111</f>
        <v>67.3</v>
      </c>
      <c r="D108" s="84">
        <f t="shared" si="64"/>
        <v>53692.2</v>
      </c>
      <c r="E108" s="84">
        <f t="shared" si="64"/>
        <v>15602.6</v>
      </c>
      <c r="F108" s="84">
        <f t="shared" si="64"/>
        <v>18514.7</v>
      </c>
      <c r="G108" s="84">
        <f>+G109+G111</f>
        <v>40841.599999999999</v>
      </c>
      <c r="H108" s="84">
        <f t="shared" si="64"/>
        <v>176.5</v>
      </c>
      <c r="I108" s="84">
        <f t="shared" si="64"/>
        <v>119885.5</v>
      </c>
      <c r="J108" s="84">
        <f t="shared" si="64"/>
        <v>5177.3999999999996</v>
      </c>
      <c r="K108" s="84">
        <f t="shared" si="64"/>
        <v>2450.1000000000004</v>
      </c>
      <c r="L108" s="84">
        <f t="shared" si="64"/>
        <v>3302</v>
      </c>
      <c r="M108" s="84">
        <f t="shared" si="64"/>
        <v>25413.599999999999</v>
      </c>
      <c r="N108" s="84">
        <f>+N109+N111</f>
        <v>29781.4</v>
      </c>
      <c r="O108" s="84">
        <f t="shared" si="64"/>
        <v>314904.90000000002</v>
      </c>
      <c r="P108" s="84">
        <f t="shared" si="64"/>
        <v>15868.6</v>
      </c>
      <c r="Q108" s="84">
        <f t="shared" si="64"/>
        <v>161612.4</v>
      </c>
      <c r="R108" s="84">
        <f t="shared" si="64"/>
        <v>4826.8999999999996</v>
      </c>
      <c r="S108" s="84">
        <f t="shared" si="64"/>
        <v>25623.399999999998</v>
      </c>
      <c r="T108" s="84">
        <f t="shared" si="64"/>
        <v>1272.5</v>
      </c>
      <c r="U108" s="84">
        <f t="shared" si="64"/>
        <v>511.3</v>
      </c>
      <c r="V108" s="84">
        <f t="shared" si="64"/>
        <v>23307.7</v>
      </c>
      <c r="W108" s="84">
        <f t="shared" si="64"/>
        <v>722.1</v>
      </c>
      <c r="X108" s="84">
        <f t="shared" si="64"/>
        <v>267.8</v>
      </c>
      <c r="Y108" s="84">
        <f t="shared" si="64"/>
        <v>107332.7</v>
      </c>
      <c r="Z108" s="84">
        <f t="shared" si="64"/>
        <v>9029.4</v>
      </c>
      <c r="AA108" s="84">
        <f>+AA109+AA111</f>
        <v>9803.4</v>
      </c>
      <c r="AB108" s="84">
        <f t="shared" si="64"/>
        <v>360178.19999999995</v>
      </c>
      <c r="AC108" s="84">
        <f t="shared" si="50"/>
        <v>45273.29999999993</v>
      </c>
      <c r="AD108" s="89">
        <f>+AC108/O108*100</f>
        <v>14.376816619874738</v>
      </c>
      <c r="AE108" s="8"/>
      <c r="AF108" s="9"/>
    </row>
    <row r="109" spans="2:34" ht="15.95" customHeight="1" x14ac:dyDescent="0.2">
      <c r="B109" s="90" t="s">
        <v>116</v>
      </c>
      <c r="C109" s="91">
        <v>0</v>
      </c>
      <c r="D109" s="91">
        <f t="shared" ref="D109:AC109" si="65">+D110</f>
        <v>0</v>
      </c>
      <c r="E109" s="91">
        <f t="shared" si="65"/>
        <v>0</v>
      </c>
      <c r="F109" s="91">
        <f t="shared" si="65"/>
        <v>0</v>
      </c>
      <c r="G109" s="91">
        <f t="shared" si="65"/>
        <v>0</v>
      </c>
      <c r="H109" s="91">
        <f t="shared" si="65"/>
        <v>0</v>
      </c>
      <c r="I109" s="91">
        <f t="shared" si="65"/>
        <v>0</v>
      </c>
      <c r="J109" s="91">
        <f t="shared" si="65"/>
        <v>0</v>
      </c>
      <c r="K109" s="91">
        <f t="shared" si="65"/>
        <v>0</v>
      </c>
      <c r="L109" s="91">
        <f t="shared" si="65"/>
        <v>0</v>
      </c>
      <c r="M109" s="91">
        <f t="shared" si="65"/>
        <v>0</v>
      </c>
      <c r="N109" s="91">
        <f>+N110</f>
        <v>0</v>
      </c>
      <c r="O109" s="91">
        <f>+O110</f>
        <v>0</v>
      </c>
      <c r="P109" s="91">
        <f t="shared" si="65"/>
        <v>0</v>
      </c>
      <c r="Q109" s="91">
        <f t="shared" si="65"/>
        <v>0</v>
      </c>
      <c r="R109" s="91">
        <f t="shared" si="65"/>
        <v>0</v>
      </c>
      <c r="S109" s="91">
        <f t="shared" si="65"/>
        <v>0</v>
      </c>
      <c r="T109" s="91">
        <f t="shared" si="65"/>
        <v>0</v>
      </c>
      <c r="U109" s="91">
        <f t="shared" si="65"/>
        <v>0</v>
      </c>
      <c r="V109" s="91">
        <f t="shared" si="65"/>
        <v>0</v>
      </c>
      <c r="W109" s="91">
        <f t="shared" si="65"/>
        <v>0</v>
      </c>
      <c r="X109" s="91">
        <f t="shared" si="65"/>
        <v>0</v>
      </c>
      <c r="Y109" s="91">
        <f t="shared" si="65"/>
        <v>0</v>
      </c>
      <c r="Z109" s="91">
        <f t="shared" si="65"/>
        <v>0</v>
      </c>
      <c r="AA109" s="91">
        <f>+AA110</f>
        <v>0</v>
      </c>
      <c r="AB109" s="91">
        <f>+AB110</f>
        <v>0</v>
      </c>
      <c r="AC109" s="92">
        <f t="shared" si="65"/>
        <v>0</v>
      </c>
      <c r="AD109" s="93">
        <v>0</v>
      </c>
      <c r="AE109" s="8"/>
      <c r="AF109" s="9"/>
    </row>
    <row r="110" spans="2:34" ht="15.95" customHeight="1" x14ac:dyDescent="0.2">
      <c r="B110" s="22" t="s">
        <v>117</v>
      </c>
      <c r="C110" s="87">
        <v>0</v>
      </c>
      <c r="D110" s="87">
        <v>0</v>
      </c>
      <c r="E110" s="87">
        <v>0</v>
      </c>
      <c r="F110" s="87">
        <v>0</v>
      </c>
      <c r="G110" s="87">
        <v>0</v>
      </c>
      <c r="H110" s="87">
        <v>0</v>
      </c>
      <c r="I110" s="87">
        <v>0</v>
      </c>
      <c r="J110" s="87">
        <v>0</v>
      </c>
      <c r="K110" s="87">
        <v>0</v>
      </c>
      <c r="L110" s="87">
        <v>0</v>
      </c>
      <c r="M110" s="87">
        <v>0</v>
      </c>
      <c r="N110" s="87">
        <v>0</v>
      </c>
      <c r="O110" s="87">
        <f>SUM(C110:N110)</f>
        <v>0</v>
      </c>
      <c r="P110" s="87">
        <v>0</v>
      </c>
      <c r="Q110" s="87">
        <v>0</v>
      </c>
      <c r="R110" s="87">
        <v>0</v>
      </c>
      <c r="S110" s="87">
        <v>0</v>
      </c>
      <c r="T110" s="87">
        <v>0</v>
      </c>
      <c r="U110" s="87">
        <v>0</v>
      </c>
      <c r="V110" s="87">
        <v>0</v>
      </c>
      <c r="W110" s="87">
        <v>0</v>
      </c>
      <c r="X110" s="87">
        <v>0</v>
      </c>
      <c r="Y110" s="87">
        <v>0</v>
      </c>
      <c r="Z110" s="87">
        <v>0</v>
      </c>
      <c r="AA110" s="87">
        <v>0</v>
      </c>
      <c r="AB110" s="87">
        <f>SUM(P110:AA110)</f>
        <v>0</v>
      </c>
      <c r="AC110" s="92">
        <f t="shared" ref="AC110:AC140" si="66">+AB110-O110</f>
        <v>0</v>
      </c>
      <c r="AD110" s="93">
        <v>0</v>
      </c>
      <c r="AE110" s="8"/>
      <c r="AF110" s="9"/>
    </row>
    <row r="111" spans="2:34" ht="15.95" customHeight="1" x14ac:dyDescent="0.2">
      <c r="B111" s="90" t="s">
        <v>118</v>
      </c>
      <c r="C111" s="94">
        <f>+C113+C116+C112</f>
        <v>67.3</v>
      </c>
      <c r="D111" s="94">
        <f>+D113+D116+D112</f>
        <v>53692.2</v>
      </c>
      <c r="E111" s="94">
        <f>+E113+E116+E112</f>
        <v>15602.6</v>
      </c>
      <c r="F111" s="94">
        <f>+F113+F116+F112</f>
        <v>18514.7</v>
      </c>
      <c r="G111" s="94">
        <f>+G113+G116+G112</f>
        <v>40841.599999999999</v>
      </c>
      <c r="H111" s="94">
        <f t="shared" ref="H111:M111" si="67">+H113+H116+H112</f>
        <v>176.5</v>
      </c>
      <c r="I111" s="94">
        <f t="shared" si="67"/>
        <v>119885.5</v>
      </c>
      <c r="J111" s="94">
        <f t="shared" si="67"/>
        <v>5177.3999999999996</v>
      </c>
      <c r="K111" s="94">
        <f t="shared" si="67"/>
        <v>2450.1000000000004</v>
      </c>
      <c r="L111" s="94">
        <f>+L113+L116+L112</f>
        <v>3302</v>
      </c>
      <c r="M111" s="94">
        <f t="shared" si="67"/>
        <v>25413.599999999999</v>
      </c>
      <c r="N111" s="94">
        <f>+N113+N116+N112</f>
        <v>29781.4</v>
      </c>
      <c r="O111" s="94">
        <f>+O113+O116+O112</f>
        <v>314904.90000000002</v>
      </c>
      <c r="P111" s="94">
        <f t="shared" ref="P111:AB111" si="68">+P113+P116+P112</f>
        <v>15868.6</v>
      </c>
      <c r="Q111" s="94">
        <f t="shared" si="68"/>
        <v>161612.4</v>
      </c>
      <c r="R111" s="94">
        <f t="shared" si="68"/>
        <v>4826.8999999999996</v>
      </c>
      <c r="S111" s="94">
        <f t="shared" si="68"/>
        <v>25623.399999999998</v>
      </c>
      <c r="T111" s="94">
        <f t="shared" si="68"/>
        <v>1272.5</v>
      </c>
      <c r="U111" s="94">
        <f t="shared" si="68"/>
        <v>511.3</v>
      </c>
      <c r="V111" s="94">
        <f t="shared" si="68"/>
        <v>23307.7</v>
      </c>
      <c r="W111" s="94">
        <f t="shared" si="68"/>
        <v>722.1</v>
      </c>
      <c r="X111" s="94">
        <f t="shared" si="68"/>
        <v>267.8</v>
      </c>
      <c r="Y111" s="94">
        <f t="shared" si="68"/>
        <v>107332.7</v>
      </c>
      <c r="Z111" s="94">
        <f t="shared" si="68"/>
        <v>9029.4</v>
      </c>
      <c r="AA111" s="94">
        <f>+AA113+AA116+AA112</f>
        <v>9803.4</v>
      </c>
      <c r="AB111" s="94">
        <f t="shared" si="68"/>
        <v>360178.19999999995</v>
      </c>
      <c r="AC111" s="95">
        <f t="shared" si="66"/>
        <v>45273.29999999993</v>
      </c>
      <c r="AD111" s="96">
        <f>+AC111/O111*100</f>
        <v>14.376816619874738</v>
      </c>
      <c r="AE111" s="8"/>
      <c r="AF111" s="9"/>
    </row>
    <row r="112" spans="2:34" ht="15.95" customHeight="1" x14ac:dyDescent="0.2">
      <c r="B112" s="97" t="s">
        <v>119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  <c r="H112" s="80">
        <v>0</v>
      </c>
      <c r="I112" s="80">
        <v>0</v>
      </c>
      <c r="J112" s="80">
        <v>0</v>
      </c>
      <c r="K112" s="80">
        <v>0</v>
      </c>
      <c r="L112" s="80">
        <v>0</v>
      </c>
      <c r="M112" s="80">
        <v>0</v>
      </c>
      <c r="N112" s="80">
        <v>0</v>
      </c>
      <c r="O112" s="80">
        <f>SUM(C112:N112)</f>
        <v>0</v>
      </c>
      <c r="P112" s="80">
        <v>0</v>
      </c>
      <c r="Q112" s="80">
        <v>0</v>
      </c>
      <c r="R112" s="80">
        <v>0</v>
      </c>
      <c r="S112" s="80">
        <v>0</v>
      </c>
      <c r="T112" s="80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  <c r="Z112" s="80">
        <v>0</v>
      </c>
      <c r="AA112" s="80">
        <v>0</v>
      </c>
      <c r="AB112" s="80">
        <f>SUM(P112:AA112)</f>
        <v>0</v>
      </c>
      <c r="AC112" s="98">
        <f t="shared" si="66"/>
        <v>0</v>
      </c>
      <c r="AD112" s="99" t="s">
        <v>120</v>
      </c>
      <c r="AE112" s="8"/>
      <c r="AF112" s="9"/>
    </row>
    <row r="113" spans="2:34" ht="15.95" customHeight="1" x14ac:dyDescent="0.2">
      <c r="B113" s="97" t="s">
        <v>121</v>
      </c>
      <c r="C113" s="81">
        <f t="shared" ref="C113:M113" si="69">+C114+C115</f>
        <v>0</v>
      </c>
      <c r="D113" s="81">
        <f t="shared" si="69"/>
        <v>30000</v>
      </c>
      <c r="E113" s="81">
        <f t="shared" si="69"/>
        <v>15000</v>
      </c>
      <c r="F113" s="81">
        <f t="shared" si="69"/>
        <v>15000</v>
      </c>
      <c r="G113" s="81">
        <f>+G114+G115</f>
        <v>40000</v>
      </c>
      <c r="H113" s="81">
        <f t="shared" si="69"/>
        <v>0</v>
      </c>
      <c r="I113" s="81">
        <f>+I114+I115</f>
        <v>117904.3</v>
      </c>
      <c r="J113" s="81">
        <f>+J114+J115</f>
        <v>0</v>
      </c>
      <c r="K113" s="81">
        <f>+K114+K115</f>
        <v>1399.4</v>
      </c>
      <c r="L113" s="81">
        <f>+L114+L115</f>
        <v>0</v>
      </c>
      <c r="M113" s="81">
        <f t="shared" si="69"/>
        <v>25000</v>
      </c>
      <c r="N113" s="81">
        <f>+N114+N115</f>
        <v>1198.7</v>
      </c>
      <c r="O113" s="81">
        <f>+O114+O115</f>
        <v>245502.4</v>
      </c>
      <c r="P113" s="81">
        <f t="shared" ref="P113:AB113" si="70">+P114+P115</f>
        <v>0</v>
      </c>
      <c r="Q113" s="81">
        <f t="shared" si="70"/>
        <v>157488.79999999999</v>
      </c>
      <c r="R113" s="81">
        <f t="shared" si="70"/>
        <v>0</v>
      </c>
      <c r="S113" s="81">
        <f t="shared" si="70"/>
        <v>153.80000000000001</v>
      </c>
      <c r="T113" s="81">
        <f t="shared" si="70"/>
        <v>103.1</v>
      </c>
      <c r="U113" s="81">
        <f t="shared" si="70"/>
        <v>0</v>
      </c>
      <c r="V113" s="81">
        <f t="shared" si="70"/>
        <v>20000</v>
      </c>
      <c r="W113" s="81">
        <f t="shared" si="70"/>
        <v>0</v>
      </c>
      <c r="X113" s="81">
        <f t="shared" si="70"/>
        <v>0</v>
      </c>
      <c r="Y113" s="81">
        <f t="shared" si="70"/>
        <v>102294.9</v>
      </c>
      <c r="Z113" s="81">
        <f t="shared" si="70"/>
        <v>0</v>
      </c>
      <c r="AA113" s="81">
        <f>+AA114+AA115</f>
        <v>5802.2</v>
      </c>
      <c r="AB113" s="81">
        <f t="shared" si="70"/>
        <v>285842.8</v>
      </c>
      <c r="AC113" s="17">
        <f t="shared" si="66"/>
        <v>40340.399999999994</v>
      </c>
      <c r="AD113" s="80">
        <f>+AC113/O113*100</f>
        <v>16.431774190394879</v>
      </c>
      <c r="AE113" s="8"/>
      <c r="AF113" s="9"/>
    </row>
    <row r="114" spans="2:34" ht="15.95" customHeight="1" x14ac:dyDescent="0.2">
      <c r="B114" s="100" t="s">
        <v>122</v>
      </c>
      <c r="C114" s="87">
        <v>0</v>
      </c>
      <c r="D114" s="87">
        <v>30000</v>
      </c>
      <c r="E114" s="87">
        <v>15000</v>
      </c>
      <c r="F114" s="87">
        <v>15000</v>
      </c>
      <c r="G114" s="87">
        <v>40000</v>
      </c>
      <c r="H114" s="87">
        <v>0</v>
      </c>
      <c r="I114" s="87">
        <v>0</v>
      </c>
      <c r="J114" s="87">
        <v>0</v>
      </c>
      <c r="K114" s="87">
        <v>0</v>
      </c>
      <c r="L114" s="87">
        <v>0</v>
      </c>
      <c r="M114" s="87">
        <v>25000</v>
      </c>
      <c r="N114" s="87">
        <v>0</v>
      </c>
      <c r="O114" s="87">
        <f>SUM(C114:N114)</f>
        <v>125000</v>
      </c>
      <c r="P114" s="87">
        <v>0</v>
      </c>
      <c r="Q114" s="87">
        <v>0</v>
      </c>
      <c r="R114" s="87">
        <v>0</v>
      </c>
      <c r="S114" s="87">
        <v>0</v>
      </c>
      <c r="T114" s="87">
        <v>0</v>
      </c>
      <c r="U114" s="87">
        <v>0</v>
      </c>
      <c r="V114" s="87">
        <v>20000</v>
      </c>
      <c r="W114" s="87">
        <v>0</v>
      </c>
      <c r="X114" s="87">
        <v>0</v>
      </c>
      <c r="Y114" s="87">
        <v>0</v>
      </c>
      <c r="Z114" s="87">
        <v>0</v>
      </c>
      <c r="AA114" s="87">
        <v>0</v>
      </c>
      <c r="AB114" s="87">
        <f>SUM(P114:AA114)</f>
        <v>20000</v>
      </c>
      <c r="AC114" s="101">
        <f t="shared" si="66"/>
        <v>-105000</v>
      </c>
      <c r="AD114" s="87">
        <f>+AC114/O114*100</f>
        <v>-84</v>
      </c>
      <c r="AE114" s="8"/>
      <c r="AF114" s="9"/>
    </row>
    <row r="115" spans="2:34" ht="15.95" customHeight="1" x14ac:dyDescent="0.2">
      <c r="B115" s="100" t="s">
        <v>123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  <c r="H115" s="87">
        <v>0</v>
      </c>
      <c r="I115" s="87">
        <v>117904.3</v>
      </c>
      <c r="J115" s="87">
        <v>0</v>
      </c>
      <c r="K115" s="87">
        <v>1399.4</v>
      </c>
      <c r="L115" s="87">
        <v>0</v>
      </c>
      <c r="M115" s="87">
        <v>0</v>
      </c>
      <c r="N115" s="87">
        <v>1198.7</v>
      </c>
      <c r="O115" s="87">
        <f>SUM(C115:N115)</f>
        <v>120502.39999999999</v>
      </c>
      <c r="P115" s="87">
        <v>0</v>
      </c>
      <c r="Q115" s="87">
        <v>157488.79999999999</v>
      </c>
      <c r="R115" s="87">
        <v>0</v>
      </c>
      <c r="S115" s="87">
        <v>153.80000000000001</v>
      </c>
      <c r="T115" s="87">
        <v>103.1</v>
      </c>
      <c r="U115" s="87">
        <v>0</v>
      </c>
      <c r="V115" s="87">
        <v>0</v>
      </c>
      <c r="W115" s="87">
        <v>0</v>
      </c>
      <c r="X115" s="87">
        <v>0</v>
      </c>
      <c r="Y115" s="87">
        <v>102294.9</v>
      </c>
      <c r="Z115" s="87">
        <v>0</v>
      </c>
      <c r="AA115" s="87">
        <v>5802.2</v>
      </c>
      <c r="AB115" s="87">
        <f>SUM(P115:AA115)</f>
        <v>265842.8</v>
      </c>
      <c r="AC115" s="101">
        <f t="shared" si="66"/>
        <v>145340.4</v>
      </c>
      <c r="AD115" s="45">
        <v>0</v>
      </c>
      <c r="AE115" s="8"/>
      <c r="AF115" s="9"/>
    </row>
    <row r="116" spans="2:34" ht="15.95" customHeight="1" x14ac:dyDescent="0.2">
      <c r="B116" s="97" t="s">
        <v>124</v>
      </c>
      <c r="C116" s="81">
        <f t="shared" ref="C116:M116" si="71">+C117+C118</f>
        <v>67.3</v>
      </c>
      <c r="D116" s="81">
        <f t="shared" si="71"/>
        <v>23692.2</v>
      </c>
      <c r="E116" s="81">
        <f t="shared" si="71"/>
        <v>602.6</v>
      </c>
      <c r="F116" s="81">
        <f t="shared" si="71"/>
        <v>3514.7</v>
      </c>
      <c r="G116" s="81">
        <f>+G117+G118</f>
        <v>841.6</v>
      </c>
      <c r="H116" s="81">
        <f t="shared" si="71"/>
        <v>176.5</v>
      </c>
      <c r="I116" s="81">
        <f>+I117+I118</f>
        <v>1981.2</v>
      </c>
      <c r="J116" s="81">
        <f>+J117+J118</f>
        <v>5177.3999999999996</v>
      </c>
      <c r="K116" s="81">
        <f>+K117+K118</f>
        <v>1050.7</v>
      </c>
      <c r="L116" s="81">
        <f>+L117+L118</f>
        <v>3302</v>
      </c>
      <c r="M116" s="81">
        <f t="shared" si="71"/>
        <v>413.6</v>
      </c>
      <c r="N116" s="81">
        <f>+N117+N118</f>
        <v>28582.7</v>
      </c>
      <c r="O116" s="81">
        <f t="shared" ref="O116:AB116" si="72">+O117+O118</f>
        <v>69402.5</v>
      </c>
      <c r="P116" s="81">
        <f t="shared" si="72"/>
        <v>15868.6</v>
      </c>
      <c r="Q116" s="81">
        <f t="shared" si="72"/>
        <v>4123.6000000000004</v>
      </c>
      <c r="R116" s="81">
        <f t="shared" si="72"/>
        <v>4826.8999999999996</v>
      </c>
      <c r="S116" s="81">
        <f t="shared" si="72"/>
        <v>25469.599999999999</v>
      </c>
      <c r="T116" s="81">
        <f t="shared" si="72"/>
        <v>1169.4000000000001</v>
      </c>
      <c r="U116" s="81">
        <f t="shared" si="72"/>
        <v>511.3</v>
      </c>
      <c r="V116" s="81">
        <f t="shared" si="72"/>
        <v>3307.7</v>
      </c>
      <c r="W116" s="81">
        <f t="shared" si="72"/>
        <v>722.1</v>
      </c>
      <c r="X116" s="81">
        <f t="shared" si="72"/>
        <v>267.8</v>
      </c>
      <c r="Y116" s="81">
        <f t="shared" si="72"/>
        <v>5037.8</v>
      </c>
      <c r="Z116" s="81">
        <f t="shared" si="72"/>
        <v>9029.4</v>
      </c>
      <c r="AA116" s="81">
        <f>+AA117+AA118</f>
        <v>4001.2</v>
      </c>
      <c r="AB116" s="81">
        <f t="shared" si="72"/>
        <v>74335.399999999994</v>
      </c>
      <c r="AC116" s="17">
        <f t="shared" si="66"/>
        <v>4932.8999999999942</v>
      </c>
      <c r="AD116" s="16">
        <f>+AC116/O116*100</f>
        <v>7.1076690320953775</v>
      </c>
      <c r="AE116" s="8"/>
      <c r="AF116" s="9"/>
    </row>
    <row r="117" spans="2:34" ht="15.95" customHeight="1" x14ac:dyDescent="0.2">
      <c r="B117" s="100" t="s">
        <v>122</v>
      </c>
      <c r="C117" s="87">
        <v>0</v>
      </c>
      <c r="D117" s="87">
        <v>0</v>
      </c>
      <c r="E117" s="87">
        <v>0</v>
      </c>
      <c r="F117" s="87">
        <v>0</v>
      </c>
      <c r="G117" s="87">
        <v>0</v>
      </c>
      <c r="H117" s="87">
        <v>0</v>
      </c>
      <c r="I117" s="87">
        <v>0</v>
      </c>
      <c r="J117" s="87">
        <v>0</v>
      </c>
      <c r="K117" s="87">
        <v>0</v>
      </c>
      <c r="L117" s="87">
        <v>0</v>
      </c>
      <c r="M117" s="87">
        <v>0</v>
      </c>
      <c r="N117" s="87"/>
      <c r="O117" s="87">
        <f>SUM(C117:N117)</f>
        <v>0</v>
      </c>
      <c r="P117" s="87">
        <f>SUM(H117:O117)</f>
        <v>0</v>
      </c>
      <c r="Q117" s="87">
        <v>0</v>
      </c>
      <c r="R117" s="87">
        <v>0</v>
      </c>
      <c r="S117" s="87">
        <v>0</v>
      </c>
      <c r="T117" s="87">
        <v>0</v>
      </c>
      <c r="U117" s="87">
        <v>0</v>
      </c>
      <c r="V117" s="87">
        <v>0</v>
      </c>
      <c r="W117" s="87">
        <v>0</v>
      </c>
      <c r="X117" s="87">
        <v>0</v>
      </c>
      <c r="Y117" s="87">
        <v>0</v>
      </c>
      <c r="Z117" s="87">
        <v>0</v>
      </c>
      <c r="AA117" s="87">
        <v>0</v>
      </c>
      <c r="AB117" s="87">
        <f>SUM(P117:AA117)</f>
        <v>0</v>
      </c>
      <c r="AC117" s="56">
        <f t="shared" si="66"/>
        <v>0</v>
      </c>
      <c r="AD117" s="93">
        <v>0</v>
      </c>
      <c r="AE117" s="8"/>
      <c r="AF117" s="9"/>
    </row>
    <row r="118" spans="2:34" ht="15.95" customHeight="1" x14ac:dyDescent="0.2">
      <c r="B118" s="100" t="s">
        <v>123</v>
      </c>
      <c r="C118" s="102">
        <v>67.3</v>
      </c>
      <c r="D118" s="88">
        <v>23692.2</v>
      </c>
      <c r="E118" s="88">
        <v>602.6</v>
      </c>
      <c r="F118" s="88">
        <v>3514.7</v>
      </c>
      <c r="G118" s="88">
        <v>841.6</v>
      </c>
      <c r="H118" s="88">
        <v>176.5</v>
      </c>
      <c r="I118" s="87">
        <v>1981.2</v>
      </c>
      <c r="J118" s="87">
        <v>5177.3999999999996</v>
      </c>
      <c r="K118" s="87">
        <v>1050.7</v>
      </c>
      <c r="L118" s="87">
        <v>3302</v>
      </c>
      <c r="M118" s="87">
        <v>413.6</v>
      </c>
      <c r="N118" s="87">
        <v>28582.7</v>
      </c>
      <c r="O118" s="87">
        <f>SUM(C118:N118)</f>
        <v>69402.5</v>
      </c>
      <c r="P118" s="102">
        <v>15868.6</v>
      </c>
      <c r="Q118" s="88">
        <v>4123.6000000000004</v>
      </c>
      <c r="R118" s="88">
        <v>4826.8999999999996</v>
      </c>
      <c r="S118" s="88">
        <v>25469.599999999999</v>
      </c>
      <c r="T118" s="88">
        <v>1169.4000000000001</v>
      </c>
      <c r="U118" s="88">
        <v>511.3</v>
      </c>
      <c r="V118" s="87">
        <v>3307.7</v>
      </c>
      <c r="W118" s="87">
        <v>722.1</v>
      </c>
      <c r="X118" s="87">
        <v>267.8</v>
      </c>
      <c r="Y118" s="87">
        <v>5037.8</v>
      </c>
      <c r="Z118" s="87">
        <v>9029.4</v>
      </c>
      <c r="AA118" s="87">
        <v>4001.2</v>
      </c>
      <c r="AB118" s="87">
        <f>SUM(P118:AA118)</f>
        <v>74335.399999999994</v>
      </c>
      <c r="AC118" s="101">
        <f t="shared" si="66"/>
        <v>4932.8999999999942</v>
      </c>
      <c r="AD118" s="103">
        <f>+AC118/O118*100</f>
        <v>7.1076690320953775</v>
      </c>
      <c r="AE118" s="8"/>
      <c r="AF118" s="9"/>
    </row>
    <row r="119" spans="2:34" ht="15.95" customHeight="1" x14ac:dyDescent="0.2">
      <c r="B119" s="83" t="s">
        <v>125</v>
      </c>
      <c r="C119" s="80">
        <f t="shared" ref="C119:AB119" si="73">+C120+C123</f>
        <v>0</v>
      </c>
      <c r="D119" s="80">
        <f>+D120+D123</f>
        <v>745.8</v>
      </c>
      <c r="E119" s="80">
        <f t="shared" si="73"/>
        <v>562.70000000000005</v>
      </c>
      <c r="F119" s="80">
        <f t="shared" si="73"/>
        <v>711.2</v>
      </c>
      <c r="G119" s="80">
        <f>+G120+G123</f>
        <v>199.8</v>
      </c>
      <c r="H119" s="80">
        <f t="shared" si="73"/>
        <v>0</v>
      </c>
      <c r="I119" s="80">
        <f t="shared" si="73"/>
        <v>0</v>
      </c>
      <c r="J119" s="80">
        <f t="shared" si="73"/>
        <v>0</v>
      </c>
      <c r="K119" s="80">
        <f t="shared" si="73"/>
        <v>0</v>
      </c>
      <c r="L119" s="80">
        <f t="shared" si="73"/>
        <v>0</v>
      </c>
      <c r="M119" s="80">
        <f t="shared" si="73"/>
        <v>2525.6999999999998</v>
      </c>
      <c r="N119" s="80">
        <f>+N120+N123</f>
        <v>0</v>
      </c>
      <c r="O119" s="80">
        <f t="shared" si="73"/>
        <v>4745.2000000000007</v>
      </c>
      <c r="P119" s="80">
        <f t="shared" si="73"/>
        <v>0</v>
      </c>
      <c r="Q119" s="80">
        <f t="shared" si="73"/>
        <v>0</v>
      </c>
      <c r="R119" s="80">
        <f t="shared" si="73"/>
        <v>0</v>
      </c>
      <c r="S119" s="80">
        <f t="shared" si="73"/>
        <v>0</v>
      </c>
      <c r="T119" s="80">
        <f t="shared" si="73"/>
        <v>0</v>
      </c>
      <c r="U119" s="80">
        <f t="shared" si="73"/>
        <v>0</v>
      </c>
      <c r="V119" s="80">
        <f t="shared" si="73"/>
        <v>736.5</v>
      </c>
      <c r="W119" s="80">
        <f t="shared" si="73"/>
        <v>0</v>
      </c>
      <c r="X119" s="80">
        <f t="shared" si="73"/>
        <v>0</v>
      </c>
      <c r="Y119" s="80">
        <f t="shared" si="73"/>
        <v>0</v>
      </c>
      <c r="Z119" s="80">
        <f t="shared" si="73"/>
        <v>0</v>
      </c>
      <c r="AA119" s="80">
        <f>+AA120+AA123</f>
        <v>0</v>
      </c>
      <c r="AB119" s="80">
        <f t="shared" si="73"/>
        <v>736.5</v>
      </c>
      <c r="AC119" s="17">
        <f t="shared" si="66"/>
        <v>-4008.7000000000007</v>
      </c>
      <c r="AD119" s="16">
        <f>+AC119/O119*100</f>
        <v>-84.479052516226929</v>
      </c>
      <c r="AE119" s="8"/>
      <c r="AF119" s="9"/>
    </row>
    <row r="120" spans="2:34" ht="15.95" customHeight="1" x14ac:dyDescent="0.2">
      <c r="B120" s="97" t="s">
        <v>126</v>
      </c>
      <c r="C120" s="80">
        <f>+C121+C122</f>
        <v>0</v>
      </c>
      <c r="D120" s="80">
        <f>+D121+D122</f>
        <v>745.8</v>
      </c>
      <c r="E120" s="80">
        <f t="shared" ref="E120:AB120" si="74">+E121+E122</f>
        <v>445.1</v>
      </c>
      <c r="F120" s="80">
        <f t="shared" si="74"/>
        <v>475.9</v>
      </c>
      <c r="G120" s="80">
        <f t="shared" si="74"/>
        <v>199.8</v>
      </c>
      <c r="H120" s="80">
        <f t="shared" si="74"/>
        <v>0</v>
      </c>
      <c r="I120" s="80">
        <f t="shared" si="74"/>
        <v>0</v>
      </c>
      <c r="J120" s="80">
        <f t="shared" si="74"/>
        <v>0</v>
      </c>
      <c r="K120" s="80">
        <f t="shared" si="74"/>
        <v>0</v>
      </c>
      <c r="L120" s="80">
        <f t="shared" si="74"/>
        <v>0</v>
      </c>
      <c r="M120" s="80">
        <f t="shared" si="74"/>
        <v>1220.3</v>
      </c>
      <c r="N120" s="80">
        <f t="shared" si="74"/>
        <v>0</v>
      </c>
      <c r="O120" s="80">
        <f t="shared" si="74"/>
        <v>3086.9</v>
      </c>
      <c r="P120" s="80">
        <f t="shared" si="74"/>
        <v>0</v>
      </c>
      <c r="Q120" s="80">
        <f t="shared" si="74"/>
        <v>0</v>
      </c>
      <c r="R120" s="80">
        <f t="shared" si="74"/>
        <v>0</v>
      </c>
      <c r="S120" s="80">
        <f t="shared" si="74"/>
        <v>0</v>
      </c>
      <c r="T120" s="80">
        <f t="shared" si="74"/>
        <v>0</v>
      </c>
      <c r="U120" s="80">
        <f t="shared" si="74"/>
        <v>0</v>
      </c>
      <c r="V120" s="80">
        <f t="shared" si="74"/>
        <v>736.5</v>
      </c>
      <c r="W120" s="80">
        <f t="shared" si="74"/>
        <v>0</v>
      </c>
      <c r="X120" s="80">
        <f t="shared" si="74"/>
        <v>0</v>
      </c>
      <c r="Y120" s="80">
        <f t="shared" si="74"/>
        <v>0</v>
      </c>
      <c r="Z120" s="80">
        <f t="shared" si="74"/>
        <v>0</v>
      </c>
      <c r="AA120" s="80">
        <f>+AA121+AA122</f>
        <v>0</v>
      </c>
      <c r="AB120" s="80">
        <f t="shared" si="74"/>
        <v>736.5</v>
      </c>
      <c r="AC120" s="17">
        <f t="shared" si="66"/>
        <v>-2350.4</v>
      </c>
      <c r="AD120" s="16">
        <f>+AC120/O120*100</f>
        <v>-76.141112442903875</v>
      </c>
      <c r="AE120" s="8"/>
      <c r="AF120" s="9"/>
    </row>
    <row r="121" spans="2:34" ht="15.95" customHeight="1" x14ac:dyDescent="0.2">
      <c r="B121" s="104" t="s">
        <v>127</v>
      </c>
      <c r="C121" s="87">
        <v>0</v>
      </c>
      <c r="D121" s="87">
        <v>745.8</v>
      </c>
      <c r="E121" s="87">
        <v>445.1</v>
      </c>
      <c r="F121" s="87">
        <v>475.9</v>
      </c>
      <c r="G121" s="87">
        <v>199.8</v>
      </c>
      <c r="H121" s="87">
        <v>0</v>
      </c>
      <c r="I121" s="87">
        <v>0</v>
      </c>
      <c r="J121" s="87">
        <v>0</v>
      </c>
      <c r="K121" s="87">
        <v>0</v>
      </c>
      <c r="L121" s="87">
        <v>0</v>
      </c>
      <c r="M121" s="87">
        <v>1220.3</v>
      </c>
      <c r="N121" s="87">
        <v>0</v>
      </c>
      <c r="O121" s="87">
        <f>SUM(C121:N121)</f>
        <v>3086.9</v>
      </c>
      <c r="P121" s="87">
        <v>0</v>
      </c>
      <c r="Q121" s="87">
        <v>0</v>
      </c>
      <c r="R121" s="87">
        <v>0</v>
      </c>
      <c r="S121" s="87">
        <v>0</v>
      </c>
      <c r="T121" s="87">
        <v>0</v>
      </c>
      <c r="U121" s="87">
        <v>0</v>
      </c>
      <c r="V121" s="87">
        <v>736.5</v>
      </c>
      <c r="W121" s="87">
        <v>0</v>
      </c>
      <c r="X121" s="87">
        <v>0</v>
      </c>
      <c r="Y121" s="87">
        <v>0</v>
      </c>
      <c r="Z121" s="87">
        <v>0</v>
      </c>
      <c r="AA121" s="87">
        <v>0</v>
      </c>
      <c r="AB121" s="87">
        <f>SUM(P121:AA121)</f>
        <v>736.5</v>
      </c>
      <c r="AC121" s="101">
        <f t="shared" si="66"/>
        <v>-2350.4</v>
      </c>
      <c r="AD121" s="103">
        <f>+AC121/O121*100</f>
        <v>-76.141112442903875</v>
      </c>
      <c r="AE121" s="8"/>
      <c r="AF121" s="9"/>
    </row>
    <row r="122" spans="2:34" ht="15.95" customHeight="1" x14ac:dyDescent="0.2">
      <c r="B122" s="104" t="s">
        <v>128</v>
      </c>
      <c r="C122" s="105">
        <v>0</v>
      </c>
      <c r="D122" s="105">
        <v>0</v>
      </c>
      <c r="E122" s="105">
        <v>0</v>
      </c>
      <c r="F122" s="105">
        <v>0</v>
      </c>
      <c r="G122" s="105">
        <v>0</v>
      </c>
      <c r="H122" s="105">
        <v>0</v>
      </c>
      <c r="I122" s="106">
        <v>0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f>SUM(C122:N122)</f>
        <v>0</v>
      </c>
      <c r="P122" s="105">
        <v>0</v>
      </c>
      <c r="Q122" s="105">
        <v>0</v>
      </c>
      <c r="R122" s="105">
        <v>0</v>
      </c>
      <c r="S122" s="105">
        <v>0</v>
      </c>
      <c r="T122" s="105">
        <v>0</v>
      </c>
      <c r="U122" s="105">
        <v>0</v>
      </c>
      <c r="V122" s="106">
        <v>0</v>
      </c>
      <c r="W122" s="106">
        <v>0</v>
      </c>
      <c r="X122" s="106">
        <v>0</v>
      </c>
      <c r="Y122" s="106">
        <v>0</v>
      </c>
      <c r="Z122" s="106">
        <v>0</v>
      </c>
      <c r="AA122" s="106">
        <v>0</v>
      </c>
      <c r="AB122" s="106">
        <f>SUM(P122:AA122)</f>
        <v>0</v>
      </c>
      <c r="AC122" s="107">
        <f t="shared" si="66"/>
        <v>0</v>
      </c>
      <c r="AD122" s="45">
        <v>0</v>
      </c>
      <c r="AE122" s="8"/>
      <c r="AF122" s="9"/>
    </row>
    <row r="123" spans="2:34" ht="15.95" customHeight="1" x14ac:dyDescent="0.2">
      <c r="B123" s="97" t="s">
        <v>129</v>
      </c>
      <c r="C123" s="80">
        <f t="shared" ref="C123:M123" si="75">+C124+C125</f>
        <v>0</v>
      </c>
      <c r="D123" s="80">
        <f t="shared" si="75"/>
        <v>0</v>
      </c>
      <c r="E123" s="80">
        <f t="shared" si="75"/>
        <v>117.6</v>
      </c>
      <c r="F123" s="80">
        <f t="shared" si="75"/>
        <v>235.3</v>
      </c>
      <c r="G123" s="80">
        <f>+G124+G125</f>
        <v>0</v>
      </c>
      <c r="H123" s="80">
        <f t="shared" si="75"/>
        <v>0</v>
      </c>
      <c r="I123" s="80">
        <f>+I124+I125</f>
        <v>0</v>
      </c>
      <c r="J123" s="80">
        <f>+J124+J125</f>
        <v>0</v>
      </c>
      <c r="K123" s="80">
        <f>+K124+K125</f>
        <v>0</v>
      </c>
      <c r="L123" s="80">
        <f>+L124+L125</f>
        <v>0</v>
      </c>
      <c r="M123" s="80">
        <f t="shared" si="75"/>
        <v>1305.4000000000001</v>
      </c>
      <c r="N123" s="80">
        <f>+N124+N125</f>
        <v>0</v>
      </c>
      <c r="O123" s="80">
        <f t="shared" ref="O123:AB123" si="76">+O124+O125</f>
        <v>1658.3000000000002</v>
      </c>
      <c r="P123" s="80">
        <f t="shared" si="76"/>
        <v>0</v>
      </c>
      <c r="Q123" s="80">
        <f t="shared" si="76"/>
        <v>0</v>
      </c>
      <c r="R123" s="80">
        <f t="shared" si="76"/>
        <v>0</v>
      </c>
      <c r="S123" s="80">
        <f t="shared" si="76"/>
        <v>0</v>
      </c>
      <c r="T123" s="80">
        <f t="shared" si="76"/>
        <v>0</v>
      </c>
      <c r="U123" s="80">
        <f t="shared" si="76"/>
        <v>0</v>
      </c>
      <c r="V123" s="80">
        <f t="shared" si="76"/>
        <v>0</v>
      </c>
      <c r="W123" s="80">
        <f t="shared" si="76"/>
        <v>0</v>
      </c>
      <c r="X123" s="80">
        <f t="shared" si="76"/>
        <v>0</v>
      </c>
      <c r="Y123" s="80">
        <f t="shared" si="76"/>
        <v>0</v>
      </c>
      <c r="Z123" s="80">
        <f t="shared" si="76"/>
        <v>0</v>
      </c>
      <c r="AA123" s="80">
        <f>+AA124+AA125</f>
        <v>0</v>
      </c>
      <c r="AB123" s="80">
        <f t="shared" si="76"/>
        <v>0</v>
      </c>
      <c r="AC123" s="17">
        <f t="shared" si="66"/>
        <v>-1658.3000000000002</v>
      </c>
      <c r="AD123" s="16">
        <f>+AC123/O123*100</f>
        <v>-100</v>
      </c>
      <c r="AE123" s="8"/>
      <c r="AF123" s="9"/>
    </row>
    <row r="124" spans="2:34" ht="15.95" customHeight="1" x14ac:dyDescent="0.2">
      <c r="B124" s="104" t="s">
        <v>130</v>
      </c>
      <c r="C124" s="87">
        <v>0</v>
      </c>
      <c r="D124" s="87">
        <v>0</v>
      </c>
      <c r="E124" s="87">
        <v>117.6</v>
      </c>
      <c r="F124" s="87">
        <v>235.3</v>
      </c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1305.4000000000001</v>
      </c>
      <c r="N124" s="87">
        <v>0</v>
      </c>
      <c r="O124" s="87">
        <f>SUM(C124:N124)</f>
        <v>1658.3000000000002</v>
      </c>
      <c r="P124" s="87">
        <v>0</v>
      </c>
      <c r="Q124" s="87">
        <v>0</v>
      </c>
      <c r="R124" s="87">
        <v>0</v>
      </c>
      <c r="S124" s="87">
        <v>0</v>
      </c>
      <c r="T124" s="87">
        <v>0</v>
      </c>
      <c r="U124" s="87">
        <v>0</v>
      </c>
      <c r="V124" s="87">
        <v>0</v>
      </c>
      <c r="W124" s="87">
        <v>0</v>
      </c>
      <c r="X124" s="87">
        <v>0</v>
      </c>
      <c r="Y124" s="87">
        <v>0</v>
      </c>
      <c r="Z124" s="87">
        <v>0</v>
      </c>
      <c r="AA124" s="87">
        <v>0</v>
      </c>
      <c r="AB124" s="87">
        <f>SUM(P124:AA124)</f>
        <v>0</v>
      </c>
      <c r="AC124" s="101">
        <f t="shared" si="66"/>
        <v>-1658.3000000000002</v>
      </c>
      <c r="AD124" s="103">
        <f>+AC124/O124*100</f>
        <v>-100</v>
      </c>
      <c r="AE124" s="8"/>
      <c r="AF124" s="9"/>
    </row>
    <row r="125" spans="2:34" ht="0.75" customHeight="1" x14ac:dyDescent="0.2">
      <c r="B125" s="104" t="s">
        <v>131</v>
      </c>
      <c r="C125" s="87">
        <v>0</v>
      </c>
      <c r="D125" s="87">
        <v>0</v>
      </c>
      <c r="E125" s="87">
        <v>0</v>
      </c>
      <c r="F125" s="87">
        <v>0</v>
      </c>
      <c r="G125" s="87">
        <v>0</v>
      </c>
      <c r="H125" s="87">
        <v>0</v>
      </c>
      <c r="I125" s="87">
        <v>0</v>
      </c>
      <c r="J125" s="87">
        <v>0</v>
      </c>
      <c r="K125" s="87">
        <v>0</v>
      </c>
      <c r="L125" s="87">
        <v>0</v>
      </c>
      <c r="M125" s="87">
        <v>0</v>
      </c>
      <c r="N125" s="87">
        <v>0</v>
      </c>
      <c r="O125" s="87">
        <f>SUM(C125:N125)</f>
        <v>0</v>
      </c>
      <c r="P125" s="87">
        <v>0</v>
      </c>
      <c r="Q125" s="87">
        <v>0</v>
      </c>
      <c r="R125" s="87">
        <v>0</v>
      </c>
      <c r="S125" s="87">
        <v>0</v>
      </c>
      <c r="T125" s="87">
        <v>0</v>
      </c>
      <c r="U125" s="87">
        <v>0</v>
      </c>
      <c r="V125" s="87">
        <v>0</v>
      </c>
      <c r="W125" s="87">
        <v>0</v>
      </c>
      <c r="X125" s="87">
        <v>0</v>
      </c>
      <c r="Y125" s="87">
        <v>0</v>
      </c>
      <c r="Z125" s="87">
        <v>0</v>
      </c>
      <c r="AA125" s="87">
        <v>0</v>
      </c>
      <c r="AB125" s="87">
        <f>SUM(P125:AA125)</f>
        <v>0</v>
      </c>
      <c r="AC125" s="101">
        <f t="shared" si="66"/>
        <v>0</v>
      </c>
      <c r="AD125" s="45">
        <v>0</v>
      </c>
      <c r="AE125" s="8"/>
      <c r="AF125" s="9"/>
    </row>
    <row r="126" spans="2:34" ht="37.5" customHeight="1" x14ac:dyDescent="0.2">
      <c r="B126" s="108" t="s">
        <v>132</v>
      </c>
      <c r="C126" s="109">
        <v>104</v>
      </c>
      <c r="D126" s="109">
        <v>52.4</v>
      </c>
      <c r="E126" s="109">
        <v>225.2</v>
      </c>
      <c r="F126" s="109">
        <v>564.1</v>
      </c>
      <c r="G126" s="109">
        <v>59.4</v>
      </c>
      <c r="H126" s="109">
        <v>29.4</v>
      </c>
      <c r="I126" s="109">
        <v>123.8</v>
      </c>
      <c r="J126" s="109">
        <v>198.7</v>
      </c>
      <c r="K126" s="109">
        <v>78.5</v>
      </c>
      <c r="L126" s="109">
        <v>21.1</v>
      </c>
      <c r="M126" s="109">
        <v>38</v>
      </c>
      <c r="N126" s="109">
        <v>109</v>
      </c>
      <c r="O126" s="109">
        <f>SUM(C126:N126)</f>
        <v>1603.6</v>
      </c>
      <c r="P126" s="110">
        <v>410.3</v>
      </c>
      <c r="Q126" s="110">
        <v>13.7</v>
      </c>
      <c r="R126" s="110">
        <v>110.2</v>
      </c>
      <c r="S126" s="110">
        <v>113.3</v>
      </c>
      <c r="T126" s="110">
        <v>32.700000000000003</v>
      </c>
      <c r="U126" s="110">
        <v>18.5</v>
      </c>
      <c r="V126" s="110">
        <v>214.8</v>
      </c>
      <c r="W126" s="110">
        <v>47.4</v>
      </c>
      <c r="X126" s="110">
        <v>28.3</v>
      </c>
      <c r="Y126" s="110">
        <v>11.3</v>
      </c>
      <c r="Z126" s="110">
        <v>10.199999999999999</v>
      </c>
      <c r="AA126" s="110">
        <v>91.8</v>
      </c>
      <c r="AB126" s="110">
        <f>SUM(P126:AA126)</f>
        <v>1102.5</v>
      </c>
      <c r="AC126" s="111">
        <f t="shared" si="66"/>
        <v>-501.09999999999991</v>
      </c>
      <c r="AD126" s="112">
        <f t="shared" ref="AD126:AD131" si="77">+AC126/O126*100</f>
        <v>-31.248441007732598</v>
      </c>
      <c r="AE126" s="8"/>
      <c r="AF126" s="9"/>
    </row>
    <row r="127" spans="2:34" ht="18.75" customHeight="1" thickBot="1" x14ac:dyDescent="0.25">
      <c r="B127" s="113" t="s">
        <v>109</v>
      </c>
      <c r="C127" s="114">
        <f t="shared" ref="C127:P127" si="78">+C126+C104+C103+C102</f>
        <v>117283.6</v>
      </c>
      <c r="D127" s="114">
        <f t="shared" si="78"/>
        <v>141897.70000000001</v>
      </c>
      <c r="E127" s="114">
        <f t="shared" si="78"/>
        <v>104812.1</v>
      </c>
      <c r="F127" s="114">
        <f t="shared" si="78"/>
        <v>139457.20000000001</v>
      </c>
      <c r="G127" s="114">
        <f>+G126+G104+G103+G102</f>
        <v>134051.80000000002</v>
      </c>
      <c r="H127" s="114">
        <f t="shared" si="78"/>
        <v>85933.5</v>
      </c>
      <c r="I127" s="114">
        <f>+I126+I104+I103+I102</f>
        <v>243692</v>
      </c>
      <c r="J127" s="114">
        <f>+J126+J104+J103+J102</f>
        <v>109381.6</v>
      </c>
      <c r="K127" s="114">
        <f>+K126+K104+K103+K102</f>
        <v>95838.799999999988</v>
      </c>
      <c r="L127" s="114">
        <f>+L126+L104+L103+L102</f>
        <v>107595.5</v>
      </c>
      <c r="M127" s="114">
        <f t="shared" si="78"/>
        <v>127685.90000000002</v>
      </c>
      <c r="N127" s="114">
        <f>+N126+N104+N103+N102</f>
        <v>135912.5</v>
      </c>
      <c r="O127" s="114">
        <f>+O126+O104+O103+O102</f>
        <v>1543542.2000000002</v>
      </c>
      <c r="P127" s="114">
        <f t="shared" si="78"/>
        <v>125070.20000000001</v>
      </c>
      <c r="Q127" s="114">
        <f>+Q126+Q104+Q103+Q102</f>
        <v>256437.59999999998</v>
      </c>
      <c r="R127" s="114">
        <f>+R126+R104+R103+R102</f>
        <v>97927.099999999991</v>
      </c>
      <c r="S127" s="114">
        <f>+S126+S104+S103+S102</f>
        <v>153167.4</v>
      </c>
      <c r="T127" s="114">
        <f t="shared" ref="T127:Z127" si="79">+T126+T104+T103+T102</f>
        <v>107289.49999999999</v>
      </c>
      <c r="U127" s="114">
        <f t="shared" si="79"/>
        <v>98224.799999999988</v>
      </c>
      <c r="V127" s="114">
        <f t="shared" si="79"/>
        <v>138920.59999999998</v>
      </c>
      <c r="W127" s="114">
        <f t="shared" si="79"/>
        <v>97655.000000000029</v>
      </c>
      <c r="X127" s="114">
        <f>+X126+X104+X103+X102</f>
        <v>95667.9</v>
      </c>
      <c r="Y127" s="114">
        <f>+Y126+Y104+Y103+Y102</f>
        <v>215429.39999999997</v>
      </c>
      <c r="Z127" s="114">
        <f t="shared" si="79"/>
        <v>101944.6</v>
      </c>
      <c r="AA127" s="114">
        <f>+AA126+AA104+AA103+AA102</f>
        <v>128266.2</v>
      </c>
      <c r="AB127" s="114">
        <f>+AB126+AB104+AB103+AB102</f>
        <v>1616000.2999999998</v>
      </c>
      <c r="AC127" s="115">
        <f t="shared" si="66"/>
        <v>72458.099999999627</v>
      </c>
      <c r="AD127" s="114">
        <f t="shared" si="77"/>
        <v>4.694273988751303</v>
      </c>
      <c r="AE127" s="8"/>
      <c r="AF127" s="9"/>
      <c r="AG127" s="9"/>
      <c r="AH127" s="9"/>
    </row>
    <row r="128" spans="2:34" ht="15.95" customHeight="1" thickTop="1" x14ac:dyDescent="0.2">
      <c r="B128" s="116" t="s">
        <v>133</v>
      </c>
      <c r="C128" s="117">
        <f>SUM(C129:C138)</f>
        <v>785.6</v>
      </c>
      <c r="D128" s="117">
        <f t="shared" ref="D128:R128" si="80">SUM(D129:D138)</f>
        <v>567.70000000000005</v>
      </c>
      <c r="E128" s="117">
        <f t="shared" si="80"/>
        <v>671.9000000000002</v>
      </c>
      <c r="F128" s="117">
        <f t="shared" si="80"/>
        <v>2548.7999999999997</v>
      </c>
      <c r="G128" s="117">
        <f>SUM(G129:G138)</f>
        <v>881.70000000000016</v>
      </c>
      <c r="H128" s="117">
        <f t="shared" si="80"/>
        <v>691.50000000000011</v>
      </c>
      <c r="I128" s="117">
        <f>SUM(I129:I138)</f>
        <v>788</v>
      </c>
      <c r="J128" s="117">
        <f>SUM(J129:J138)</f>
        <v>699.80000000000007</v>
      </c>
      <c r="K128" s="117">
        <f>SUM(K129:K138)</f>
        <v>622.80000000000018</v>
      </c>
      <c r="L128" s="117">
        <f>SUM(L129:L138)</f>
        <v>744.50000000000011</v>
      </c>
      <c r="M128" s="117">
        <f t="shared" si="80"/>
        <v>610.6</v>
      </c>
      <c r="N128" s="117">
        <f>SUM(N129:N138)</f>
        <v>687.90000000000009</v>
      </c>
      <c r="O128" s="117">
        <f>SUM(O129:O138)</f>
        <v>10300.799999999997</v>
      </c>
      <c r="P128" s="117">
        <f t="shared" si="80"/>
        <v>691.9</v>
      </c>
      <c r="Q128" s="117">
        <f>SUM(Q129:Q138)</f>
        <v>634</v>
      </c>
      <c r="R128" s="117">
        <f t="shared" si="80"/>
        <v>734.5</v>
      </c>
      <c r="S128" s="117">
        <f>SUM(S129:S138)</f>
        <v>2832.5</v>
      </c>
      <c r="T128" s="117">
        <f t="shared" ref="T128:Z128" si="81">SUM(T129:T138)</f>
        <v>870.2</v>
      </c>
      <c r="U128" s="117">
        <f t="shared" si="81"/>
        <v>746.20000000000016</v>
      </c>
      <c r="V128" s="117">
        <f t="shared" si="81"/>
        <v>849</v>
      </c>
      <c r="W128" s="117">
        <f t="shared" si="81"/>
        <v>2119.2000000000003</v>
      </c>
      <c r="X128" s="117">
        <f>SUM(X129:X138)</f>
        <v>1095.4999999999998</v>
      </c>
      <c r="Y128" s="117">
        <f>SUM(Y129:Y138)</f>
        <v>1253.5</v>
      </c>
      <c r="Z128" s="117">
        <f t="shared" si="81"/>
        <v>1066.4999999999998</v>
      </c>
      <c r="AA128" s="117">
        <f>SUM(AA129:AA138)</f>
        <v>1203.7999999999997</v>
      </c>
      <c r="AB128" s="117">
        <f t="shared" ref="AB128:AB139" si="82">SUM(P128:AA128)</f>
        <v>14096.8</v>
      </c>
      <c r="AC128" s="111">
        <f t="shared" si="66"/>
        <v>3796.0000000000018</v>
      </c>
      <c r="AD128" s="109">
        <f t="shared" si="77"/>
        <v>36.851506679092907</v>
      </c>
      <c r="AE128" s="8"/>
      <c r="AF128" s="9"/>
      <c r="AG128" s="77"/>
      <c r="AH128" s="8"/>
    </row>
    <row r="129" spans="2:34" ht="17.25" customHeight="1" x14ac:dyDescent="0.25">
      <c r="B129" s="118" t="s">
        <v>134</v>
      </c>
      <c r="C129" s="119">
        <v>508.2</v>
      </c>
      <c r="D129" s="119">
        <v>467.6</v>
      </c>
      <c r="E129" s="119">
        <v>510.5</v>
      </c>
      <c r="F129" s="119">
        <v>513.9</v>
      </c>
      <c r="G129" s="119">
        <v>546.20000000000005</v>
      </c>
      <c r="H129" s="119">
        <v>498.2</v>
      </c>
      <c r="I129" s="119">
        <v>518.20000000000005</v>
      </c>
      <c r="J129" s="119">
        <v>504.6</v>
      </c>
      <c r="K129" s="119">
        <v>505.8</v>
      </c>
      <c r="L129" s="119">
        <v>514.6</v>
      </c>
      <c r="M129" s="119">
        <v>502.9</v>
      </c>
      <c r="N129" s="119">
        <v>542.4</v>
      </c>
      <c r="O129" s="87">
        <f t="shared" ref="O129:O138" si="83">SUM(C129:N129)</f>
        <v>6133.0999999999985</v>
      </c>
      <c r="P129" s="119">
        <v>538.29999999999995</v>
      </c>
      <c r="Q129" s="119">
        <v>521</v>
      </c>
      <c r="R129" s="119">
        <v>561.1</v>
      </c>
      <c r="S129" s="119">
        <v>545.70000000000005</v>
      </c>
      <c r="T129" s="119">
        <v>603.79999999999995</v>
      </c>
      <c r="U129" s="119">
        <v>567</v>
      </c>
      <c r="V129" s="119">
        <v>572.79999999999995</v>
      </c>
      <c r="W129" s="119">
        <v>559.9</v>
      </c>
      <c r="X129" s="119">
        <v>574.79999999999995</v>
      </c>
      <c r="Y129" s="119">
        <v>583.4</v>
      </c>
      <c r="Z129" s="119">
        <v>561.79999999999995</v>
      </c>
      <c r="AA129" s="119">
        <v>608.79999999999995</v>
      </c>
      <c r="AB129" s="87">
        <f t="shared" si="82"/>
        <v>6798.4000000000005</v>
      </c>
      <c r="AC129" s="120">
        <f t="shared" si="66"/>
        <v>665.300000000002</v>
      </c>
      <c r="AD129" s="119">
        <f t="shared" si="77"/>
        <v>10.847695292755738</v>
      </c>
      <c r="AE129" s="8"/>
      <c r="AF129" s="9"/>
      <c r="AG129" s="77"/>
      <c r="AH129" s="8"/>
    </row>
    <row r="130" spans="2:34" ht="17.25" customHeight="1" x14ac:dyDescent="0.2">
      <c r="B130" s="121" t="s">
        <v>135</v>
      </c>
      <c r="C130" s="119">
        <v>113.8</v>
      </c>
      <c r="D130" s="119">
        <v>36</v>
      </c>
      <c r="E130" s="119">
        <v>47.7</v>
      </c>
      <c r="F130" s="119">
        <v>42</v>
      </c>
      <c r="G130" s="119">
        <v>69.5</v>
      </c>
      <c r="H130" s="119">
        <v>33.9</v>
      </c>
      <c r="I130" s="119">
        <v>64.8</v>
      </c>
      <c r="J130" s="119">
        <v>79.5</v>
      </c>
      <c r="K130" s="119">
        <v>62.9</v>
      </c>
      <c r="L130" s="119">
        <v>77.5</v>
      </c>
      <c r="M130" s="119">
        <v>55.4</v>
      </c>
      <c r="N130" s="119">
        <v>110.7</v>
      </c>
      <c r="O130" s="87">
        <f t="shared" si="83"/>
        <v>793.7</v>
      </c>
      <c r="P130" s="119">
        <v>35.6</v>
      </c>
      <c r="Q130" s="119">
        <v>53.3</v>
      </c>
      <c r="R130" s="119">
        <v>63.7</v>
      </c>
      <c r="S130" s="119">
        <v>55.7</v>
      </c>
      <c r="T130" s="119">
        <v>58.5</v>
      </c>
      <c r="U130" s="119">
        <v>53</v>
      </c>
      <c r="V130" s="119">
        <v>70.7</v>
      </c>
      <c r="W130" s="119">
        <v>60.8</v>
      </c>
      <c r="X130" s="119">
        <v>94.9</v>
      </c>
      <c r="Y130" s="119">
        <v>106.7</v>
      </c>
      <c r="Z130" s="119">
        <v>116.3</v>
      </c>
      <c r="AA130" s="119">
        <v>136.4</v>
      </c>
      <c r="AB130" s="87">
        <f t="shared" si="82"/>
        <v>905.6</v>
      </c>
      <c r="AC130" s="120">
        <f t="shared" si="66"/>
        <v>111.89999999999998</v>
      </c>
      <c r="AD130" s="119">
        <f t="shared" si="77"/>
        <v>14.098525891394731</v>
      </c>
      <c r="AE130" s="8"/>
      <c r="AF130" s="9"/>
      <c r="AG130" s="9"/>
    </row>
    <row r="131" spans="2:34" ht="17.25" customHeight="1" x14ac:dyDescent="0.2">
      <c r="B131" s="121" t="s">
        <v>136</v>
      </c>
      <c r="C131" s="119">
        <v>64.3</v>
      </c>
      <c r="D131" s="119">
        <v>25</v>
      </c>
      <c r="E131" s="119">
        <v>42.7</v>
      </c>
      <c r="F131" s="119">
        <v>14.9</v>
      </c>
      <c r="G131" s="119">
        <v>35.9</v>
      </c>
      <c r="H131" s="119">
        <v>15.7</v>
      </c>
      <c r="I131" s="119">
        <v>29.6</v>
      </c>
      <c r="J131" s="119">
        <v>10</v>
      </c>
      <c r="K131" s="119">
        <v>16.7</v>
      </c>
      <c r="L131" s="119">
        <v>28.1</v>
      </c>
      <c r="M131" s="119">
        <v>13.7</v>
      </c>
      <c r="N131" s="119">
        <v>4.5999999999999996</v>
      </c>
      <c r="O131" s="87">
        <f t="shared" si="83"/>
        <v>301.2</v>
      </c>
      <c r="P131" s="119">
        <v>14</v>
      </c>
      <c r="Q131" s="119">
        <v>16.100000000000001</v>
      </c>
      <c r="R131" s="119">
        <v>21.8</v>
      </c>
      <c r="S131" s="119">
        <v>25.1</v>
      </c>
      <c r="T131" s="119">
        <v>15.4</v>
      </c>
      <c r="U131" s="119">
        <v>39.700000000000003</v>
      </c>
      <c r="V131" s="119">
        <v>32.9</v>
      </c>
      <c r="W131" s="119">
        <v>17.2</v>
      </c>
      <c r="X131" s="119">
        <v>33.200000000000003</v>
      </c>
      <c r="Y131" s="119">
        <v>25.8</v>
      </c>
      <c r="Z131" s="119">
        <v>30.9</v>
      </c>
      <c r="AA131" s="119">
        <v>31.3</v>
      </c>
      <c r="AB131" s="87">
        <f t="shared" si="82"/>
        <v>303.40000000000003</v>
      </c>
      <c r="AC131" s="120">
        <f t="shared" si="66"/>
        <v>2.2000000000000455</v>
      </c>
      <c r="AD131" s="119">
        <f t="shared" si="77"/>
        <v>0.73041168658700051</v>
      </c>
      <c r="AE131" s="8"/>
      <c r="AF131" s="9"/>
      <c r="AG131" s="9"/>
    </row>
    <row r="132" spans="2:34" ht="17.25" customHeight="1" x14ac:dyDescent="0.2">
      <c r="B132" s="121" t="s">
        <v>137</v>
      </c>
      <c r="C132" s="122">
        <v>0</v>
      </c>
      <c r="D132" s="122">
        <v>0</v>
      </c>
      <c r="E132" s="122">
        <v>0</v>
      </c>
      <c r="F132" s="122">
        <v>0</v>
      </c>
      <c r="G132" s="122">
        <v>0</v>
      </c>
      <c r="H132" s="122">
        <v>0</v>
      </c>
      <c r="I132" s="122">
        <v>0</v>
      </c>
      <c r="J132" s="122">
        <v>0</v>
      </c>
      <c r="K132" s="122">
        <v>0</v>
      </c>
      <c r="L132" s="122">
        <v>0.1</v>
      </c>
      <c r="M132" s="122">
        <v>1.6</v>
      </c>
      <c r="N132" s="122">
        <v>-1.6</v>
      </c>
      <c r="O132" s="87">
        <f t="shared" si="83"/>
        <v>0.10000000000000009</v>
      </c>
      <c r="P132" s="122">
        <v>0</v>
      </c>
      <c r="Q132" s="122">
        <v>0</v>
      </c>
      <c r="R132" s="122">
        <v>0</v>
      </c>
      <c r="S132" s="122">
        <v>0</v>
      </c>
      <c r="T132" s="122">
        <v>0</v>
      </c>
      <c r="U132" s="122">
        <v>0</v>
      </c>
      <c r="V132" s="122">
        <v>0</v>
      </c>
      <c r="W132" s="122">
        <v>0</v>
      </c>
      <c r="X132" s="122">
        <v>0</v>
      </c>
      <c r="Y132" s="122">
        <v>0.2</v>
      </c>
      <c r="Z132" s="122">
        <v>0</v>
      </c>
      <c r="AA132" s="122">
        <v>0.1</v>
      </c>
      <c r="AB132" s="87">
        <f t="shared" si="82"/>
        <v>0.30000000000000004</v>
      </c>
      <c r="AC132" s="120">
        <f t="shared" si="66"/>
        <v>0.19999999999999996</v>
      </c>
      <c r="AD132" s="123">
        <v>0</v>
      </c>
      <c r="AE132" s="8"/>
      <c r="AF132" s="9"/>
    </row>
    <row r="133" spans="2:34" ht="17.25" customHeight="1" x14ac:dyDescent="0.2">
      <c r="B133" s="121" t="s">
        <v>138</v>
      </c>
      <c r="C133" s="119">
        <v>0</v>
      </c>
      <c r="D133" s="31">
        <v>0</v>
      </c>
      <c r="E133" s="31">
        <v>0</v>
      </c>
      <c r="F133" s="31">
        <v>0</v>
      </c>
      <c r="G133" s="31">
        <v>17.7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87">
        <f t="shared" si="83"/>
        <v>17.7</v>
      </c>
      <c r="P133" s="119">
        <v>0</v>
      </c>
      <c r="Q133" s="119">
        <v>0</v>
      </c>
      <c r="R133" s="119">
        <v>0</v>
      </c>
      <c r="S133" s="119">
        <v>0</v>
      </c>
      <c r="T133" s="119">
        <v>0</v>
      </c>
      <c r="U133" s="119">
        <v>0</v>
      </c>
      <c r="V133" s="119">
        <v>0</v>
      </c>
      <c r="W133" s="119">
        <v>0</v>
      </c>
      <c r="X133" s="119">
        <v>0</v>
      </c>
      <c r="Y133" s="119">
        <v>0</v>
      </c>
      <c r="Z133" s="119">
        <v>0</v>
      </c>
      <c r="AA133" s="119">
        <v>0</v>
      </c>
      <c r="AB133" s="87">
        <f t="shared" si="82"/>
        <v>0</v>
      </c>
      <c r="AC133" s="124">
        <f t="shared" si="66"/>
        <v>-17.7</v>
      </c>
      <c r="AD133" s="119">
        <f>+AC133/O133*100</f>
        <v>-100</v>
      </c>
      <c r="AE133" s="8"/>
      <c r="AF133" s="9"/>
    </row>
    <row r="134" spans="2:34" ht="17.25" customHeight="1" x14ac:dyDescent="0.2">
      <c r="B134" s="121" t="s">
        <v>139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87">
        <f t="shared" si="83"/>
        <v>0</v>
      </c>
      <c r="P134" s="125">
        <v>0</v>
      </c>
      <c r="Q134" s="125">
        <v>0</v>
      </c>
      <c r="R134" s="125">
        <v>0</v>
      </c>
      <c r="S134" s="125">
        <v>0</v>
      </c>
      <c r="T134" s="125">
        <v>0</v>
      </c>
      <c r="U134" s="125">
        <v>0</v>
      </c>
      <c r="V134" s="125">
        <v>0</v>
      </c>
      <c r="W134" s="119">
        <v>1428</v>
      </c>
      <c r="X134" s="119">
        <v>350.2</v>
      </c>
      <c r="Y134" s="119">
        <v>410.3</v>
      </c>
      <c r="Z134" s="119">
        <v>325.60000000000002</v>
      </c>
      <c r="AA134" s="119">
        <v>395.5</v>
      </c>
      <c r="AB134" s="87">
        <f t="shared" si="82"/>
        <v>2909.6</v>
      </c>
      <c r="AC134" s="126">
        <f t="shared" si="66"/>
        <v>2909.6</v>
      </c>
      <c r="AD134" s="125">
        <v>0</v>
      </c>
      <c r="AE134" s="8"/>
      <c r="AF134" s="9"/>
    </row>
    <row r="135" spans="2:34" ht="17.25" customHeight="1" x14ac:dyDescent="0.2">
      <c r="B135" s="121" t="s">
        <v>140</v>
      </c>
      <c r="C135" s="127">
        <v>4.0999999999999996</v>
      </c>
      <c r="D135" s="127">
        <v>3.4</v>
      </c>
      <c r="E135" s="127">
        <v>4</v>
      </c>
      <c r="F135" s="127">
        <v>3.8</v>
      </c>
      <c r="G135" s="127">
        <v>4</v>
      </c>
      <c r="H135" s="127">
        <v>4.3</v>
      </c>
      <c r="I135" s="127">
        <v>4.0999999999999996</v>
      </c>
      <c r="J135" s="127">
        <v>4.2</v>
      </c>
      <c r="K135" s="127">
        <v>3.7</v>
      </c>
      <c r="L135" s="127">
        <v>4.5</v>
      </c>
      <c r="M135" s="127">
        <v>3.6</v>
      </c>
      <c r="N135" s="31">
        <v>3.1</v>
      </c>
      <c r="O135" s="87">
        <f t="shared" si="83"/>
        <v>46.800000000000004</v>
      </c>
      <c r="P135" s="127">
        <v>3.4</v>
      </c>
      <c r="Q135" s="127">
        <v>4.0999999999999996</v>
      </c>
      <c r="R135" s="127">
        <v>4</v>
      </c>
      <c r="S135" s="127">
        <v>4.4000000000000004</v>
      </c>
      <c r="T135" s="127">
        <v>3.7</v>
      </c>
      <c r="U135" s="127">
        <v>4.2</v>
      </c>
      <c r="V135" s="127">
        <v>4.5</v>
      </c>
      <c r="W135" s="127">
        <v>3.8</v>
      </c>
      <c r="X135" s="127">
        <v>4.0999999999999996</v>
      </c>
      <c r="Y135" s="127">
        <v>3.6</v>
      </c>
      <c r="Z135" s="127">
        <v>3.8</v>
      </c>
      <c r="AA135" s="127">
        <v>2.8</v>
      </c>
      <c r="AB135" s="87">
        <f t="shared" si="82"/>
        <v>46.4</v>
      </c>
      <c r="AC135" s="120">
        <f t="shared" si="66"/>
        <v>-0.40000000000000568</v>
      </c>
      <c r="AD135" s="103">
        <f t="shared" ref="AD135:AD140" si="84">+AC135/O135*100</f>
        <v>-0.85470085470086676</v>
      </c>
      <c r="AE135" s="8"/>
      <c r="AF135" s="9"/>
    </row>
    <row r="136" spans="2:34" ht="17.25" customHeight="1" x14ac:dyDescent="0.2">
      <c r="B136" s="121" t="s">
        <v>141</v>
      </c>
      <c r="C136" s="119">
        <v>75.099999999999994</v>
      </c>
      <c r="D136" s="119">
        <v>23.1</v>
      </c>
      <c r="E136" s="119">
        <v>53.2</v>
      </c>
      <c r="F136" s="119">
        <v>1957.6</v>
      </c>
      <c r="G136" s="119">
        <v>188.6</v>
      </c>
      <c r="H136" s="119">
        <v>65.5</v>
      </c>
      <c r="I136" s="119">
        <v>149.80000000000001</v>
      </c>
      <c r="J136" s="119">
        <v>37.299999999999997</v>
      </c>
      <c r="K136" s="119">
        <v>21.2</v>
      </c>
      <c r="L136" s="119">
        <v>99.7</v>
      </c>
      <c r="M136" s="119">
        <v>15.3</v>
      </c>
      <c r="N136" s="119">
        <v>12.9</v>
      </c>
      <c r="O136" s="87">
        <f t="shared" si="83"/>
        <v>2699.3</v>
      </c>
      <c r="P136" s="119">
        <v>81</v>
      </c>
      <c r="Q136" s="119">
        <v>29.1</v>
      </c>
      <c r="R136" s="119">
        <v>69.400000000000006</v>
      </c>
      <c r="S136" s="119">
        <v>2190</v>
      </c>
      <c r="T136" s="119">
        <v>174.8</v>
      </c>
      <c r="U136" s="119">
        <v>67.5</v>
      </c>
      <c r="V136" s="119">
        <v>153.9</v>
      </c>
      <c r="W136" s="119">
        <v>40.4</v>
      </c>
      <c r="X136" s="119">
        <v>27</v>
      </c>
      <c r="Y136" s="119">
        <v>103.7</v>
      </c>
      <c r="Z136" s="119">
        <v>17.3</v>
      </c>
      <c r="AA136" s="119">
        <v>15.1</v>
      </c>
      <c r="AB136" s="87">
        <f t="shared" si="82"/>
        <v>2969.2000000000003</v>
      </c>
      <c r="AC136" s="120">
        <f t="shared" si="66"/>
        <v>269.90000000000009</v>
      </c>
      <c r="AD136" s="119">
        <f t="shared" si="84"/>
        <v>9.9988886007483444</v>
      </c>
      <c r="AE136" s="8"/>
      <c r="AF136" s="9"/>
    </row>
    <row r="137" spans="2:34" ht="17.25" customHeight="1" x14ac:dyDescent="0.2">
      <c r="B137" s="121" t="s">
        <v>142</v>
      </c>
      <c r="C137" s="127">
        <v>1.7</v>
      </c>
      <c r="D137" s="127">
        <v>1.7</v>
      </c>
      <c r="E137" s="127">
        <v>1.7</v>
      </c>
      <c r="F137" s="127">
        <v>1.7</v>
      </c>
      <c r="G137" s="127">
        <v>3.2</v>
      </c>
      <c r="H137" s="127">
        <v>3.7</v>
      </c>
      <c r="I137" s="127">
        <v>1.7</v>
      </c>
      <c r="J137" s="127">
        <v>4</v>
      </c>
      <c r="K137" s="127">
        <v>1.7</v>
      </c>
      <c r="L137" s="127">
        <v>2.7</v>
      </c>
      <c r="M137" s="127">
        <v>2.1</v>
      </c>
      <c r="N137" s="127">
        <v>1.6</v>
      </c>
      <c r="O137" s="87">
        <f t="shared" si="83"/>
        <v>27.5</v>
      </c>
      <c r="P137" s="127">
        <v>2.5</v>
      </c>
      <c r="Q137" s="127">
        <v>2.6</v>
      </c>
      <c r="R137" s="127">
        <v>1.6</v>
      </c>
      <c r="S137" s="127">
        <v>1.6</v>
      </c>
      <c r="T137" s="127">
        <v>1.5</v>
      </c>
      <c r="U137" s="127">
        <v>1.6</v>
      </c>
      <c r="V137" s="127">
        <v>5</v>
      </c>
      <c r="W137" s="127">
        <v>0</v>
      </c>
      <c r="X137" s="127">
        <v>0</v>
      </c>
      <c r="Y137" s="127">
        <v>0</v>
      </c>
      <c r="Z137" s="127">
        <v>0</v>
      </c>
      <c r="AA137" s="127">
        <v>0</v>
      </c>
      <c r="AB137" s="87">
        <f t="shared" si="82"/>
        <v>16.399999999999999</v>
      </c>
      <c r="AC137" s="120">
        <f t="shared" si="66"/>
        <v>-11.100000000000001</v>
      </c>
      <c r="AD137" s="103">
        <f t="shared" si="84"/>
        <v>-40.363636363636367</v>
      </c>
      <c r="AE137" s="8"/>
      <c r="AF137" s="9"/>
    </row>
    <row r="138" spans="2:34" ht="16.5" customHeight="1" thickBot="1" x14ac:dyDescent="0.25">
      <c r="B138" s="128" t="s">
        <v>143</v>
      </c>
      <c r="C138" s="129">
        <v>18.399999999999999</v>
      </c>
      <c r="D138" s="129">
        <v>10.9</v>
      </c>
      <c r="E138" s="129">
        <v>12.1</v>
      </c>
      <c r="F138" s="129">
        <v>14.9</v>
      </c>
      <c r="G138" s="129">
        <v>16.600000000000001</v>
      </c>
      <c r="H138" s="129">
        <v>70.2</v>
      </c>
      <c r="I138" s="130">
        <v>19.8</v>
      </c>
      <c r="J138" s="130">
        <v>60.2</v>
      </c>
      <c r="K138" s="130">
        <v>10.8</v>
      </c>
      <c r="L138" s="130">
        <v>17.3</v>
      </c>
      <c r="M138" s="130">
        <v>16</v>
      </c>
      <c r="N138" s="130">
        <v>14.2</v>
      </c>
      <c r="O138" s="87">
        <f t="shared" si="83"/>
        <v>281.40000000000003</v>
      </c>
      <c r="P138" s="129">
        <v>17.100000000000001</v>
      </c>
      <c r="Q138" s="129">
        <v>7.8</v>
      </c>
      <c r="R138" s="129">
        <v>12.9</v>
      </c>
      <c r="S138" s="129">
        <v>10</v>
      </c>
      <c r="T138" s="129">
        <v>12.5</v>
      </c>
      <c r="U138" s="129">
        <v>13.2</v>
      </c>
      <c r="V138" s="130">
        <v>9.1999999999999993</v>
      </c>
      <c r="W138" s="130">
        <v>9.1</v>
      </c>
      <c r="X138" s="130">
        <v>11.3</v>
      </c>
      <c r="Y138" s="130">
        <v>19.8</v>
      </c>
      <c r="Z138" s="130">
        <v>10.8</v>
      </c>
      <c r="AA138" s="130">
        <v>13.8</v>
      </c>
      <c r="AB138" s="87">
        <f t="shared" si="82"/>
        <v>147.5</v>
      </c>
      <c r="AC138" s="131">
        <f t="shared" si="66"/>
        <v>-133.90000000000003</v>
      </c>
      <c r="AD138" s="132">
        <f t="shared" si="84"/>
        <v>-47.58351101634684</v>
      </c>
      <c r="AE138" s="8"/>
      <c r="AF138" s="9"/>
    </row>
    <row r="139" spans="2:34" ht="19.5" customHeight="1" thickTop="1" x14ac:dyDescent="0.2">
      <c r="B139" s="133" t="s">
        <v>144</v>
      </c>
      <c r="C139" s="134">
        <f t="shared" ref="C139:Z139" si="85">+C128+C127</f>
        <v>118069.20000000001</v>
      </c>
      <c r="D139" s="135">
        <f t="shared" si="85"/>
        <v>142465.40000000002</v>
      </c>
      <c r="E139" s="135">
        <f t="shared" si="85"/>
        <v>105484</v>
      </c>
      <c r="F139" s="135">
        <f t="shared" si="85"/>
        <v>142006</v>
      </c>
      <c r="G139" s="135">
        <f t="shared" si="85"/>
        <v>134933.50000000003</v>
      </c>
      <c r="H139" s="135">
        <f t="shared" si="85"/>
        <v>86625</v>
      </c>
      <c r="I139" s="135">
        <f t="shared" si="85"/>
        <v>244480</v>
      </c>
      <c r="J139" s="135">
        <f t="shared" si="85"/>
        <v>110081.40000000001</v>
      </c>
      <c r="K139" s="135">
        <f t="shared" si="85"/>
        <v>96461.599999999991</v>
      </c>
      <c r="L139" s="135">
        <f t="shared" si="85"/>
        <v>108340</v>
      </c>
      <c r="M139" s="135">
        <f t="shared" si="85"/>
        <v>128296.50000000003</v>
      </c>
      <c r="N139" s="135">
        <f t="shared" si="85"/>
        <v>136600.4</v>
      </c>
      <c r="O139" s="136">
        <f t="shared" si="85"/>
        <v>1553843.0000000002</v>
      </c>
      <c r="P139" s="137">
        <f t="shared" si="85"/>
        <v>125762.1</v>
      </c>
      <c r="Q139" s="137">
        <f t="shared" si="85"/>
        <v>257071.59999999998</v>
      </c>
      <c r="R139" s="137">
        <f t="shared" si="85"/>
        <v>98661.599999999991</v>
      </c>
      <c r="S139" s="137">
        <f t="shared" si="85"/>
        <v>155999.9</v>
      </c>
      <c r="T139" s="137">
        <f t="shared" si="85"/>
        <v>108159.69999999998</v>
      </c>
      <c r="U139" s="137">
        <f t="shared" si="85"/>
        <v>98970.999999999985</v>
      </c>
      <c r="V139" s="137">
        <f t="shared" si="85"/>
        <v>139769.59999999998</v>
      </c>
      <c r="W139" s="137">
        <f t="shared" si="85"/>
        <v>99774.200000000026</v>
      </c>
      <c r="X139" s="137">
        <f>+X128+X127</f>
        <v>96763.4</v>
      </c>
      <c r="Y139" s="137">
        <f>+Y128+Y127</f>
        <v>216682.89999999997</v>
      </c>
      <c r="Z139" s="137">
        <f t="shared" si="85"/>
        <v>103011.1</v>
      </c>
      <c r="AA139" s="137">
        <f>+AA128+AA127</f>
        <v>129470</v>
      </c>
      <c r="AB139" s="137">
        <f t="shared" si="82"/>
        <v>1630097.0999999999</v>
      </c>
      <c r="AC139" s="138">
        <f t="shared" si="66"/>
        <v>76254.099999999627</v>
      </c>
      <c r="AD139" s="134">
        <f t="shared" si="84"/>
        <v>4.907452039877878</v>
      </c>
      <c r="AE139" s="8"/>
      <c r="AF139" s="9"/>
    </row>
    <row r="140" spans="2:34" ht="19.5" customHeight="1" x14ac:dyDescent="0.2">
      <c r="B140" s="139" t="s">
        <v>145</v>
      </c>
      <c r="C140" s="140">
        <f>+'[15]cut presupuestaria'!C31</f>
        <v>3412.1</v>
      </c>
      <c r="D140" s="140">
        <f>+'[15]cut presupuestaria'!D31</f>
        <v>2945</v>
      </c>
      <c r="E140" s="140">
        <f>+'[15]cut presupuestaria'!E31</f>
        <v>2090.6999999999998</v>
      </c>
      <c r="F140" s="140">
        <f>+'[15]cut presupuestaria'!F31</f>
        <v>2773.3999999999996</v>
      </c>
      <c r="G140" s="140">
        <f>+'[15]cut presupuestaria'!G31</f>
        <v>2620.9</v>
      </c>
      <c r="H140" s="140">
        <f>+'[15]cut presupuestaria'!H31</f>
        <v>1901.4999999999998</v>
      </c>
      <c r="I140" s="140">
        <f>+'[15]cut presupuestaria'!I31</f>
        <v>2534.1999999999998</v>
      </c>
      <c r="J140" s="140">
        <f>+'[15]cut presupuestaria'!J31</f>
        <v>3442.1000000000004</v>
      </c>
      <c r="K140" s="140">
        <f>+'[15]cut presupuestaria'!K31</f>
        <v>2465.7999999999997</v>
      </c>
      <c r="L140" s="140">
        <f>+'[15]cut presupuestaria'!L31</f>
        <v>2566.5000000000005</v>
      </c>
      <c r="M140" s="140">
        <f>+'[15]cut presupuestaria'!M31</f>
        <v>2800.6</v>
      </c>
      <c r="N140" s="140">
        <f>+'[15]cut presupuestaria'!N31</f>
        <v>2923.5000000000005</v>
      </c>
      <c r="O140" s="140">
        <f>+'[15]cut presupuestaria'!O31</f>
        <v>32476.3</v>
      </c>
      <c r="P140" s="140">
        <f>+'[15]cut presupuestaria'!P31</f>
        <v>2405.4</v>
      </c>
      <c r="Q140" s="140">
        <f>+'[15]cut presupuestaria'!Q31</f>
        <v>2341.2000000000003</v>
      </c>
      <c r="R140" s="140">
        <f>+'[15]cut presupuestaria'!R31</f>
        <v>2385.4000000000005</v>
      </c>
      <c r="S140" s="140">
        <f>+'[15]cut presupuestaria'!S31</f>
        <v>2435.2000000000003</v>
      </c>
      <c r="T140" s="140">
        <f>+'[15]cut presupuestaria'!T31</f>
        <v>2935.2000000000003</v>
      </c>
      <c r="U140" s="140">
        <f>+'[15]cut presupuestaria'!U31</f>
        <v>2722.6</v>
      </c>
      <c r="V140" s="140">
        <f>+'[15]cut presupuestaria'!V31</f>
        <v>3035.2</v>
      </c>
      <c r="W140" s="140">
        <f>+'[15]cut presupuestaria'!W31</f>
        <v>3622.9</v>
      </c>
      <c r="X140" s="140">
        <f>+'[15]cut presupuestaria'!X31</f>
        <v>2795.6</v>
      </c>
      <c r="Y140" s="140">
        <f>+'[15]cut presupuestaria'!Y31</f>
        <v>2776.0000000000005</v>
      </c>
      <c r="Z140" s="140">
        <f>+'[15]cut presupuestaria'!Z31</f>
        <v>2613.3000000000002</v>
      </c>
      <c r="AA140" s="140">
        <f>+'[15]cut presupuestaria'!AA31</f>
        <v>3166</v>
      </c>
      <c r="AB140" s="140">
        <f>+'[15]cut presupuestaria'!AB31</f>
        <v>33234.000000000007</v>
      </c>
      <c r="AC140" s="141">
        <f t="shared" si="66"/>
        <v>757.700000000008</v>
      </c>
      <c r="AD140" s="141">
        <f t="shared" si="84"/>
        <v>2.3330859734637506</v>
      </c>
      <c r="AE140" s="8"/>
      <c r="AF140" s="9"/>
    </row>
    <row r="141" spans="2:34" ht="16.5" customHeight="1" x14ac:dyDescent="0.2">
      <c r="B141" s="142" t="s">
        <v>150</v>
      </c>
      <c r="C141" s="143"/>
      <c r="D141" s="143"/>
      <c r="E141" s="143"/>
      <c r="F141" s="143"/>
      <c r="G141" s="144"/>
      <c r="H141" s="144"/>
      <c r="I141" s="144"/>
      <c r="J141" s="144"/>
      <c r="K141" s="144"/>
      <c r="L141" s="144"/>
      <c r="M141" s="144"/>
      <c r="N141" s="144"/>
      <c r="O141" s="145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  <c r="AC141" s="146"/>
      <c r="AD141" s="147"/>
      <c r="AE141" s="8"/>
    </row>
    <row r="142" spans="2:34" ht="15" customHeight="1" x14ac:dyDescent="0.2">
      <c r="B142" s="148" t="s">
        <v>146</v>
      </c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4"/>
      <c r="Z142" s="144"/>
      <c r="AA142" s="144"/>
      <c r="AB142" s="144"/>
      <c r="AC142" s="149"/>
      <c r="AD142" s="150"/>
      <c r="AE142" s="8"/>
    </row>
    <row r="143" spans="2:34" s="153" customFormat="1" ht="12.75" customHeight="1" x14ac:dyDescent="0.2">
      <c r="B143" s="151" t="s">
        <v>147</v>
      </c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52"/>
      <c r="AE143" s="8"/>
    </row>
    <row r="144" spans="2:34" s="153" customFormat="1" ht="14.25" customHeight="1" x14ac:dyDescent="0.2">
      <c r="B144" s="151" t="s">
        <v>148</v>
      </c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4"/>
      <c r="AD144" s="152"/>
      <c r="AE144" s="8"/>
    </row>
    <row r="145" spans="2:31" ht="13.5" customHeight="1" x14ac:dyDescent="0.2">
      <c r="B145" s="154" t="s">
        <v>149</v>
      </c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55"/>
      <c r="AE145" s="8"/>
    </row>
    <row r="146" spans="2:31" ht="12.75" customHeight="1" x14ac:dyDescent="0.2"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56"/>
      <c r="AE146" s="8"/>
    </row>
    <row r="147" spans="2:31" x14ac:dyDescent="0.2">
      <c r="B147" s="157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56"/>
      <c r="AE147" s="8"/>
    </row>
    <row r="148" spans="2:31" x14ac:dyDescent="0.2">
      <c r="B148" s="157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4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4"/>
      <c r="AD148" s="158"/>
      <c r="AE148" s="8"/>
    </row>
    <row r="149" spans="2:31" x14ac:dyDescent="0.2">
      <c r="B149" s="150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52"/>
      <c r="AE149" s="8"/>
    </row>
    <row r="150" spans="2:31" x14ac:dyDescent="0.2">
      <c r="B150" s="159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59"/>
      <c r="AE150" s="8"/>
    </row>
    <row r="151" spans="2:31" x14ac:dyDescent="0.2">
      <c r="B151" s="159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44"/>
      <c r="AD151" s="159"/>
      <c r="AE151" s="8"/>
    </row>
    <row r="152" spans="2:31" x14ac:dyDescent="0.2">
      <c r="B152" s="159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44"/>
      <c r="AD152" s="152"/>
      <c r="AE152" s="8"/>
    </row>
    <row r="153" spans="2:31" x14ac:dyDescent="0.2">
      <c r="B153" s="159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44"/>
      <c r="AD153" s="159"/>
      <c r="AE153" s="8"/>
    </row>
    <row r="154" spans="2:31" x14ac:dyDescent="0.2">
      <c r="B154" s="159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1"/>
      <c r="AD154" s="159"/>
    </row>
    <row r="155" spans="2:31" x14ac:dyDescent="0.2">
      <c r="B155" s="159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1"/>
      <c r="AD155" s="159"/>
    </row>
    <row r="156" spans="2:31" x14ac:dyDescent="0.2">
      <c r="B156" s="159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61"/>
      <c r="AD156" s="159"/>
    </row>
    <row r="157" spans="2:31" s="162" customFormat="1" ht="12" x14ac:dyDescent="0.2">
      <c r="C157" s="163"/>
      <c r="D157" s="163"/>
      <c r="E157" s="163"/>
      <c r="F157" s="163"/>
      <c r="G157" s="163"/>
      <c r="O157" s="163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</row>
    <row r="158" spans="2:31" s="162" customFormat="1" ht="12" x14ac:dyDescent="0.2"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6"/>
    </row>
    <row r="159" spans="2:31" x14ac:dyDescent="0.2"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37"/>
    </row>
    <row r="160" spans="2:31" x14ac:dyDescent="0.2">
      <c r="C160" s="144"/>
      <c r="D160" s="144"/>
      <c r="E160" s="144"/>
      <c r="F160" s="144"/>
      <c r="G160" s="144"/>
      <c r="O160" s="144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37"/>
    </row>
    <row r="161" spans="3:29" x14ac:dyDescent="0.2">
      <c r="C161" s="144"/>
      <c r="D161" s="144"/>
      <c r="E161" s="144"/>
      <c r="F161" s="144"/>
      <c r="G161" s="144"/>
      <c r="I161" s="144"/>
      <c r="J161" s="144"/>
      <c r="K161" s="144"/>
      <c r="L161" s="144"/>
      <c r="M161" s="144"/>
      <c r="N161" s="144"/>
      <c r="O161" s="144"/>
      <c r="P161" s="167"/>
      <c r="Q161" s="167"/>
      <c r="R161" s="167"/>
      <c r="S161" s="168"/>
      <c r="T161" s="168"/>
      <c r="U161" s="168"/>
      <c r="V161" s="168"/>
      <c r="W161" s="168"/>
      <c r="X161" s="168"/>
      <c r="Y161" s="168"/>
      <c r="Z161" s="168"/>
      <c r="AA161" s="168"/>
      <c r="AB161" s="169"/>
      <c r="AC161" s="37"/>
    </row>
    <row r="162" spans="3:29" x14ac:dyDescent="0.2"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37"/>
    </row>
    <row r="163" spans="3:29" x14ac:dyDescent="0.2">
      <c r="C163" s="144"/>
      <c r="D163" s="144"/>
      <c r="E163" s="144"/>
      <c r="F163" s="144"/>
      <c r="G163" s="144"/>
      <c r="O163" s="144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70"/>
    </row>
    <row r="164" spans="3:29" s="172" customFormat="1" ht="8.25" x14ac:dyDescent="0.15">
      <c r="C164" s="171"/>
      <c r="D164" s="171"/>
      <c r="E164" s="171"/>
      <c r="F164" s="171"/>
      <c r="G164" s="171"/>
      <c r="O164" s="171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</row>
    <row r="165" spans="3:29" x14ac:dyDescent="0.2"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</row>
    <row r="166" spans="3:29" ht="18" customHeight="1" x14ac:dyDescent="0.2"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5"/>
      <c r="AC166" s="170"/>
    </row>
    <row r="167" spans="3:29" ht="21" customHeight="1" x14ac:dyDescent="0.2">
      <c r="C167" s="171"/>
      <c r="D167" s="171"/>
      <c r="E167" s="171"/>
      <c r="F167" s="171"/>
      <c r="G167" s="171"/>
      <c r="H167" s="172"/>
      <c r="I167" s="172"/>
      <c r="J167" s="172"/>
      <c r="K167" s="172"/>
      <c r="L167" s="172"/>
      <c r="M167" s="172"/>
      <c r="N167" s="172"/>
      <c r="O167" s="171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5"/>
      <c r="AC167" s="37"/>
    </row>
    <row r="168" spans="3:29" ht="17.25" customHeight="1" x14ac:dyDescent="0.2"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5"/>
      <c r="AC168" s="37"/>
    </row>
    <row r="169" spans="3:29" s="37" customFormat="1" ht="20.25" customHeight="1" x14ac:dyDescent="0.2"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5"/>
      <c r="AC169" s="174"/>
    </row>
    <row r="170" spans="3:29" s="37" customFormat="1" ht="24.75" customHeight="1" x14ac:dyDescent="0.2">
      <c r="C170" s="149"/>
      <c r="D170" s="149"/>
      <c r="E170" s="149"/>
      <c r="F170" s="149"/>
      <c r="G170" s="149"/>
      <c r="O170" s="149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5"/>
    </row>
    <row r="171" spans="3:29" s="37" customFormat="1" ht="21.75" customHeight="1" x14ac:dyDescent="0.2">
      <c r="C171" s="149"/>
      <c r="D171" s="149"/>
      <c r="E171" s="149"/>
      <c r="F171" s="149"/>
      <c r="G171" s="149"/>
      <c r="O171" s="149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5"/>
    </row>
    <row r="172" spans="3:29" s="37" customFormat="1" ht="33.75" customHeight="1" x14ac:dyDescent="0.2"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4"/>
      <c r="AB172" s="175"/>
    </row>
    <row r="173" spans="3:29" s="37" customFormat="1" ht="29.25" customHeight="1" x14ac:dyDescent="0.2"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</row>
    <row r="174" spans="3:29" x14ac:dyDescent="0.2"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</row>
    <row r="175" spans="3:29" x14ac:dyDescent="0.2">
      <c r="C175" s="149"/>
      <c r="D175" s="149"/>
      <c r="E175" s="149"/>
      <c r="F175" s="149"/>
      <c r="G175" s="149"/>
      <c r="O175" s="149"/>
      <c r="P175" s="149"/>
      <c r="Q175" s="149"/>
      <c r="R175" s="149"/>
    </row>
    <row r="176" spans="3:29" x14ac:dyDescent="0.2">
      <c r="C176" s="149"/>
      <c r="D176" s="149"/>
      <c r="E176" s="149"/>
      <c r="F176" s="149"/>
      <c r="G176" s="149"/>
      <c r="O176" s="149"/>
      <c r="P176" s="149"/>
      <c r="Q176" s="149"/>
      <c r="R176" s="149"/>
    </row>
    <row r="177" spans="3:20" x14ac:dyDescent="0.2">
      <c r="C177" s="149"/>
      <c r="D177" s="149"/>
      <c r="E177" s="149"/>
      <c r="F177" s="149"/>
      <c r="G177" s="149"/>
      <c r="O177" s="149"/>
      <c r="P177" s="149"/>
      <c r="Q177" s="149"/>
      <c r="R177" s="149"/>
    </row>
    <row r="178" spans="3:20" x14ac:dyDescent="0.2">
      <c r="C178" s="149"/>
      <c r="D178" s="149"/>
      <c r="E178" s="149"/>
      <c r="F178" s="149"/>
      <c r="G178" s="149"/>
      <c r="O178" s="149"/>
      <c r="P178" s="149"/>
      <c r="Q178" s="149"/>
      <c r="R178" s="149"/>
    </row>
    <row r="179" spans="3:20" x14ac:dyDescent="0.2">
      <c r="C179" s="149"/>
      <c r="D179" s="149"/>
      <c r="E179" s="149"/>
      <c r="F179" s="149"/>
      <c r="G179" s="149"/>
      <c r="O179" s="149"/>
      <c r="P179" s="149"/>
      <c r="Q179" s="149"/>
      <c r="R179" s="149"/>
    </row>
    <row r="180" spans="3:20" x14ac:dyDescent="0.2">
      <c r="C180" s="149"/>
      <c r="D180" s="149"/>
      <c r="E180" s="149"/>
      <c r="F180" s="149"/>
      <c r="G180" s="149"/>
      <c r="O180" s="149"/>
      <c r="P180" s="149"/>
      <c r="Q180" s="149"/>
      <c r="R180" s="149"/>
    </row>
    <row r="181" spans="3:20" x14ac:dyDescent="0.2">
      <c r="C181" s="149"/>
      <c r="D181" s="149"/>
      <c r="E181" s="149"/>
      <c r="F181" s="149"/>
      <c r="G181" s="149"/>
      <c r="O181" s="149"/>
      <c r="P181" s="149"/>
      <c r="Q181" s="149"/>
      <c r="R181" s="149"/>
    </row>
    <row r="182" spans="3:20" x14ac:dyDescent="0.2">
      <c r="C182" s="149"/>
      <c r="D182" s="149"/>
      <c r="E182" s="149"/>
      <c r="F182" s="149"/>
      <c r="G182" s="149"/>
      <c r="O182" s="149"/>
      <c r="P182" s="149"/>
      <c r="Q182" s="149"/>
      <c r="R182" s="149"/>
    </row>
    <row r="183" spans="3:20" x14ac:dyDescent="0.2">
      <c r="C183" s="149"/>
      <c r="D183" s="149"/>
      <c r="E183" s="149"/>
      <c r="F183" s="149"/>
      <c r="G183" s="149"/>
      <c r="O183" s="149"/>
      <c r="P183" s="149"/>
      <c r="Q183" s="149"/>
      <c r="R183" s="149"/>
    </row>
    <row r="184" spans="3:20" x14ac:dyDescent="0.2">
      <c r="C184" s="149"/>
      <c r="D184" s="149"/>
      <c r="E184" s="149"/>
      <c r="F184" s="149"/>
      <c r="G184" s="149"/>
      <c r="O184" s="149"/>
      <c r="P184" s="149"/>
      <c r="Q184" s="149"/>
      <c r="R184" s="149"/>
    </row>
    <row r="185" spans="3:20" x14ac:dyDescent="0.2">
      <c r="C185" s="149"/>
      <c r="D185" s="149"/>
      <c r="E185" s="149"/>
      <c r="F185" s="149"/>
      <c r="G185" s="149"/>
      <c r="O185" s="149"/>
      <c r="P185" s="149"/>
      <c r="Q185" s="149"/>
      <c r="R185" s="149"/>
    </row>
    <row r="186" spans="3:20" x14ac:dyDescent="0.2"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</row>
    <row r="187" spans="3:20" x14ac:dyDescent="0.2"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</row>
    <row r="188" spans="3:20" x14ac:dyDescent="0.2"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</row>
    <row r="189" spans="3:20" x14ac:dyDescent="0.2"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</row>
    <row r="190" spans="3:20" x14ac:dyDescent="0.2"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</row>
    <row r="191" spans="3:20" x14ac:dyDescent="0.2"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</row>
    <row r="192" spans="3:20" x14ac:dyDescent="0.2"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</row>
    <row r="193" spans="3:20" x14ac:dyDescent="0.2"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</row>
    <row r="194" spans="3:20" x14ac:dyDescent="0.2"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</row>
    <row r="195" spans="3:20" x14ac:dyDescent="0.2"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</row>
    <row r="196" spans="3:20" x14ac:dyDescent="0.2"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</row>
    <row r="197" spans="3:20" x14ac:dyDescent="0.2"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</row>
    <row r="198" spans="3:20" x14ac:dyDescent="0.2"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</row>
    <row r="199" spans="3:20" x14ac:dyDescent="0.2"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</row>
  </sheetData>
  <mergeCells count="10">
    <mergeCell ref="B1:AD1"/>
    <mergeCell ref="B3:AD3"/>
    <mergeCell ref="B4:AD4"/>
    <mergeCell ref="B5:AD5"/>
    <mergeCell ref="B6:B7"/>
    <mergeCell ref="C6:N6"/>
    <mergeCell ref="O6:O7"/>
    <mergeCell ref="P6:AA6"/>
    <mergeCell ref="AB6:AB7"/>
    <mergeCell ref="AC6:AD6"/>
  </mergeCells>
  <printOptions horizontalCentered="1"/>
  <pageMargins left="0" right="0" top="0" bottom="0" header="0" footer="0"/>
  <pageSetup scale="6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</vt:lpstr>
      <vt:lpstr>PP!Área_de_impresión</vt:lpstr>
      <vt:lpstr>PP!Títulos_a_imprimir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2026-02-16T16:19:04Z</dcterms:created>
  <dcterms:modified xsi:type="dcterms:W3CDTF">2026-02-16T16:38:09Z</dcterms:modified>
</cp:coreProperties>
</file>