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cienda365-my.sharepoint.com/personal/fperez_hacienda_gov_do/Documents/Escritorio/2026/INGRESOS FISCALES PARA INTERNET 2026/"/>
    </mc:Choice>
  </mc:AlternateContent>
  <xr:revisionPtr revIDLastSave="0" documentId="8_{1EA49845-4084-423A-92B2-5DC5DC181A02}" xr6:coauthVersionLast="47" xr6:coauthVersionMax="47" xr10:uidLastSave="{00000000-0000-0000-0000-000000000000}"/>
  <bookViews>
    <workbookView xWindow="28680" yWindow="-120" windowWidth="29040" windowHeight="15720" xr2:uid="{FBADC812-6AAA-44EB-BA83-859B4C8EF0EB}"/>
  </bookViews>
  <sheets>
    <sheet name="PP (EST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\0">#N/A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#N/A</definedName>
    <definedName name="\Ñ">#REF!</definedName>
    <definedName name="\O">#N/A</definedName>
    <definedName name="\P">#REF!</definedName>
    <definedName name="\q">#N/A</definedName>
    <definedName name="\R">#N/A</definedName>
    <definedName name="\S">#REF!</definedName>
    <definedName name="\T">#REF!</definedName>
    <definedName name="\T1">#REF!</definedName>
    <definedName name="\T2">[2]BOP!#REF!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>#N/A</definedName>
    <definedName name="_______FAL6">#N/A</definedName>
    <definedName name="_______FAL7">#N/A</definedName>
    <definedName name="_______ROS1">#N/A</definedName>
    <definedName name="_______ROS2">#N/A</definedName>
    <definedName name="_______ROS3">#N/A</definedName>
    <definedName name="_______ROS4">#N/A</definedName>
    <definedName name="______AUS1">#N/A</definedName>
    <definedName name="______DEG1">#N/A</definedName>
    <definedName name="______DKR1">#N/A</definedName>
    <definedName name="______ECU1">#N/A</definedName>
    <definedName name="______ESC1">#N/A</definedName>
    <definedName name="______FAL2">#N/A</definedName>
    <definedName name="______FAL3">#N/A</definedName>
    <definedName name="______FAL4">#N/A</definedName>
    <definedName name="______FAL5">#N/A</definedName>
    <definedName name="______FAL6">#N/A</definedName>
    <definedName name="______FAL7">#N/A</definedName>
    <definedName name="______FMK1">#N/A</definedName>
    <definedName name="______IKR1">#N/A</definedName>
    <definedName name="______IRP1">#N/A</definedName>
    <definedName name="______LIT1">#N/A</definedName>
    <definedName name="______MEX1">#N/A</definedName>
    <definedName name="______PTA1">#N/A</definedName>
    <definedName name="______ROS1">#N/A</definedName>
    <definedName name="______ROS2">#N/A</definedName>
    <definedName name="______ROS3">#N/A</definedName>
    <definedName name="______ROS4">#N/A</definedName>
    <definedName name="______SAR1">#N/A</definedName>
    <definedName name="_____AUS1">#N/A</definedName>
    <definedName name="_____DEG1">#N/A</definedName>
    <definedName name="_____DKR1">#N/A</definedName>
    <definedName name="_____ECU1">#N/A</definedName>
    <definedName name="_____ESC1">#N/A</definedName>
    <definedName name="_____FAL2">#N/A</definedName>
    <definedName name="_____FAL3">#N/A</definedName>
    <definedName name="_____FAL4">#N/A</definedName>
    <definedName name="_____FAL5">#N/A</definedName>
    <definedName name="_____FAL6">#N/A</definedName>
    <definedName name="_____FAL7">#N/A</definedName>
    <definedName name="_____FMK1">#N/A</definedName>
    <definedName name="_____IKR1">#N/A</definedName>
    <definedName name="_____IRP1">#N/A</definedName>
    <definedName name="_____LIT1">#N/A</definedName>
    <definedName name="_____MEX1">#N/A</definedName>
    <definedName name="_____PTA1">#N/A</definedName>
    <definedName name="_____ROS1">#N/A</definedName>
    <definedName name="_____ROS2">#N/A</definedName>
    <definedName name="_____ROS3">#N/A</definedName>
    <definedName name="_____ROS4">#N/A</definedName>
    <definedName name="_____SAR1">#N/A</definedName>
    <definedName name="____AUS1">#N/A</definedName>
    <definedName name="____DEG1">#N/A</definedName>
    <definedName name="____DKR1">#N/A</definedName>
    <definedName name="____ECU1">#N/A</definedName>
    <definedName name="____ESC1">#N/A</definedName>
    <definedName name="____FAL2">#N/A</definedName>
    <definedName name="____FAL3">#N/A</definedName>
    <definedName name="____FAL4">#N/A</definedName>
    <definedName name="____FAL5">#N/A</definedName>
    <definedName name="____FAL6">#N/A</definedName>
    <definedName name="____FAL7">#N/A</definedName>
    <definedName name="____FMK1">#N/A</definedName>
    <definedName name="____IKR1">#N/A</definedName>
    <definedName name="____IRP1">#N/A</definedName>
    <definedName name="____LIT1">#N/A</definedName>
    <definedName name="____MEX1">#N/A</definedName>
    <definedName name="____PTA1">#N/A</definedName>
    <definedName name="____ROS1">#N/A</definedName>
    <definedName name="____ROS2">#N/A</definedName>
    <definedName name="____ROS3">#N/A</definedName>
    <definedName name="____ROS4">#N/A</definedName>
    <definedName name="____SAR1">#N/A</definedName>
    <definedName name="___AUS1">#N/A</definedName>
    <definedName name="___DEG1">#N/A</definedName>
    <definedName name="___DKR1">#N/A</definedName>
    <definedName name="___ECU1">#N/A</definedName>
    <definedName name="___ESC1">#N/A</definedName>
    <definedName name="___FAL2">#N/A</definedName>
    <definedName name="___FAL3">#N/A</definedName>
    <definedName name="___FAL4">#N/A</definedName>
    <definedName name="___FAL5">#N/A</definedName>
    <definedName name="___FAL6">#N/A</definedName>
    <definedName name="___FAL7">#N/A</definedName>
    <definedName name="___FMK1">#N/A</definedName>
    <definedName name="___IKR1">#N/A</definedName>
    <definedName name="___IRP1">#N/A</definedName>
    <definedName name="___LIT1">#N/A</definedName>
    <definedName name="___MEX1">#N/A</definedName>
    <definedName name="___PTA1">#N/A</definedName>
    <definedName name="___ROS1">#N/A</definedName>
    <definedName name="___ROS2">#N/A</definedName>
    <definedName name="___ROS3">#N/A</definedName>
    <definedName name="___ROS4">#N/A</definedName>
    <definedName name="___SAR1">#N/A</definedName>
    <definedName name="__10FA_L">#REF!</definedName>
    <definedName name="__11GAZ_LIABS">#REF!</definedName>
    <definedName name="__123Graph_A" hidden="1">'[3]Crédito SPNF (fiscal)'!#REF!</definedName>
    <definedName name="__123Graph_AChart1" hidden="1">'[4]Cable 2'!#REF!</definedName>
    <definedName name="__123Graph_AChart2" hidden="1">'[4]Cable 2'!#REF!</definedName>
    <definedName name="__123Graph_AChart3" hidden="1">'[4]Cable 2'!#REF!</definedName>
    <definedName name="__123Graph_AChart4" hidden="1">'[4]Cable 2'!#REF!</definedName>
    <definedName name="__123Graph_AChart5" hidden="1">'[4]Cable 2'!#REF!</definedName>
    <definedName name="__123Graph_AChart6" hidden="1">'[4]Cable 2'!#REF!</definedName>
    <definedName name="__123Graph_AChart7" hidden="1">'[4]Cable 2'!#REF!</definedName>
    <definedName name="__123Graph_ACurrent" hidden="1">'[4]Cable 2'!#REF!</definedName>
    <definedName name="__123Graph_AREER" hidden="1">[5]ER!#REF!</definedName>
    <definedName name="__123Graph_B" hidden="1">[6]FLUJO!$B$7929:$C$7929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[5]ER!#REF!</definedName>
    <definedName name="__123Graph_C" hidden="1">[6]FLUJO!$B$7936:$C$7936</definedName>
    <definedName name="__123Graph_CREER" hidden="1">[5]ER!#REF!</definedName>
    <definedName name="__123Graph_D" hidden="1">[6]FLUJO!$B$7942:$C$7942</definedName>
    <definedName name="__123Graph_E" hidden="1">[7]PFMON!#REF!</definedName>
    <definedName name="__123Graph_F" hidden="1">#N/A</definedName>
    <definedName name="__123Graph_X" hidden="1">[6]FLUJO!$B$7906:$C$7906</definedName>
    <definedName name="__12INT_RESERVES">#REF!</definedName>
    <definedName name="__1r">#REF!</definedName>
    <definedName name="__2Macros_Import_.qbop">[8]!'[Macros Import].qbop'</definedName>
    <definedName name="__3__123Graph_ACPI_ER_LOG" hidden="1">[5]ER!#REF!</definedName>
    <definedName name="__4__123Graph_BCPI_ER_LOG" hidden="1">[5]ER!#REF!</definedName>
    <definedName name="__5__123Graph_BIBA_IBRD" hidden="1">[5]WB!#REF!</definedName>
    <definedName name="__6B.2_B.3">#REF!</definedName>
    <definedName name="__7B.4___5">#REF!</definedName>
    <definedName name="__8CONSOL_B2">#REF!</definedName>
    <definedName name="__9CONSOL_DEPOSITS">'[9]A 11'!#REF!</definedName>
    <definedName name="__AUS1">#N/A</definedName>
    <definedName name="__BOP2">[10]BoP!#REF!</definedName>
    <definedName name="__DEG1">#N/A</definedName>
    <definedName name="__DKR1">#N/A</definedName>
    <definedName name="__ECU1">#N/A</definedName>
    <definedName name="__END94">#REF!</definedName>
    <definedName name="__ESC1">#N/A</definedName>
    <definedName name="__FAL2">#N/A</definedName>
    <definedName name="__FAL3">#N/A</definedName>
    <definedName name="__FAL4">#N/A</definedName>
    <definedName name="__FAL5">#N/A</definedName>
    <definedName name="__FAL6">#N/A</definedName>
    <definedName name="__FAL7">#N/A</definedName>
    <definedName name="__FMK1">#N/A</definedName>
    <definedName name="__IKR1">#N/A</definedName>
    <definedName name="__IRP1">#N/A</definedName>
    <definedName name="__LIT1">#N/A</definedName>
    <definedName name="__MEX1">#N/A</definedName>
    <definedName name="__PTA1">#N/A</definedName>
    <definedName name="__RES2">[10]RES!#REF!</definedName>
    <definedName name="__ROS1">#N/A</definedName>
    <definedName name="__ROS2">#N/A</definedName>
    <definedName name="__ROS3">#N/A</definedName>
    <definedName name="__ROS4">#N/A</definedName>
    <definedName name="__SAR1">#N/A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'[2]Imp:DSA output'!$O$9:$R$464</definedName>
    <definedName name="__YR89">'[2]Imp:DSA output'!$C$9:$C$464</definedName>
    <definedName name="__YR90">'[2]Imp:DSA output'!$D$9:$D$464</definedName>
    <definedName name="__YR91">'[2]Imp:DSA output'!$E$9:$E$464</definedName>
    <definedName name="__YR92">'[2]Imp:DSA output'!$F$9:$F$464</definedName>
    <definedName name="__YR93">'[2]Imp:DSA output'!$G$9:$G$464</definedName>
    <definedName name="__YR94">'[2]Imp:DSA output'!$H$9:$H$464</definedName>
    <definedName name="__YR95">'[2]Imp:DSA output'!$I$9:$I$464</definedName>
    <definedName name="_1">#N/A</definedName>
    <definedName name="_10__123Graph_AWB_ADJ_PRJ" hidden="1">[11]WB!$Q$255:$AK$255</definedName>
    <definedName name="_10FA_L">#REF!</definedName>
    <definedName name="_11__123Graph_BCPI_ER_LOG" hidden="1">[11]ER!#REF!</definedName>
    <definedName name="_11GAZ_LIABS">#REF!</definedName>
    <definedName name="_12__123Graph_BIBA_IBRD" hidden="1">[11]WB!#REF!</definedName>
    <definedName name="_12INT_RESERVES">#REF!</definedName>
    <definedName name="_15Macros_Import_.qbop">[8]!'[Macros Import].qbop'</definedName>
    <definedName name="_16__123Graph_BWB_ADJ_PRJ" hidden="1">[11]WB!$Q$257:$AK$257</definedName>
    <definedName name="_1987">#N/A</definedName>
    <definedName name="_1IMPRESION">#REF!</definedName>
    <definedName name="_1Macros_Import_.qbop">#N/A</definedName>
    <definedName name="_1r">#REF!</definedName>
    <definedName name="_2">#N/A</definedName>
    <definedName name="_2__123Graph_ACPI_ER_LOG" hidden="1">[11]ER!#REF!</definedName>
    <definedName name="_20__123Graph_XREALEX_WAGE" hidden="1">[12]PRIVATE!#REF!</definedName>
    <definedName name="_24Macros_Import_.qbop">[13]!'[Macros Import].qbop'</definedName>
    <definedName name="_25__123Graph_ACPI_ER_LOG" hidden="1">[14]ER!#REF!</definedName>
    <definedName name="_26__123Graph_BCPI_ER_LOG" hidden="1">[14]ER!#REF!</definedName>
    <definedName name="_27__123Graph_ACPI_ER_LOG" hidden="1">[5]ER!#REF!</definedName>
    <definedName name="_27__123Graph_BIBA_IBRD" hidden="1">[14]WB!#REF!</definedName>
    <definedName name="_27_0CUADRO_N__4.">[15]monthly!#REF!</definedName>
    <definedName name="_28B.2_B.3">#REF!</definedName>
    <definedName name="_29B.4___5">#REF!</definedName>
    <definedName name="_2IMPRESION">#REF!</definedName>
    <definedName name="_2Macros_Import_.qbop">[16]!'[Macros Import].qbop'</definedName>
    <definedName name="_3">#N/A</definedName>
    <definedName name="_3.__No_club_de_París__Después_del_30_Jun_84">#N/A</definedName>
    <definedName name="_3__123Graph_ACPI_ER_LOG" hidden="1">[5]ER!#REF!</definedName>
    <definedName name="_30CONSOL_B2">#REF!</definedName>
    <definedName name="_31_0GRÁFICO_N_10.2">[15]monthly!#REF!</definedName>
    <definedName name="_31CONSOL_DEPOSITS">'[17]A 11'!#REF!</definedName>
    <definedName name="_32FA_L">#REF!</definedName>
    <definedName name="_33GAZ_LIABS">#REF!</definedName>
    <definedName name="_34INT_RESERVES">#REF!</definedName>
    <definedName name="_39__123Graph_BCPI_ER_LOG" hidden="1">[5]ER!#REF!</definedName>
    <definedName name="_4">#N/A</definedName>
    <definedName name="_4__123Graph_BCPI_ER_LOG" hidden="1">[5]ER!#REF!</definedName>
    <definedName name="_5">#N/A</definedName>
    <definedName name="_5__123Graph_BIBA_IBRD" hidden="1">[5]WB!#REF!</definedName>
    <definedName name="_51__123Graph_BIBA_IBRD" hidden="1">[5]WB!#REF!</definedName>
    <definedName name="_52B.2_B.3">#REF!</definedName>
    <definedName name="_53B.4___5">#REF!</definedName>
    <definedName name="_54CONSOL_B2">#REF!</definedName>
    <definedName name="_6">#N/A</definedName>
    <definedName name="_6__123Graph_AIBA_IBRD" hidden="1">[11]WB!$Q$62:$AK$62</definedName>
    <definedName name="_68CONSOL_DEPOSITS">'[9]A 11'!#REF!</definedName>
    <definedName name="_69FA_L">#REF!</definedName>
    <definedName name="_6B.2_B.3">#REF!</definedName>
    <definedName name="_7">#N/A</definedName>
    <definedName name="_70GAZ_LIABS">#REF!</definedName>
    <definedName name="_71INT_RESERVES">#REF!</definedName>
    <definedName name="_7B.4___5">#REF!</definedName>
    <definedName name="_8">#N/A</definedName>
    <definedName name="_8CONSOL_B2">#REF!</definedName>
    <definedName name="_9CONSOL_DEPOSITS">'[18]A 11'!#REF!</definedName>
    <definedName name="_AUS1">#N/A</definedName>
    <definedName name="_BOP2">[19]BoP!#REF!</definedName>
    <definedName name="_D">#REF!</definedName>
    <definedName name="_DEG1">#N/A</definedName>
    <definedName name="_DKR1">#N/A</definedName>
    <definedName name="_ECU1">#N/A</definedName>
    <definedName name="_END94">#REF!</definedName>
    <definedName name="_ESC1">#N/A</definedName>
    <definedName name="_FAL1">#N/A</definedName>
    <definedName name="_FAL2">#N/A</definedName>
    <definedName name="_FAL3">#N/A</definedName>
    <definedName name="_FAL4">#N/A</definedName>
    <definedName name="_FAL5">#N/A</definedName>
    <definedName name="_FAL6">#N/A</definedName>
    <definedName name="_FAL7">#N/A</definedName>
    <definedName name="_Fill" hidden="1">'[20]shared data'!$A$4:$A$642</definedName>
    <definedName name="_FMK1">#N/A</definedName>
    <definedName name="_ftnref1">#REF!</definedName>
    <definedName name="_IKR1">#N/A</definedName>
    <definedName name="_IRP1">#N/A</definedName>
    <definedName name="_Key1" hidden="1">#N/A</definedName>
    <definedName name="_LIT1">#N/A</definedName>
    <definedName name="_MEX1">#N/A</definedName>
    <definedName name="_Order1" hidden="1">255</definedName>
    <definedName name="_Order2" hidden="1">0</definedName>
    <definedName name="_P">#REF!</definedName>
    <definedName name="_Parse_Out" hidden="1">#REF!</definedName>
    <definedName name="_PTA1">#N/A</definedName>
    <definedName name="_Regression_Out" hidden="1">#REF!</definedName>
    <definedName name="_Regression_X" hidden="1">#REF!</definedName>
    <definedName name="_Regression_Y" hidden="1">#REF!</definedName>
    <definedName name="_RES2">[19]RES!#REF!</definedName>
    <definedName name="_ROS1">#N/A</definedName>
    <definedName name="_ROS2">#N/A</definedName>
    <definedName name="_ROS3">#N/A</definedName>
    <definedName name="_ROS4">#N/A</definedName>
    <definedName name="_SAR1">#N/A</definedName>
    <definedName name="_Sort" hidden="1">#N/A</definedName>
    <definedName name="_SUM2">#REF!</definedName>
    <definedName name="_t7">[21]R7!$A$1:$G$31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'[20]shared data'!$A$1:$G$71</definedName>
    <definedName name="_WB2">#REF!</definedName>
    <definedName name="_YR0110">'[2]Imp:DSA output'!$O$9:$R$464</definedName>
    <definedName name="_YR89">'[2]Imp:DSA output'!$C$9:$C$464</definedName>
    <definedName name="_YR90">'[2]Imp:DSA output'!$D$9:$D$464</definedName>
    <definedName name="_YR91">'[2]Imp:DSA output'!$E$9:$E$464</definedName>
    <definedName name="_YR92">'[2]Imp:DSA output'!$F$9:$F$464</definedName>
    <definedName name="_YR93">'[2]Imp:DSA output'!$G$9:$G$464</definedName>
    <definedName name="_YR94">'[2]Imp:DSA output'!$H$9:$H$464</definedName>
    <definedName name="_YR95">'[2]Imp:DSA output'!$I$9:$I$464</definedName>
    <definedName name="_Z">[2]Imp!#REF!</definedName>
    <definedName name="A">[22]!'[Macros Import].qbop'</definedName>
    <definedName name="A_impresión_IM">'[23]ponder a y p '!$A$1:$N$50</definedName>
    <definedName name="AAA">#REF!</definedName>
    <definedName name="AccessDatabase" hidden="1">"\\De2kp-42538\BOLETIN\Claga\CLAGA2000.mdb"</definedName>
    <definedName name="ACTIVATE">#REF!</definedName>
    <definedName name="ACUMULADO">#N/A</definedName>
    <definedName name="ALL">'[2]Imp:DSA output'!$C$9:$R$464</definedName>
    <definedName name="AMORTI">#N/A</definedName>
    <definedName name="ANEXO2">[24]BCP!#REF!</definedName>
    <definedName name="ANEXO3">#N/A</definedName>
    <definedName name="ANEXO4">#N/A</definedName>
    <definedName name="ANEXO5">#N/A</definedName>
    <definedName name="ANEXO6">#N/A</definedName>
    <definedName name="_xlnm.Print_Area" localSheetId="0">'PP (EST)'!$B$1:$J$109</definedName>
    <definedName name="_xlnm.Print_Area">'[25]Table 1'!#REF!</definedName>
    <definedName name="AREACONSTRUCCIO">#REF!</definedName>
    <definedName name="ASAU">#N/A</definedName>
    <definedName name="ASAU1">#N/A</definedName>
    <definedName name="asd">'[26]SPNF Acuerdo Incl. Int.'!asd</definedName>
    <definedName name="ASO">#REF!</definedName>
    <definedName name="atrade">[8]!atrade</definedName>
    <definedName name="AUS">#N/A</definedName>
    <definedName name="AVISO">#N/A</definedName>
    <definedName name="B">#N/A</definedName>
    <definedName name="BAL">#REF!</definedName>
    <definedName name="BANCOS">#N/A</definedName>
    <definedName name="_xlnm.Database">#REF!</definedName>
    <definedName name="Batumi_debt">#REF!</definedName>
    <definedName name="bb">#N/A</definedName>
    <definedName name="BBB">#REF!</definedName>
    <definedName name="bc" hidden="1">'[3]Crédito SPNF (fiscal)'!#REF!</definedName>
    <definedName name="BCA">#N/A</definedName>
    <definedName name="BCA_GDP">#N/A</definedName>
    <definedName name="BCA_NGDP">#REF!</definedName>
    <definedName name="BCH">#REF!</definedName>
    <definedName name="BCH_10G">#REF!</definedName>
    <definedName name="BCH_10R">#REF!</definedName>
    <definedName name="Bcos_Com_20G">#REF!</definedName>
    <definedName name="Bcos_Com20R">#REF!</definedName>
    <definedName name="BCRD15" hidden="1">'[3]Crédito SPNF (fiscal)'!#REF!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[27]!BFLD_DF</definedName>
    <definedName name="BFLD_DF1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[28]Q6!$E$28:$AH$28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LETIN">[24]BCP!#REF!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S">#N/A</definedName>
    <definedName name="BS1A">#N/A</definedName>
    <definedName name="BTR">#REF!</definedName>
    <definedName name="BTRG">#REF!</definedName>
    <definedName name="Button_13">"CLAGA2000_Consolidado_2001_List"</definedName>
    <definedName name="BX">#REF!</definedName>
    <definedName name="BXG">[28]Q6!$E$26:$AH$26</definedName>
    <definedName name="BXS">#REF!</definedName>
    <definedName name="C.2">#REF!</definedName>
    <definedName name="C_">#N/A</definedName>
    <definedName name="CAD">#N/A</definedName>
    <definedName name="calcNGS_NGDP">#N/A</definedName>
    <definedName name="CAMARON">#REF!</definedName>
    <definedName name="CCC">#REF!</definedName>
    <definedName name="CD">#N/A</definedName>
    <definedName name="CD1A">#N/A</definedName>
    <definedName name="CEMENTO">#REF!</definedName>
    <definedName name="CHF">#N/A</definedName>
    <definedName name="CHK5.1">#REF!</definedName>
    <definedName name="cirr">#REF!</definedName>
    <definedName name="CLUB91">#N/A</definedName>
    <definedName name="CMD">[24]BCP!#REF!</definedName>
    <definedName name="CN">#N/A</definedName>
    <definedName name="CN1A">#N/A</definedName>
    <definedName name="COM">#REF!</definedName>
    <definedName name="CONSOL">#REF!</definedName>
    <definedName name="CONSOLC2">#REF!</definedName>
    <definedName name="copystart">#REF!</definedName>
    <definedName name="Copytodebt">'[2]in-out'!#REF!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CREDITOBCH">#REF!</definedName>
    <definedName name="CREDITORSB">#REF!</definedName>
    <definedName name="CRUZ">#N/A</definedName>
    <definedName name="CRUZ1">#N/A</definedName>
    <definedName name="CS">#N/A</definedName>
    <definedName name="CS1A">#N/A</definedName>
    <definedName name="CUENTASMON">[24]BCP!#REF!</definedName>
    <definedName name="CYEAR2021">[29]Coal!$B$583:$J$583</definedName>
    <definedName name="CYEAR2022">[29]Coal!$K$583:$V$583</definedName>
    <definedName name="CYEAR2023">[29]Coal!$W$583:$AH$583</definedName>
    <definedName name="CYEAR2024">[29]Coal!$AI$583:$AT$583</definedName>
    <definedName name="CYEAR2025">[29]Coal!$AU$583:$AX$583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>#REF!</definedName>
    <definedName name="dates">'[20]shared data'!$S$8:$S$155</definedName>
    <definedName name="DATES_A">'[20]shared data'!$D$2:$AC$2</definedName>
    <definedName name="Dates1">#REF!</definedName>
    <definedName name="DB">#REF!</definedName>
    <definedName name="DBproj">#N/A</definedName>
    <definedName name="DDD">#N/A</definedName>
    <definedName name="DEBRIEF">#REF!</definedName>
    <definedName name="DEBT">#REF!</definedName>
    <definedName name="DEFL">#REF!</definedName>
    <definedName name="DEG">#N/A</definedName>
    <definedName name="DEMEURO">#N/A</definedName>
    <definedName name="DES">#REF!</definedName>
    <definedName name="DG">#REF!</definedName>
    <definedName name="DG_S">#REF!</definedName>
    <definedName name="DGproj">#N/A</definedName>
    <definedName name="Discount_IDA">[30]NPV!$B$28</definedName>
    <definedName name="Discount_NC">[30]NPV!#REF!</definedName>
    <definedName name="DiscountRate">#REF!</definedName>
    <definedName name="DIVISOR">#N/A</definedName>
    <definedName name="DIVISOR1">#N/A</definedName>
    <definedName name="DKK">#N/A</definedName>
    <definedName name="DKR">#N/A</definedName>
    <definedName name="DM">#N/A</definedName>
    <definedName name="DM1A">#N/A</definedName>
    <definedName name="DO">#REF!</definedName>
    <definedName name="Dproj">#N/A</definedName>
    <definedName name="DR">#N/A</definedName>
    <definedName name="DR1A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Y">#N/A</definedName>
    <definedName name="DY1A">#N/A</definedName>
    <definedName name="EBRD">#REF!</definedName>
    <definedName name="ECU">#N/A</definedName>
    <definedName name="EDNA">#N/A</definedName>
    <definedName name="EMISION">[24]BCP!#REF!</definedName>
    <definedName name="empty">#REF!</definedName>
    <definedName name="ENDA">#N/A</definedName>
    <definedName name="ESAF_QUAR_GDP">#REF!</definedName>
    <definedName name="esafr">#REF!</definedName>
    <definedName name="ESC">#N/A</definedName>
    <definedName name="EURO">#N/A</definedName>
    <definedName name="EURO1">#N/A</definedName>
    <definedName name="ExitWRS">[31]Main!$AB$25</definedName>
    <definedName name="FAL">#N/A</definedName>
    <definedName name="FB">#N/A</definedName>
    <definedName name="FB1A">#N/A</definedName>
    <definedName name="FF">#N/A</definedName>
    <definedName name="FF1A">#N/A</definedName>
    <definedName name="FFNN">#REF!</definedName>
    <definedName name="Fisc">#REF!</definedName>
    <definedName name="FMI">[24]BCP!#REF!</definedName>
    <definedName name="FMK">#N/A</definedName>
    <definedName name="FORMATO">#N/A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FEURO">#N/A</definedName>
    <definedName name="FS">#N/A</definedName>
    <definedName name="FS1A">#N/A</definedName>
    <definedName name="FT">#N/A</definedName>
    <definedName name="FT1A">#N/A</definedName>
    <definedName name="FUENTE">#REF!</definedName>
    <definedName name="fuente1">#REF!</definedName>
    <definedName name="Fuent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BP">#N/A</definedName>
    <definedName name="GCB_NGDP">#N/A</definedName>
    <definedName name="GDP">'[32]Empresas Publicas detalle'!#REF!</definedName>
    <definedName name="GGB_NGDP">#N/A</definedName>
    <definedName name="GL_Z">#REF!</definedName>
    <definedName name="GOB">#N/A</definedName>
    <definedName name="Grace_IDA">[30]NPV!$B$25</definedName>
    <definedName name="Grace_NC">[30]NPV!#REF!</definedName>
    <definedName name="GUIL">#N/A</definedName>
    <definedName name="GUIL1">#N/A</definedName>
    <definedName name="GYEAR2021">[29]Gold!$B$583:$J$583</definedName>
    <definedName name="GYEAR2022">[29]Gold!$K$583:$U$583</definedName>
    <definedName name="HEADING">#REF!</definedName>
    <definedName name="Heading39">'[20]shared data'!$A$1:$G$5</definedName>
    <definedName name="hhh">#N/A</definedName>
    <definedName name="HTML_CodePage" hidden="1">1252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IDAr">#REF!</definedName>
    <definedName name="IDB">#N/A</definedName>
    <definedName name="IFSASSETS">#REF!</definedName>
    <definedName name="IFSLIABS">#REF!</definedName>
    <definedName name="IKR">#N/A</definedName>
    <definedName name="IM">#REF!</definedName>
    <definedName name="IMF">#REF!</definedName>
    <definedName name="INDICEPRODUCCIO">#REF!</definedName>
    <definedName name="INFOGER">[24]BCP!#REF!</definedName>
    <definedName name="INGRESOS">#REF!</definedName>
    <definedName name="INPUT_2">[10]Input!#REF!</definedName>
    <definedName name="INPUT_4">[10]Input!#REF!</definedName>
    <definedName name="INTERES">#N/A</definedName>
    <definedName name="Interest_IDA">[30]NPV!$B$27</definedName>
    <definedName name="Interest_NC">[30]NPV!#REF!</definedName>
    <definedName name="InterestRate">#REF!</definedName>
    <definedName name="IPC">[33]ipc!#REF!</definedName>
    <definedName name="IRLS">#N/A</definedName>
    <definedName name="IRLS1">#N/A</definedName>
    <definedName name="IRP">#N/A</definedName>
    <definedName name="JA">#N/A</definedName>
    <definedName name="JJ">#N/A</definedName>
    <definedName name="JPY">#N/A</definedName>
    <definedName name="KD">#N/A</definedName>
    <definedName name="KD1A">#N/A</definedName>
    <definedName name="LD">#N/A</definedName>
    <definedName name="LD1A">#N/A</definedName>
    <definedName name="LE">#N/A</definedName>
    <definedName name="LE1A">#N/A</definedName>
    <definedName name="LINES">#REF!</definedName>
    <definedName name="LIT">#N/A</definedName>
    <definedName name="LITEURO">#N/A</definedName>
    <definedName name="LP">#N/A</definedName>
    <definedName name="LP1A">#N/A</definedName>
    <definedName name="LTcirr">#REF!</definedName>
    <definedName name="LTr">#REF!</definedName>
    <definedName name="LUR">#N/A</definedName>
    <definedName name="LUXF">#N/A</definedName>
    <definedName name="LUXF1">#N/A</definedName>
    <definedName name="MACRO">#REF!</definedName>
    <definedName name="MACRO_ASSUMP_2006">#REF!</definedName>
    <definedName name="MALAX">#N/A</definedName>
    <definedName name="MALAX1">#N/A</definedName>
    <definedName name="Maturity_IDA">[30]NPV!$B$26</definedName>
    <definedName name="Maturity_NC">[30]NPV!#REF!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EX">#N/A</definedName>
    <definedName name="mflowsa">[8]!mflowsa</definedName>
    <definedName name="mflowsq">[8]!mflowsq</definedName>
    <definedName name="MIDDLE">#REF!</definedName>
    <definedName name="MISC4">[10]OUTPUT!#REF!</definedName>
    <definedName name="MN">[24]BCP!#REF!</definedName>
    <definedName name="MNP">[24]BCP!#REF!</definedName>
    <definedName name="MPETROLEO">#REF!</definedName>
    <definedName name="mstocksa">[8]!mstocksa</definedName>
    <definedName name="mstocksq">[8]!mstocksq</definedName>
    <definedName name="n">#REF!</definedName>
    <definedName name="names">'[20]shared data'!$B$7:$O$7</definedName>
    <definedName name="NAMES_A">'[20]shared data'!$B$5:$B$223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BlankRow">[34]QEDS!$11:$11</definedName>
    <definedName name="nmColumnHeader">[34]QEDS!$2:$2</definedName>
    <definedName name="nmData">[34]QEDS!$B$3:$F$9</definedName>
    <definedName name="NMG_RG">#N/A</definedName>
    <definedName name="nmIndexTable">[34]QEDS!$13:$13</definedName>
    <definedName name="nmReportFooter">[34]QEDS!$10:$10</definedName>
    <definedName name="nmReportHeader">[34]QEDS!$1:$1</definedName>
    <definedName name="nmRowHeader">[34]QEDS!$A$3:$A$9</definedName>
    <definedName name="nmScale">[34]QEDS!$12:$12</definedName>
    <definedName name="NNN">#REF!</definedName>
    <definedName name="no" hidden="1">'[3]Crédito SPNF (fiscal)'!#REF!</definedName>
    <definedName name="NOCLUB">#N/A</definedName>
    <definedName name="NOK">#N/A</definedName>
    <definedName name="nombrenuevo">#N/A</definedName>
    <definedName name="NOTA_EXPLICATIV">#REF!</definedName>
    <definedName name="Notes">[35]UPLOAD!#REF!</definedName>
    <definedName name="NOTITLES">#REF!</definedName>
    <definedName name="NTDD_RG">[27]!NTDD_RG</definedName>
    <definedName name="NX">#N/A</definedName>
    <definedName name="NX_R">#N/A</definedName>
    <definedName name="NXG_RG">#N/A</definedName>
    <definedName name="NYEAR2021">[29]Nickel!$B$583:$J$583</definedName>
    <definedName name="NYEAR2022">[29]Nickel!$K$583:$V$583</definedName>
    <definedName name="NYEAR2023">[29]Nickel!$W$583:$AH$583</definedName>
    <definedName name="NYEAR2024">[29]Nickel!$AI$583:$AT$583</definedName>
    <definedName name="NYEAR2025">[29]Nickel!$AU$583:$BF$583</definedName>
    <definedName name="OCTUBRE">#N/A</definedName>
    <definedName name="OECD_Table">#REF!</definedName>
    <definedName name="OnShow">'[26]SPNF Acuerdo Incl. Int.'!OnShow</definedName>
    <definedName name="Otr_Inst_Banc_40G">#REF!</definedName>
    <definedName name="Pan_Bancario_50G">#REF!</definedName>
    <definedName name="Pan_Monet_30G">#REF!</definedName>
    <definedName name="Path_Data">'[20]shared data'!$B$8</definedName>
    <definedName name="Path_System">'[20]shared data'!$B$7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">#REF!</definedName>
    <definedName name="PFP">#REF!</definedName>
    <definedName name="pfp_table1">#REF!</definedName>
    <definedName name="PK">#REF!</definedName>
    <definedName name="PLATA">#REF!</definedName>
    <definedName name="POLLO">#REF!</definedName>
    <definedName name="POTENCIAL">#N/A</definedName>
    <definedName name="PP">#N/A</definedName>
    <definedName name="PPPWGT">#N/A</definedName>
    <definedName name="PRECIOCIFBANANO">#REF!</definedName>
    <definedName name="PRICE">#REF!</definedName>
    <definedName name="PRICETAB">#REF!</definedName>
    <definedName name="Print_Area_MI">#N/A</definedName>
    <definedName name="PRINTMACRO">#REF!</definedName>
    <definedName name="PrintThis_Links">[31]Links!$A$1:$F$33</definedName>
    <definedName name="PRIV0">#REF!</definedName>
    <definedName name="PRIV00">#REF!</definedName>
    <definedName name="PRIV1">#REF!</definedName>
    <definedName name="PRIV11">#REF!</definedName>
    <definedName name="PRIV2">#REF!</definedName>
    <definedName name="PRIV22">#REF!</definedName>
    <definedName name="PRIV3">#REF!</definedName>
    <definedName name="PRIV33">#REF!</definedName>
    <definedName name="PRMONTH">#REF!</definedName>
    <definedName name="prn">[30]FSUOUT!$B$2:$V$32</definedName>
    <definedName name="Prog1998">'[36]2003'!#REF!</definedName>
    <definedName name="PRYEAR">#REF!</definedName>
    <definedName name="PTA">#N/A</definedName>
    <definedName name="PTAEURO">#N/A</definedName>
    <definedName name="PUBL00">#REF!</definedName>
    <definedName name="PUBL11">#REF!</definedName>
    <definedName name="PUBL2">#REF!</definedName>
    <definedName name="PUBL22">#REF!</definedName>
    <definedName name="PUBL33">#REF!</definedName>
    <definedName name="PUBL5">#REF!</definedName>
    <definedName name="PUBL55">#REF!</definedName>
    <definedName name="PUBL6">#REF!</definedName>
    <definedName name="PUBL66">#REF!</definedName>
    <definedName name="Q_5">#REF!</definedName>
    <definedName name="Q_6">#REF!</definedName>
    <definedName name="Q_7">#REF!</definedName>
    <definedName name="QFISCAL">'[37]Quarterly Raw Data'!#REF!</definedName>
    <definedName name="qqq" hidden="1">{#N/A,#N/A,FALSE,"EXTRABUDGT"}</definedName>
    <definedName name="QTAB7">'[37]Quarterly MacroFlow'!#REF!</definedName>
    <definedName name="QTAB7A">'[37]Quarterly MacroFlow'!#REF!</definedName>
    <definedName name="R_">#N/A</definedName>
    <definedName name="RA">#N/A</definedName>
    <definedName name="RD">#N/A</definedName>
    <definedName name="RD1A">#N/A</definedName>
    <definedName name="RE">#N/A</definedName>
    <definedName name="red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SERVAS">#REF!</definedName>
    <definedName name="RESUMEN">#REF!</definedName>
    <definedName name="RESUMEN2">#N/A</definedName>
    <definedName name="RESUMEN3">#N/A</definedName>
    <definedName name="RESUMEN4">#N/A</definedName>
    <definedName name="RESUMEN5">#N/A</definedName>
    <definedName name="right">#REF!</definedName>
    <definedName name="RIN">#REF!</definedName>
    <definedName name="rindex">#REF!</definedName>
    <definedName name="rita">[38]Hoja2!$1:$1048576</definedName>
    <definedName name="rngErrorSort">[31]ErrCheck!$A$4</definedName>
    <definedName name="rngLastSave">[31]Main!$G$19</definedName>
    <definedName name="rngLastSent">[31]Main!$G$18</definedName>
    <definedName name="rngLastUpdate">[31]Links!$D$2</definedName>
    <definedName name="rngNeedsUpdate">[31]Links!$E$2</definedName>
    <definedName name="rngQuestChecked">[31]ErrCheck!$A$3</definedName>
    <definedName name="ROS">#N/A</definedName>
    <definedName name="Rows_Table">#REF!</definedName>
    <definedName name="RR">#N/A</definedName>
    <definedName name="RS">#N/A</definedName>
    <definedName name="RS1A">#N/A</definedName>
    <definedName name="RSB">#REF!</definedName>
    <definedName name="RSB_AHAP_40R">#REF!</definedName>
    <definedName name="RSB_Bcos_Des_40R">#REF!</definedName>
    <definedName name="RSB_SOCFIN_40R">#REF!</definedName>
    <definedName name="RUIZ">#N/A</definedName>
    <definedName name="S_">#N/A</definedName>
    <definedName name="S_1A">#N/A</definedName>
    <definedName name="SA_Tab">#REF!</definedName>
    <definedName name="SAR">#N/A</definedName>
    <definedName name="SCHILL">#N/A</definedName>
    <definedName name="SCHILL1">#N/A</definedName>
    <definedName name="sds_gdp_exp_lari">#REF!</definedName>
    <definedName name="sds_gdp_origin">#REF!</definedName>
    <definedName name="sds_gpd_exp_gdp">#REF!</definedName>
    <definedName name="SEK">#N/A</definedName>
    <definedName name="sencount" hidden="1">2</definedName>
    <definedName name="SING">#N/A</definedName>
    <definedName name="SING1">#N/A</definedName>
    <definedName name="SPN">#N/A</definedName>
    <definedName name="spnf">'[26]SPNF Acuerdo Incl. Int.'!spnf</definedName>
    <definedName name="START">#REF!</definedName>
    <definedName name="STFQTAB">#REF!</definedName>
    <definedName name="STOP">#REF!</definedName>
    <definedName name="SUM">[5]BoP!$E$313:$BE$365</definedName>
    <definedName name="SUPLI">#N/A</definedName>
    <definedName name="SUPLIDORES">#N/A</definedName>
    <definedName name="Tab25a">#REF!</definedName>
    <definedName name="Tab25b">#REF!</definedName>
    <definedName name="Table__47">[39]RED47!$A$1:$I$53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8">'[20]shared data'!$A$1:$E$32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SA">#N/A</definedName>
    <definedName name="TASAS">#N/A</definedName>
    <definedName name="Tasas_Interes_06R">[40]A!$A$1:$T$54</definedName>
    <definedName name="tblChecks">[31]ErrCheck!$A$3:$E$5</definedName>
    <definedName name="tblLinks">[31]Links!$A$4:$F$33</definedName>
    <definedName name="tc">#VALUE!</definedName>
    <definedName name="TD">#N/A</definedName>
    <definedName name="TD1A">#N/A</definedName>
    <definedName name="TELAS">#REF!</definedName>
    <definedName name="Template_Table">#REF!</definedName>
    <definedName name="TIPOCAMBIO">#REF!</definedName>
    <definedName name="TITLES">#REF!</definedName>
    <definedName name="_xlnm.Print_Titles" localSheetId="0">'PP (EST)'!$1:$8</definedName>
    <definedName name="_xlnm.Print_Titles">#REF!,#REF!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[28]Q5!$E$23:$AH$23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[41]BCC!$A$1:$N$821,[41]BCC!$A$822:$N$1624</definedName>
    <definedName name="TOTAL">#N/A</definedName>
    <definedName name="Trade">#REF!</definedName>
    <definedName name="TRADE3">[10]Trade!#REF!</definedName>
    <definedName name="TRIGO">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AED">#N/A</definedName>
    <definedName name="UAED1">#N/A</definedName>
    <definedName name="UC">#N/A</definedName>
    <definedName name="UC1A">#N/A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ENEZU">#N/A</definedName>
    <definedName name="VIAAEREA">#REF!</definedName>
    <definedName name="VTITLES">#REF!</definedName>
    <definedName name="wage_govt_sector">#REF!</definedName>
    <definedName name="WAPR">#REF!</definedName>
    <definedName name="WEO">#REF!</definedName>
    <definedName name="will">'[26]SPNF Acuerdo Incl. Int.'!will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XBANANO">#REF!</definedName>
    <definedName name="XCAFE">#REF!</definedName>
    <definedName name="XGS">#REF!</definedName>
    <definedName name="XMENSUALES">#REF!</definedName>
    <definedName name="xxWRS_1">'[20]shared data'!$A$1:$A$77</definedName>
    <definedName name="xxWRS_2">#REF!</definedName>
    <definedName name="xxWRS_3">#REF!</definedName>
    <definedName name="xxWRS_4">[30]Q5!$A$1:$A$104</definedName>
    <definedName name="xxWRS_5">[30]Q6!$A$1:$A$160</definedName>
    <definedName name="xxWRS_6">[30]Q7!$A$1:$A$59</definedName>
    <definedName name="xxWRS_7">[30]Q5!$A$1:$A$109</definedName>
    <definedName name="xxWRS_8">[30]Q6!$A$1:$A$162</definedName>
    <definedName name="xxWRS_9">[30]Q7!$A$1:$A$61</definedName>
    <definedName name="XXX">#REF!</definedName>
    <definedName name="XXX1">#REF!</definedName>
    <definedName name="ycirr">#REF!</definedName>
    <definedName name="Year">#REF!</definedName>
    <definedName name="Years">#REF!</definedName>
    <definedName name="yenr">#REF!</definedName>
    <definedName name="YRB">'[2]Imp:DSA output'!$B$9:$B$464</definedName>
    <definedName name="YRHIDE">'[2]Imp:DSA output'!$C$9:$G$464</definedName>
    <definedName name="YRPOST">'[2]Imp:DSA output'!$M$9:$IH$9</definedName>
    <definedName name="YRPRE">'[2]Imp:DSA output'!$B$9:$F$464</definedName>
    <definedName name="YRTITLES">'[2]Imp:DSA output'!$A$1</definedName>
    <definedName name="YRX">'[2]Imp:DSA output'!$S$9:$IG$464</definedName>
    <definedName name="YY">#N/A</definedName>
    <definedName name="YY1A">#N/A</definedName>
    <definedName name="Z">[2]Imp!#REF!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5" i="1" l="1"/>
  <c r="D105" i="1"/>
  <c r="C105" i="1"/>
  <c r="E105" i="1" s="1"/>
  <c r="I105" i="1" s="1"/>
  <c r="H104" i="1"/>
  <c r="E104" i="1"/>
  <c r="I104" i="1" s="1"/>
  <c r="D104" i="1"/>
  <c r="C104" i="1"/>
  <c r="H103" i="1"/>
  <c r="E103" i="1"/>
  <c r="I103" i="1" s="1"/>
  <c r="D103" i="1"/>
  <c r="D102" i="1" s="1"/>
  <c r="D101" i="1" s="1"/>
  <c r="C103" i="1"/>
  <c r="C102" i="1" s="1"/>
  <c r="C101" i="1" s="1"/>
  <c r="G102" i="1"/>
  <c r="H102" i="1" s="1"/>
  <c r="H101" i="1" s="1"/>
  <c r="F101" i="1"/>
  <c r="H100" i="1"/>
  <c r="E100" i="1"/>
  <c r="J100" i="1" s="1"/>
  <c r="D100" i="1"/>
  <c r="C100" i="1"/>
  <c r="H99" i="1"/>
  <c r="H96" i="1" s="1"/>
  <c r="E99" i="1"/>
  <c r="J99" i="1" s="1"/>
  <c r="D99" i="1"/>
  <c r="C99" i="1"/>
  <c r="H98" i="1"/>
  <c r="E98" i="1"/>
  <c r="I98" i="1" s="1"/>
  <c r="D98" i="1"/>
  <c r="C98" i="1"/>
  <c r="H97" i="1"/>
  <c r="E97" i="1"/>
  <c r="E96" i="1" s="1"/>
  <c r="D97" i="1"/>
  <c r="D96" i="1" s="1"/>
  <c r="C97" i="1"/>
  <c r="C96" i="1" s="1"/>
  <c r="G96" i="1"/>
  <c r="G88" i="1" s="1"/>
  <c r="F96" i="1"/>
  <c r="I95" i="1"/>
  <c r="H95" i="1"/>
  <c r="E95" i="1"/>
  <c r="J95" i="1" s="1"/>
  <c r="D95" i="1"/>
  <c r="C95" i="1"/>
  <c r="I94" i="1"/>
  <c r="H94" i="1"/>
  <c r="E94" i="1"/>
  <c r="J94" i="1" s="1"/>
  <c r="D94" i="1"/>
  <c r="C94" i="1"/>
  <c r="H93" i="1"/>
  <c r="E93" i="1"/>
  <c r="I93" i="1" s="1"/>
  <c r="D93" i="1"/>
  <c r="C93" i="1"/>
  <c r="H92" i="1"/>
  <c r="H89" i="1" s="1"/>
  <c r="E92" i="1"/>
  <c r="J92" i="1" s="1"/>
  <c r="D92" i="1"/>
  <c r="C92" i="1"/>
  <c r="H91" i="1"/>
  <c r="E91" i="1"/>
  <c r="I91" i="1" s="1"/>
  <c r="D91" i="1"/>
  <c r="C91" i="1"/>
  <c r="H90" i="1"/>
  <c r="D90" i="1"/>
  <c r="D89" i="1" s="1"/>
  <c r="C90" i="1"/>
  <c r="C89" i="1" s="1"/>
  <c r="G89" i="1"/>
  <c r="F89" i="1"/>
  <c r="F88" i="1" s="1"/>
  <c r="H87" i="1"/>
  <c r="D87" i="1"/>
  <c r="C87" i="1"/>
  <c r="E87" i="1" s="1"/>
  <c r="I87" i="1" s="1"/>
  <c r="H86" i="1"/>
  <c r="D86" i="1"/>
  <c r="C86" i="1"/>
  <c r="E86" i="1" s="1"/>
  <c r="H85" i="1"/>
  <c r="D85" i="1"/>
  <c r="C85" i="1"/>
  <c r="E85" i="1" s="1"/>
  <c r="H84" i="1"/>
  <c r="G84" i="1"/>
  <c r="F84" i="1"/>
  <c r="D84" i="1"/>
  <c r="C84" i="1"/>
  <c r="H83" i="1"/>
  <c r="D83" i="1"/>
  <c r="C83" i="1"/>
  <c r="E83" i="1" s="1"/>
  <c r="H82" i="1"/>
  <c r="D82" i="1"/>
  <c r="C82" i="1"/>
  <c r="E82" i="1" s="1"/>
  <c r="H81" i="1"/>
  <c r="D81" i="1"/>
  <c r="C81" i="1"/>
  <c r="C80" i="1" s="1"/>
  <c r="H80" i="1"/>
  <c r="G80" i="1"/>
  <c r="F80" i="1"/>
  <c r="D80" i="1"/>
  <c r="H79" i="1"/>
  <c r="D79" i="1"/>
  <c r="C79" i="1"/>
  <c r="E79" i="1" s="1"/>
  <c r="H78" i="1"/>
  <c r="D78" i="1"/>
  <c r="C78" i="1"/>
  <c r="E78" i="1" s="1"/>
  <c r="H77" i="1"/>
  <c r="D77" i="1"/>
  <c r="D76" i="1" s="1"/>
  <c r="C77" i="1"/>
  <c r="H76" i="1"/>
  <c r="G76" i="1"/>
  <c r="F76" i="1"/>
  <c r="H75" i="1"/>
  <c r="E75" i="1"/>
  <c r="D75" i="1"/>
  <c r="C75" i="1"/>
  <c r="H74" i="1"/>
  <c r="E74" i="1"/>
  <c r="D74" i="1"/>
  <c r="C74" i="1"/>
  <c r="H73" i="1"/>
  <c r="D73" i="1"/>
  <c r="E73" i="1" s="1"/>
  <c r="I73" i="1" s="1"/>
  <c r="C73" i="1"/>
  <c r="H72" i="1"/>
  <c r="D72" i="1"/>
  <c r="C72" i="1"/>
  <c r="G71" i="1"/>
  <c r="G70" i="1" s="1"/>
  <c r="G69" i="1" s="1"/>
  <c r="G68" i="1" s="1"/>
  <c r="F71" i="1"/>
  <c r="C71" i="1"/>
  <c r="C70" i="1"/>
  <c r="H67" i="1"/>
  <c r="E67" i="1"/>
  <c r="I67" i="1" s="1"/>
  <c r="D67" i="1"/>
  <c r="C67" i="1"/>
  <c r="H66" i="1"/>
  <c r="D66" i="1"/>
  <c r="E66" i="1" s="1"/>
  <c r="C66" i="1"/>
  <c r="H65" i="1"/>
  <c r="D65" i="1"/>
  <c r="C65" i="1"/>
  <c r="H64" i="1"/>
  <c r="D64" i="1"/>
  <c r="C64" i="1"/>
  <c r="E64" i="1" s="1"/>
  <c r="H63" i="1"/>
  <c r="D63" i="1"/>
  <c r="C63" i="1"/>
  <c r="E63" i="1" s="1"/>
  <c r="I63" i="1" s="1"/>
  <c r="H62" i="1"/>
  <c r="D62" i="1"/>
  <c r="C62" i="1"/>
  <c r="E62" i="1" s="1"/>
  <c r="I62" i="1" s="1"/>
  <c r="H61" i="1"/>
  <c r="E61" i="1"/>
  <c r="D61" i="1"/>
  <c r="C61" i="1"/>
  <c r="G60" i="1"/>
  <c r="G59" i="1" s="1"/>
  <c r="F60" i="1"/>
  <c r="F59" i="1" s="1"/>
  <c r="J58" i="1"/>
  <c r="I58" i="1"/>
  <c r="H58" i="1"/>
  <c r="D58" i="1"/>
  <c r="C58" i="1"/>
  <c r="E58" i="1" s="1"/>
  <c r="H57" i="1"/>
  <c r="D57" i="1"/>
  <c r="C57" i="1"/>
  <c r="E57" i="1" s="1"/>
  <c r="J57" i="1" s="1"/>
  <c r="H56" i="1"/>
  <c r="G56" i="1"/>
  <c r="F56" i="1"/>
  <c r="D56" i="1"/>
  <c r="C56" i="1"/>
  <c r="H55" i="1"/>
  <c r="D55" i="1"/>
  <c r="C55" i="1"/>
  <c r="E55" i="1" s="1"/>
  <c r="H54" i="1"/>
  <c r="D54" i="1"/>
  <c r="C54" i="1"/>
  <c r="H53" i="1"/>
  <c r="D53" i="1"/>
  <c r="C53" i="1"/>
  <c r="E53" i="1" s="1"/>
  <c r="H52" i="1"/>
  <c r="D52" i="1"/>
  <c r="C52" i="1"/>
  <c r="H51" i="1"/>
  <c r="D51" i="1"/>
  <c r="C51" i="1"/>
  <c r="H50" i="1"/>
  <c r="G50" i="1"/>
  <c r="F50" i="1"/>
  <c r="F47" i="1" s="1"/>
  <c r="H49" i="1"/>
  <c r="H48" i="1" s="1"/>
  <c r="H47" i="1" s="1"/>
  <c r="E49" i="1"/>
  <c r="D49" i="1"/>
  <c r="C49" i="1"/>
  <c r="G48" i="1"/>
  <c r="G47" i="1" s="1"/>
  <c r="F48" i="1"/>
  <c r="D48" i="1"/>
  <c r="C48" i="1"/>
  <c r="H46" i="1"/>
  <c r="D46" i="1"/>
  <c r="C46" i="1"/>
  <c r="E46" i="1" s="1"/>
  <c r="H45" i="1"/>
  <c r="D45" i="1"/>
  <c r="C45" i="1"/>
  <c r="E45" i="1" s="1"/>
  <c r="I45" i="1" s="1"/>
  <c r="J44" i="1"/>
  <c r="H44" i="1"/>
  <c r="D44" i="1"/>
  <c r="C44" i="1"/>
  <c r="E44" i="1" s="1"/>
  <c r="I44" i="1" s="1"/>
  <c r="H43" i="1"/>
  <c r="D43" i="1"/>
  <c r="C43" i="1"/>
  <c r="E43" i="1" s="1"/>
  <c r="I43" i="1" s="1"/>
  <c r="J42" i="1"/>
  <c r="H42" i="1"/>
  <c r="D42" i="1"/>
  <c r="C42" i="1"/>
  <c r="E42" i="1" s="1"/>
  <c r="I42" i="1" s="1"/>
  <c r="H41" i="1"/>
  <c r="D41" i="1"/>
  <c r="C41" i="1"/>
  <c r="H40" i="1"/>
  <c r="G40" i="1"/>
  <c r="F40" i="1"/>
  <c r="D40" i="1"/>
  <c r="H39" i="1"/>
  <c r="D39" i="1"/>
  <c r="E39" i="1" s="1"/>
  <c r="C39" i="1"/>
  <c r="H38" i="1"/>
  <c r="H37" i="1" s="1"/>
  <c r="E38" i="1"/>
  <c r="D38" i="1"/>
  <c r="C38" i="1"/>
  <c r="G37" i="1"/>
  <c r="F37" i="1"/>
  <c r="I36" i="1"/>
  <c r="H36" i="1"/>
  <c r="D36" i="1"/>
  <c r="C36" i="1"/>
  <c r="E36" i="1" s="1"/>
  <c r="J36" i="1" s="1"/>
  <c r="H35" i="1"/>
  <c r="I35" i="1" s="1"/>
  <c r="D35" i="1"/>
  <c r="C35" i="1"/>
  <c r="E35" i="1" s="1"/>
  <c r="H34" i="1"/>
  <c r="D34" i="1"/>
  <c r="C34" i="1"/>
  <c r="E34" i="1" s="1"/>
  <c r="J34" i="1" s="1"/>
  <c r="I33" i="1"/>
  <c r="H33" i="1"/>
  <c r="D33" i="1"/>
  <c r="C33" i="1"/>
  <c r="E33" i="1" s="1"/>
  <c r="J33" i="1" s="1"/>
  <c r="H32" i="1"/>
  <c r="I32" i="1" s="1"/>
  <c r="D32" i="1"/>
  <c r="C32" i="1"/>
  <c r="E32" i="1" s="1"/>
  <c r="H31" i="1"/>
  <c r="E31" i="1"/>
  <c r="D31" i="1"/>
  <c r="C31" i="1"/>
  <c r="H30" i="1"/>
  <c r="D30" i="1"/>
  <c r="C30" i="1"/>
  <c r="G29" i="1"/>
  <c r="F29" i="1"/>
  <c r="D29" i="1"/>
  <c r="H28" i="1"/>
  <c r="E28" i="1"/>
  <c r="D28" i="1"/>
  <c r="C28" i="1"/>
  <c r="H27" i="1"/>
  <c r="H26" i="1" s="1"/>
  <c r="D27" i="1"/>
  <c r="D26" i="1" s="1"/>
  <c r="C27" i="1"/>
  <c r="G26" i="1"/>
  <c r="F26" i="1"/>
  <c r="C26" i="1"/>
  <c r="H24" i="1"/>
  <c r="D24" i="1"/>
  <c r="C24" i="1"/>
  <c r="E24" i="1" s="1"/>
  <c r="I24" i="1" s="1"/>
  <c r="J23" i="1"/>
  <c r="H23" i="1"/>
  <c r="D23" i="1"/>
  <c r="C23" i="1"/>
  <c r="E23" i="1" s="1"/>
  <c r="I23" i="1" s="1"/>
  <c r="J22" i="1"/>
  <c r="H22" i="1"/>
  <c r="D22" i="1"/>
  <c r="C22" i="1"/>
  <c r="E22" i="1" s="1"/>
  <c r="I22" i="1" s="1"/>
  <c r="H21" i="1"/>
  <c r="D21" i="1"/>
  <c r="C21" i="1"/>
  <c r="E21" i="1" s="1"/>
  <c r="I21" i="1" s="1"/>
  <c r="J20" i="1"/>
  <c r="H20" i="1"/>
  <c r="D20" i="1"/>
  <c r="C20" i="1"/>
  <c r="E20" i="1" s="1"/>
  <c r="I20" i="1" s="1"/>
  <c r="J19" i="1"/>
  <c r="H19" i="1"/>
  <c r="D19" i="1"/>
  <c r="C19" i="1"/>
  <c r="E19" i="1" s="1"/>
  <c r="I19" i="1" s="1"/>
  <c r="H18" i="1"/>
  <c r="D18" i="1"/>
  <c r="C18" i="1"/>
  <c r="H17" i="1"/>
  <c r="G17" i="1"/>
  <c r="F17" i="1"/>
  <c r="D17" i="1"/>
  <c r="D16" i="1" s="1"/>
  <c r="H16" i="1"/>
  <c r="G16" i="1"/>
  <c r="F16" i="1"/>
  <c r="H15" i="1"/>
  <c r="D15" i="1"/>
  <c r="C15" i="1"/>
  <c r="E15" i="1" s="1"/>
  <c r="J15" i="1" s="1"/>
  <c r="H14" i="1"/>
  <c r="D14" i="1"/>
  <c r="C14" i="1"/>
  <c r="E14" i="1" s="1"/>
  <c r="J14" i="1" s="1"/>
  <c r="H13" i="1"/>
  <c r="I13" i="1" s="1"/>
  <c r="D13" i="1"/>
  <c r="C13" i="1"/>
  <c r="E13" i="1" s="1"/>
  <c r="H12" i="1"/>
  <c r="H11" i="1" s="1"/>
  <c r="D12" i="1"/>
  <c r="C12" i="1"/>
  <c r="E12" i="1" s="1"/>
  <c r="G11" i="1"/>
  <c r="F11" i="1"/>
  <c r="D11" i="1"/>
  <c r="C11" i="1"/>
  <c r="I64" i="1" l="1"/>
  <c r="I66" i="1"/>
  <c r="J39" i="1"/>
  <c r="I39" i="1"/>
  <c r="E11" i="1"/>
  <c r="J12" i="1"/>
  <c r="C29" i="1"/>
  <c r="E30" i="1"/>
  <c r="J46" i="1"/>
  <c r="I46" i="1"/>
  <c r="F70" i="1"/>
  <c r="F69" i="1" s="1"/>
  <c r="F68" i="1" s="1"/>
  <c r="H71" i="1"/>
  <c r="H70" i="1" s="1"/>
  <c r="H69" i="1" s="1"/>
  <c r="H68" i="1" s="1"/>
  <c r="C17" i="1"/>
  <c r="C16" i="1" s="1"/>
  <c r="E18" i="1"/>
  <c r="E48" i="1"/>
  <c r="I49" i="1"/>
  <c r="J49" i="1"/>
  <c r="E51" i="1"/>
  <c r="C50" i="1"/>
  <c r="C47" i="1" s="1"/>
  <c r="J53" i="1"/>
  <c r="I53" i="1"/>
  <c r="J55" i="1"/>
  <c r="I55" i="1"/>
  <c r="I75" i="1"/>
  <c r="J75" i="1"/>
  <c r="J31" i="1"/>
  <c r="H29" i="1"/>
  <c r="H25" i="1" s="1"/>
  <c r="H10" i="1" s="1"/>
  <c r="I57" i="1"/>
  <c r="I82" i="1"/>
  <c r="J82" i="1"/>
  <c r="E27" i="1"/>
  <c r="C76" i="1"/>
  <c r="C69" i="1" s="1"/>
  <c r="C68" i="1" s="1"/>
  <c r="E77" i="1"/>
  <c r="J79" i="1"/>
  <c r="I79" i="1"/>
  <c r="H88" i="1"/>
  <c r="I12" i="1"/>
  <c r="I15" i="1"/>
  <c r="J13" i="1"/>
  <c r="F10" i="1"/>
  <c r="F9" i="1" s="1"/>
  <c r="J21" i="1"/>
  <c r="J24" i="1"/>
  <c r="G25" i="1"/>
  <c r="I31" i="1"/>
  <c r="I34" i="1"/>
  <c r="D37" i="1"/>
  <c r="D25" i="1" s="1"/>
  <c r="D10" i="1" s="1"/>
  <c r="D9" i="1" s="1"/>
  <c r="D106" i="1" s="1"/>
  <c r="J43" i="1"/>
  <c r="I61" i="1"/>
  <c r="J74" i="1"/>
  <c r="I74" i="1"/>
  <c r="C88" i="1"/>
  <c r="I86" i="1"/>
  <c r="J86" i="1"/>
  <c r="F25" i="1"/>
  <c r="D50" i="1"/>
  <c r="D47" i="1" s="1"/>
  <c r="D60" i="1"/>
  <c r="D59" i="1" s="1"/>
  <c r="D71" i="1"/>
  <c r="D70" i="1" s="1"/>
  <c r="D69" i="1" s="1"/>
  <c r="D68" i="1" s="1"/>
  <c r="E72" i="1"/>
  <c r="I83" i="1"/>
  <c r="J83" i="1"/>
  <c r="J96" i="1"/>
  <c r="I96" i="1"/>
  <c r="I14" i="1"/>
  <c r="G10" i="1"/>
  <c r="G9" i="1" s="1"/>
  <c r="G106" i="1" s="1"/>
  <c r="J28" i="1"/>
  <c r="I28" i="1"/>
  <c r="J32" i="1"/>
  <c r="J35" i="1"/>
  <c r="J38" i="1"/>
  <c r="I38" i="1"/>
  <c r="C40" i="1"/>
  <c r="C37" i="1" s="1"/>
  <c r="E41" i="1"/>
  <c r="E52" i="1"/>
  <c r="E54" i="1"/>
  <c r="E56" i="1"/>
  <c r="H60" i="1"/>
  <c r="H59" i="1" s="1"/>
  <c r="E65" i="1"/>
  <c r="I65" i="1" s="1"/>
  <c r="J78" i="1"/>
  <c r="I78" i="1"/>
  <c r="E84" i="1"/>
  <c r="I85" i="1"/>
  <c r="J85" i="1"/>
  <c r="D88" i="1"/>
  <c r="F106" i="1"/>
  <c r="E102" i="1"/>
  <c r="C60" i="1"/>
  <c r="C59" i="1" s="1"/>
  <c r="E90" i="1"/>
  <c r="I92" i="1"/>
  <c r="I99" i="1"/>
  <c r="I100" i="1"/>
  <c r="E81" i="1"/>
  <c r="I97" i="1"/>
  <c r="J97" i="1"/>
  <c r="J102" i="1"/>
  <c r="H9" i="1" l="1"/>
  <c r="H106" i="1" s="1"/>
  <c r="E60" i="1"/>
  <c r="I60" i="1" s="1"/>
  <c r="J54" i="1"/>
  <c r="I54" i="1"/>
  <c r="I90" i="1"/>
  <c r="E89" i="1"/>
  <c r="J56" i="1"/>
  <c r="I56" i="1"/>
  <c r="E71" i="1"/>
  <c r="J72" i="1"/>
  <c r="I72" i="1"/>
  <c r="J11" i="1"/>
  <c r="I11" i="1"/>
  <c r="I18" i="1"/>
  <c r="J18" i="1"/>
  <c r="E17" i="1"/>
  <c r="I30" i="1"/>
  <c r="J30" i="1"/>
  <c r="E29" i="1"/>
  <c r="E26" i="1"/>
  <c r="J27" i="1"/>
  <c r="I27" i="1"/>
  <c r="I48" i="1"/>
  <c r="J48" i="1"/>
  <c r="I102" i="1"/>
  <c r="E101" i="1"/>
  <c r="J52" i="1"/>
  <c r="I52" i="1"/>
  <c r="J51" i="1"/>
  <c r="I51" i="1"/>
  <c r="E50" i="1"/>
  <c r="C25" i="1"/>
  <c r="C10" i="1" s="1"/>
  <c r="C9" i="1" s="1"/>
  <c r="C106" i="1" s="1"/>
  <c r="J84" i="1"/>
  <c r="I84" i="1"/>
  <c r="I81" i="1"/>
  <c r="E80" i="1"/>
  <c r="J81" i="1"/>
  <c r="I41" i="1"/>
  <c r="E40" i="1"/>
  <c r="J41" i="1"/>
  <c r="J77" i="1"/>
  <c r="I77" i="1"/>
  <c r="E76" i="1"/>
  <c r="E59" i="1" l="1"/>
  <c r="I59" i="1" s="1"/>
  <c r="I40" i="1"/>
  <c r="J40" i="1"/>
  <c r="E37" i="1"/>
  <c r="J76" i="1"/>
  <c r="I76" i="1"/>
  <c r="J50" i="1"/>
  <c r="I50" i="1"/>
  <c r="J26" i="1"/>
  <c r="I26" i="1"/>
  <c r="E25" i="1"/>
  <c r="I29" i="1"/>
  <c r="J29" i="1"/>
  <c r="I17" i="1"/>
  <c r="E16" i="1"/>
  <c r="J17" i="1"/>
  <c r="I101" i="1"/>
  <c r="J89" i="1"/>
  <c r="I89" i="1"/>
  <c r="E88" i="1"/>
  <c r="I80" i="1"/>
  <c r="J80" i="1"/>
  <c r="E47" i="1"/>
  <c r="J71" i="1"/>
  <c r="I71" i="1"/>
  <c r="E70" i="1"/>
  <c r="J37" i="1" l="1"/>
  <c r="I37" i="1"/>
  <c r="I47" i="1"/>
  <c r="J47" i="1"/>
  <c r="J25" i="1"/>
  <c r="I25" i="1"/>
  <c r="J70" i="1"/>
  <c r="I70" i="1"/>
  <c r="E69" i="1"/>
  <c r="J88" i="1"/>
  <c r="I88" i="1"/>
  <c r="J16" i="1"/>
  <c r="I16" i="1"/>
  <c r="E10" i="1"/>
  <c r="I69" i="1" l="1"/>
  <c r="E68" i="1"/>
  <c r="J69" i="1"/>
  <c r="I10" i="1"/>
  <c r="E9" i="1"/>
  <c r="J10" i="1"/>
  <c r="J9" i="1" l="1"/>
  <c r="I9" i="1"/>
  <c r="E106" i="1"/>
  <c r="J68" i="1"/>
  <c r="I68" i="1"/>
  <c r="J106" i="1" l="1"/>
  <c r="I106" i="1"/>
</calcChain>
</file>

<file path=xl/sharedStrings.xml><?xml version="1.0" encoding="utf-8"?>
<sst xmlns="http://schemas.openxmlformats.org/spreadsheetml/2006/main" count="119" uniqueCount="108">
  <si>
    <t>I</t>
  </si>
  <si>
    <t>CUADRO No.1</t>
  </si>
  <si>
    <t>DIRECCION GENERAL DE POLITICA Y LEGISLACION TRIBUTARIA</t>
  </si>
  <si>
    <t>INGRESOS FISCALES COMPARADOS, SEGÚN PRINCIPALES PARTIDAS</t>
  </si>
  <si>
    <t>ENERO-FEBRERO  2026/PRESUPUESTO  2026</t>
  </si>
  <si>
    <t>(En millones de RD$</t>
  </si>
  <si>
    <t>PARTIDAS</t>
  </si>
  <si>
    <t>RECAUDADO 2026</t>
  </si>
  <si>
    <t>PRESUPUESTO 2026</t>
  </si>
  <si>
    <t>DIFERENCIA</t>
  </si>
  <si>
    <t xml:space="preserve">% ALCANZADO </t>
  </si>
  <si>
    <t>ENERO</t>
  </si>
  <si>
    <t>FEBRERO</t>
  </si>
  <si>
    <t>A) INGRESOS CORRIENTES</t>
  </si>
  <si>
    <t>I) IMPUESTOS</t>
  </si>
  <si>
    <t>1) IMPUESTOS SOBRE LOS INGRESOS</t>
  </si>
  <si>
    <t>- Impuestos sobre la Renta de Personas Físicas</t>
  </si>
  <si>
    <t>- Impuestos sobre Los Ingresos de las Empresas y Otras Corporaciones</t>
  </si>
  <si>
    <t xml:space="preserve">- Impuestos sobre los Ingresos Aplicados sin Distinción de Persona </t>
  </si>
  <si>
    <t>- Accesorios sobre los Impuestos a  los Ingresos</t>
  </si>
  <si>
    <t>2)  IMPUESTOS SOBRE LA PROPIEDAD</t>
  </si>
  <si>
    <t>- Impuestos sobre la Propiedad y Transacciones Financieras y de Capital</t>
  </si>
  <si>
    <t>- Impuesto a la Propiedad Inmobiliaria (IPI) (Impuesto a las Viviendas Suntuarias IVSS)</t>
  </si>
  <si>
    <t>- Impuestos sobre Activos</t>
  </si>
  <si>
    <t>- Impuesto sobre Operaciones Inmobiliarias</t>
  </si>
  <si>
    <t>- Impuestos sobre Transferencias de Bienes Muebles</t>
  </si>
  <si>
    <t>- Impuesto sobre Cheques</t>
  </si>
  <si>
    <t>- Otros</t>
  </si>
  <si>
    <t>-  Accesorios sobre la Propiedad</t>
  </si>
  <si>
    <t>3) IMPUESTOS INTERNOS SOBRE MERCANCIAS Y SERVICIOS</t>
  </si>
  <si>
    <t>- Impuestos sobre los Bienes y Servicios</t>
  </si>
  <si>
    <t>- ITBIS Interno</t>
  </si>
  <si>
    <t>- ITBIS Externo</t>
  </si>
  <si>
    <t>- Impuestos Adicionales y Selectivos sobre Bienes y Servicios</t>
  </si>
  <si>
    <t>- Impuesto específico sobre los hidrocarburos, Ley No. 112-00</t>
  </si>
  <si>
    <t>- Impuesto selectivo Ad Valorem sobre hidrocarburos, Ley No.557-05</t>
  </si>
  <si>
    <t>- Impuestos Selectivos a Bebidas Alcoholicas</t>
  </si>
  <si>
    <t>- Impuesto Selectivo al Tabaco y los Cigarrillos</t>
  </si>
  <si>
    <t>- Impuestos Selectivo a las Telecomunicaciones</t>
  </si>
  <si>
    <t>- Impuestos Selectivo a los Seguros</t>
  </si>
  <si>
    <t>- Impuestos Sobre el Uso de Bienes y Licencias</t>
  </si>
  <si>
    <t>- 17% Registro de Propiedad de vehículo</t>
  </si>
  <si>
    <t>- Derecho de Circulación Vehículos de Motor</t>
  </si>
  <si>
    <t>- Licencias para Portar Armas de Fuego</t>
  </si>
  <si>
    <t>Fondo General</t>
  </si>
  <si>
    <t xml:space="preserve">Recursos de Captación Directa del Ministerio de Interior y Policia </t>
  </si>
  <si>
    <t xml:space="preserve">- Imp.especifico Bancas de Apuestas de Loteria  </t>
  </si>
  <si>
    <t>- Imp.especifico Bancas de Apuestas  deportivas</t>
  </si>
  <si>
    <t>- Accesorios sobre Impuestos Internos a  Mercancías y  Servicios</t>
  </si>
  <si>
    <t>4) IMPUESTOS SOBRE EL COMERCIO Y LAS TRANSACCIONES/COMERCIO EXTERIOR</t>
  </si>
  <si>
    <t>Sobre las Importaciones</t>
  </si>
  <si>
    <t>- Arancel</t>
  </si>
  <si>
    <t>Otros Impuestos sobre el Comercio Exterior</t>
  </si>
  <si>
    <t>- Impuesto a la Salida de Pasajeros al Exterior por Aeropuertos y Puertos</t>
  </si>
  <si>
    <t>- Derechos Consulares</t>
  </si>
  <si>
    <t>5) IMPUESTOS ECOLOGICOS</t>
  </si>
  <si>
    <t>6)  IMPUESTOS DIVERSOS</t>
  </si>
  <si>
    <t>II) CONTRIBUCIONES SOCIALES</t>
  </si>
  <si>
    <t xml:space="preserve">   - Contribución Social</t>
  </si>
  <si>
    <t xml:space="preserve">   - Contribuciones varias</t>
  </si>
  <si>
    <t>III) TRANSFERENCIAS CORRIENTES</t>
  </si>
  <si>
    <t>- Transferencias Corrientes</t>
  </si>
  <si>
    <t xml:space="preserve"> -Del Sector Privado Interno</t>
  </si>
  <si>
    <t>- Del Gobierno Central</t>
  </si>
  <si>
    <t>- De Instituciones  Públicas Descentralizadas o Autónomas</t>
  </si>
  <si>
    <t>- De instituciones públicas de la seguridad social</t>
  </si>
  <si>
    <t xml:space="preserve">- De empresas públicas no financieras </t>
  </si>
  <si>
    <t xml:space="preserve">- De Instituciones Públicas Financieras No Monetarias </t>
  </si>
  <si>
    <t>IV) INGRESOS POR CONTRAPRESTACION</t>
  </si>
  <si>
    <t>- Ventas de Bienes y Servicios</t>
  </si>
  <si>
    <t>- Ventas de Mercancías del Estado</t>
  </si>
  <si>
    <t>- PROMESE</t>
  </si>
  <si>
    <t>- Fondo General</t>
  </si>
  <si>
    <t>- Recursos de captación directa del programa PROMESE CAL ( D. No. 308-97)</t>
  </si>
  <si>
    <t>- Ingresos de las Inst. Centralizadas en Servicios en la CUT</t>
  </si>
  <si>
    <t>- Otras Ventas</t>
  </si>
  <si>
    <t>- Ventas de Servicios del Estado</t>
  </si>
  <si>
    <t>- Otras Ventas de Servicios del Gobierno Central</t>
  </si>
  <si>
    <t>- Tasas</t>
  </si>
  <si>
    <t>- Tarjetas de Turismo</t>
  </si>
  <si>
    <t>- Expedición y Renovación de Pasaportes</t>
  </si>
  <si>
    <t>- Derechos Administrativos</t>
  </si>
  <si>
    <t xml:space="preserve"> - Recursos de Captación Directa para el Fomento y Desarrollo del Gas Natural en el Parque vehicular</t>
  </si>
  <si>
    <t>- Otros ingresos de las Inst. Centralizadas en Servicios en la CUT</t>
  </si>
  <si>
    <t>V) OTROS INGRESOS</t>
  </si>
  <si>
    <t>- Rentas de la Propiedad</t>
  </si>
  <si>
    <t>- Dividendos por Inversiones Empresariales</t>
  </si>
  <si>
    <t>- Intereses</t>
  </si>
  <si>
    <t>- Arriendo de Activos Tangibles No Producidos</t>
  </si>
  <si>
    <t>- otros</t>
  </si>
  <si>
    <t>- Multas y Sanciones</t>
  </si>
  <si>
    <t xml:space="preserve">     - Recursos de Captación Directa de la Procuradoria General de la República ( multas de tránsito)</t>
  </si>
  <si>
    <t>- Ingresos Diversos</t>
  </si>
  <si>
    <t>- Ingresos por diferencial del gas licuado de petróleo</t>
  </si>
  <si>
    <t>-2124 Fondo de Estabilización y Compensación de los Precios de los Cmbustibles (FECOPECO)</t>
  </si>
  <si>
    <t>- 2125 Patrimonio Recuperado</t>
  </si>
  <si>
    <t>B)  INGRESOS DE CAPITAL</t>
  </si>
  <si>
    <t>- Ventas de Activos No Financieros</t>
  </si>
  <si>
    <t>- Venta de  Activos Fijos</t>
  </si>
  <si>
    <t>- Ventas de Activos Intangibles</t>
  </si>
  <si>
    <t>- Transferencias Capital</t>
  </si>
  <si>
    <t>TOTAL</t>
  </si>
  <si>
    <t>FUENTE: Elaborado por la Direción de Política Tributaria (DPT) del Viceministerio de Política Tributaria del Ministerio de Hacienda y Economía, con los datos del Sistema Integrado de Gestión Financiera (SIGEF).</t>
  </si>
  <si>
    <t xml:space="preserve">NOTAS: </t>
  </si>
  <si>
    <t xml:space="preserve">(1) Cifras sujetas a rectificación.  Incluye los dólares convertidos a la tasa oficial.  </t>
  </si>
  <si>
    <t xml:space="preserve">     Excluye los Depósitos a Cargo del Estado, Fondos Especiales y de Terceros, ingresos de las instituciones centralizadas en la CUT no presupuestaria, </t>
  </si>
  <si>
    <t xml:space="preserve">     Fondo de devolución impuesto Selectivo al consumo de combustibles y los depósitos en exceso de las recaudadoras.</t>
  </si>
  <si>
    <t xml:space="preserve">  Las informaciones presentadas difieren de las presentadas en  Portal de Transparencia Fiscal,  ya que solo incluyen los ingresos presupuestarios.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</si>
</sst>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_);\(#,##0.0\)"/>
    <numFmt numFmtId="165" formatCode="_(* #,##0.0_);_(* \(#,##0.0\);_(* &quot;-&quot;??_);_(@_)"/>
    <numFmt numFmtId="166" formatCode="0.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2"/>
      <color indexed="8"/>
      <name val="Gotham"/>
    </font>
    <font>
      <b/>
      <sz val="12"/>
      <color indexed="8"/>
      <name val="Gotham"/>
    </font>
    <font>
      <i/>
      <sz val="11"/>
      <color indexed="8"/>
      <name val="Gotham"/>
    </font>
    <font>
      <b/>
      <sz val="10"/>
      <color theme="0"/>
      <name val="Gotham"/>
    </font>
    <font>
      <b/>
      <sz val="10"/>
      <color indexed="8"/>
      <name val="Gotham"/>
    </font>
    <font>
      <sz val="10"/>
      <color indexed="8"/>
      <name val="Gotham"/>
    </font>
    <font>
      <b/>
      <sz val="10"/>
      <name val="Arial"/>
      <family val="2"/>
    </font>
    <font>
      <sz val="9"/>
      <color indexed="8"/>
      <name val="Gotham"/>
    </font>
    <font>
      <sz val="10"/>
      <name val="Gotham"/>
    </font>
    <font>
      <u/>
      <sz val="10"/>
      <color indexed="8"/>
      <name val="Gotham"/>
    </font>
    <font>
      <b/>
      <sz val="8"/>
      <name val="Gotham"/>
    </font>
    <font>
      <b/>
      <sz val="9"/>
      <color indexed="8"/>
      <name val="Gotham"/>
    </font>
    <font>
      <sz val="8"/>
      <color indexed="8"/>
      <name val="Gotham"/>
    </font>
    <font>
      <sz val="8"/>
      <name val="Gotham"/>
    </font>
    <font>
      <sz val="6"/>
      <name val="Gotham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96">
    <xf numFmtId="0" fontId="0" fillId="0" borderId="0" xfId="0"/>
    <xf numFmtId="0" fontId="1" fillId="2" borderId="0" xfId="2" applyFill="1"/>
    <xf numFmtId="0" fontId="2" fillId="0" borderId="0" xfId="2" applyFont="1" applyAlignment="1">
      <alignment horizontal="center"/>
    </xf>
    <xf numFmtId="0" fontId="1" fillId="0" borderId="0" xfId="2"/>
    <xf numFmtId="0" fontId="2" fillId="0" borderId="0" xfId="2" applyFont="1" applyAlignment="1">
      <alignment horizontal="center"/>
    </xf>
    <xf numFmtId="0" fontId="2" fillId="2" borderId="0" xfId="2" applyFont="1" applyFill="1" applyAlignment="1">
      <alignment horizontal="center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5" fillId="3" borderId="1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/>
    </xf>
    <xf numFmtId="0" fontId="5" fillId="3" borderId="7" xfId="2" applyFont="1" applyFill="1" applyBorder="1" applyAlignment="1">
      <alignment horizontal="center" vertical="center" wrapText="1"/>
    </xf>
    <xf numFmtId="0" fontId="6" fillId="0" borderId="8" xfId="3" applyFont="1" applyBorder="1"/>
    <xf numFmtId="164" fontId="6" fillId="0" borderId="9" xfId="4" applyNumberFormat="1" applyFont="1" applyBorder="1"/>
    <xf numFmtId="164" fontId="6" fillId="0" borderId="9" xfId="4" applyNumberFormat="1" applyFont="1" applyBorder="1" applyAlignment="1">
      <alignment horizontal="right" indent="1"/>
    </xf>
    <xf numFmtId="43" fontId="1" fillId="0" borderId="0" xfId="1"/>
    <xf numFmtId="49" fontId="6" fillId="0" borderId="8" xfId="4" applyNumberFormat="1" applyFont="1" applyBorder="1" applyAlignment="1">
      <alignment horizontal="left"/>
    </xf>
    <xf numFmtId="49" fontId="7" fillId="0" borderId="8" xfId="4" applyNumberFormat="1" applyFont="1" applyBorder="1" applyAlignment="1">
      <alignment horizontal="left" indent="1"/>
    </xf>
    <xf numFmtId="164" fontId="7" fillId="0" borderId="9" xfId="4" applyNumberFormat="1" applyFont="1" applyBorder="1"/>
    <xf numFmtId="164" fontId="7" fillId="0" borderId="9" xfId="4" applyNumberFormat="1" applyFont="1" applyBorder="1" applyAlignment="1">
      <alignment horizontal="right" indent="1"/>
    </xf>
    <xf numFmtId="164" fontId="6" fillId="0" borderId="9" xfId="3" applyNumberFormat="1" applyFont="1" applyBorder="1"/>
    <xf numFmtId="164" fontId="6" fillId="0" borderId="9" xfId="3" applyNumberFormat="1" applyFont="1" applyBorder="1" applyAlignment="1">
      <alignment horizontal="right" indent="1"/>
    </xf>
    <xf numFmtId="49" fontId="6" fillId="0" borderId="8" xfId="3" applyNumberFormat="1" applyFont="1" applyBorder="1" applyAlignment="1">
      <alignment horizontal="left" indent="1"/>
    </xf>
    <xf numFmtId="49" fontId="7" fillId="0" borderId="8" xfId="3" applyNumberFormat="1" applyFont="1" applyBorder="1" applyAlignment="1">
      <alignment horizontal="left" indent="2"/>
    </xf>
    <xf numFmtId="164" fontId="7" fillId="0" borderId="9" xfId="3" applyNumberFormat="1" applyFont="1" applyBorder="1"/>
    <xf numFmtId="165" fontId="7" fillId="0" borderId="9" xfId="4" applyNumberFormat="1" applyFont="1" applyBorder="1"/>
    <xf numFmtId="49" fontId="7" fillId="0" borderId="8" xfId="2" applyNumberFormat="1" applyFont="1" applyBorder="1" applyAlignment="1">
      <alignment horizontal="left" indent="2"/>
    </xf>
    <xf numFmtId="49" fontId="6" fillId="0" borderId="8" xfId="4" applyNumberFormat="1" applyFont="1" applyBorder="1" applyAlignment="1">
      <alignment horizontal="left" indent="2"/>
    </xf>
    <xf numFmtId="49" fontId="7" fillId="0" borderId="8" xfId="4" applyNumberFormat="1" applyFont="1" applyBorder="1" applyAlignment="1">
      <alignment horizontal="left" indent="3"/>
    </xf>
    <xf numFmtId="0" fontId="6" fillId="0" borderId="8" xfId="3" applyFont="1" applyBorder="1" applyAlignment="1">
      <alignment horizontal="left" indent="2"/>
    </xf>
    <xf numFmtId="49" fontId="6" fillId="0" borderId="8" xfId="4" applyNumberFormat="1" applyFont="1" applyBorder="1" applyAlignment="1">
      <alignment horizontal="left" indent="3"/>
    </xf>
    <xf numFmtId="164" fontId="7" fillId="0" borderId="8" xfId="4" applyNumberFormat="1" applyFont="1" applyBorder="1" applyAlignment="1">
      <alignment horizontal="left" indent="5"/>
    </xf>
    <xf numFmtId="164" fontId="7" fillId="2" borderId="9" xfId="4" applyNumberFormat="1" applyFont="1" applyFill="1" applyBorder="1"/>
    <xf numFmtId="164" fontId="7" fillId="4" borderId="8" xfId="4" applyNumberFormat="1" applyFont="1" applyFill="1" applyBorder="1" applyAlignment="1">
      <alignment horizontal="left" indent="5"/>
    </xf>
    <xf numFmtId="164" fontId="7" fillId="4" borderId="9" xfId="4" applyNumberFormat="1" applyFont="1" applyFill="1" applyBorder="1"/>
    <xf numFmtId="164" fontId="7" fillId="4" borderId="9" xfId="4" applyNumberFormat="1" applyFont="1" applyFill="1" applyBorder="1" applyAlignment="1">
      <alignment horizontal="right" indent="1"/>
    </xf>
    <xf numFmtId="164" fontId="7" fillId="0" borderId="8" xfId="4" applyNumberFormat="1" applyFont="1" applyBorder="1" applyAlignment="1">
      <alignment horizontal="left" indent="3"/>
    </xf>
    <xf numFmtId="49" fontId="7" fillId="0" borderId="8" xfId="4" applyNumberFormat="1" applyFont="1" applyBorder="1" applyAlignment="1">
      <alignment horizontal="left"/>
    </xf>
    <xf numFmtId="43" fontId="6" fillId="0" borderId="9" xfId="1" applyFont="1" applyBorder="1" applyAlignment="1">
      <alignment horizontal="right" indent="1"/>
    </xf>
    <xf numFmtId="43" fontId="1" fillId="2" borderId="0" xfId="1" applyFill="1"/>
    <xf numFmtId="49" fontId="6" fillId="0" borderId="8" xfId="4" applyNumberFormat="1" applyFont="1" applyBorder="1" applyAlignment="1">
      <alignment horizontal="left" indent="1"/>
    </xf>
    <xf numFmtId="49" fontId="7" fillId="2" borderId="8" xfId="3" applyNumberFormat="1" applyFont="1" applyFill="1" applyBorder="1" applyAlignment="1">
      <alignment horizontal="left" indent="2"/>
    </xf>
    <xf numFmtId="49" fontId="6" fillId="0" borderId="8" xfId="4" applyNumberFormat="1" applyFont="1" applyBorder="1"/>
    <xf numFmtId="43" fontId="8" fillId="0" borderId="0" xfId="1" applyFont="1"/>
    <xf numFmtId="0" fontId="8" fillId="2" borderId="0" xfId="2" applyFont="1" applyFill="1"/>
    <xf numFmtId="0" fontId="8" fillId="0" borderId="0" xfId="2" applyFont="1"/>
    <xf numFmtId="49" fontId="7" fillId="4" borderId="8" xfId="3" applyNumberFormat="1" applyFont="1" applyFill="1" applyBorder="1" applyAlignment="1">
      <alignment horizontal="left" indent="3"/>
    </xf>
    <xf numFmtId="164" fontId="7" fillId="4" borderId="9" xfId="3" applyNumberFormat="1" applyFont="1" applyFill="1" applyBorder="1"/>
    <xf numFmtId="49" fontId="7" fillId="4" borderId="8" xfId="4" applyNumberFormat="1" applyFont="1" applyFill="1" applyBorder="1" applyAlignment="1">
      <alignment horizontal="left" indent="2"/>
    </xf>
    <xf numFmtId="49" fontId="7" fillId="0" borderId="8" xfId="4" applyNumberFormat="1" applyFont="1" applyBorder="1" applyAlignment="1">
      <alignment horizontal="left" indent="2"/>
    </xf>
    <xf numFmtId="49" fontId="7" fillId="4" borderId="8" xfId="3" applyNumberFormat="1" applyFont="1" applyFill="1" applyBorder="1" applyAlignment="1">
      <alignment horizontal="left" indent="2"/>
    </xf>
    <xf numFmtId="164" fontId="7" fillId="4" borderId="9" xfId="4" applyNumberFormat="1" applyFont="1" applyFill="1" applyBorder="1" applyAlignment="1">
      <alignment vertical="center"/>
    </xf>
    <xf numFmtId="49" fontId="9" fillId="0" borderId="8" xfId="4" applyNumberFormat="1" applyFont="1" applyBorder="1" applyAlignment="1">
      <alignment horizontal="left" indent="2"/>
    </xf>
    <xf numFmtId="43" fontId="7" fillId="0" borderId="9" xfId="1" applyFont="1" applyBorder="1" applyAlignment="1">
      <alignment horizontal="right" indent="1"/>
    </xf>
    <xf numFmtId="49" fontId="7" fillId="4" borderId="8" xfId="4" applyNumberFormat="1" applyFont="1" applyFill="1" applyBorder="1" applyAlignment="1">
      <alignment horizontal="left"/>
    </xf>
    <xf numFmtId="164" fontId="7" fillId="0" borderId="9" xfId="4" applyNumberFormat="1" applyFont="1" applyBorder="1" applyAlignment="1">
      <alignment horizontal="right" vertical="center" indent="1"/>
    </xf>
    <xf numFmtId="49" fontId="10" fillId="0" borderId="8" xfId="4" applyNumberFormat="1" applyFont="1" applyBorder="1" applyAlignment="1">
      <alignment horizontal="left" indent="2"/>
    </xf>
    <xf numFmtId="43" fontId="7" fillId="0" borderId="9" xfId="1" applyFont="1" applyFill="1" applyBorder="1" applyAlignment="1">
      <alignment horizontal="right" vertical="center" indent="1"/>
    </xf>
    <xf numFmtId="43" fontId="1" fillId="0" borderId="0" xfId="1" applyFill="1"/>
    <xf numFmtId="164" fontId="7" fillId="2" borderId="9" xfId="4" applyNumberFormat="1" applyFont="1" applyFill="1" applyBorder="1" applyAlignment="1">
      <alignment horizontal="right" vertical="center" indent="1"/>
    </xf>
    <xf numFmtId="164" fontId="11" fillId="0" borderId="9" xfId="4" applyNumberFormat="1" applyFont="1" applyBorder="1"/>
    <xf numFmtId="164" fontId="11" fillId="0" borderId="9" xfId="4" applyNumberFormat="1" applyFont="1" applyBorder="1" applyAlignment="1">
      <alignment horizontal="right" indent="1"/>
    </xf>
    <xf numFmtId="49" fontId="5" fillId="3" borderId="10" xfId="4" applyNumberFormat="1" applyFont="1" applyFill="1" applyBorder="1" applyAlignment="1">
      <alignment horizontal="left" vertical="center"/>
    </xf>
    <xf numFmtId="164" fontId="5" fillId="3" borderId="11" xfId="4" applyNumberFormat="1" applyFont="1" applyFill="1" applyBorder="1" applyAlignment="1">
      <alignment vertical="center"/>
    </xf>
    <xf numFmtId="164" fontId="5" fillId="3" borderId="11" xfId="4" applyNumberFormat="1" applyFont="1" applyFill="1" applyBorder="1" applyAlignment="1">
      <alignment horizontal="right" vertical="center" indent="1"/>
    </xf>
    <xf numFmtId="164" fontId="12" fillId="0" borderId="0" xfId="2" applyNumberFormat="1" applyFont="1"/>
    <xf numFmtId="164" fontId="6" fillId="0" borderId="0" xfId="4" applyNumberFormat="1" applyFont="1" applyAlignment="1">
      <alignment vertical="center"/>
    </xf>
    <xf numFmtId="164" fontId="6" fillId="2" borderId="0" xfId="4" applyNumberFormat="1" applyFont="1" applyFill="1" applyAlignment="1">
      <alignment vertical="center"/>
    </xf>
    <xf numFmtId="165" fontId="10" fillId="0" borderId="0" xfId="1" applyNumberFormat="1" applyFont="1"/>
    <xf numFmtId="49" fontId="13" fillId="0" borderId="0" xfId="2" applyNumberFormat="1" applyFont="1"/>
    <xf numFmtId="164" fontId="10" fillId="0" borderId="0" xfId="2" applyNumberFormat="1" applyFont="1"/>
    <xf numFmtId="164" fontId="10" fillId="2" borderId="0" xfId="2" applyNumberFormat="1" applyFont="1" applyFill="1"/>
    <xf numFmtId="0" fontId="14" fillId="0" borderId="0" xfId="2" applyFont="1"/>
    <xf numFmtId="164" fontId="14" fillId="2" borderId="0" xfId="2" applyNumberFormat="1" applyFont="1" applyFill="1"/>
    <xf numFmtId="165" fontId="15" fillId="2" borderId="0" xfId="1" applyNumberFormat="1" applyFont="1" applyFill="1"/>
    <xf numFmtId="166" fontId="15" fillId="0" borderId="0" xfId="2" applyNumberFormat="1" applyFont="1"/>
    <xf numFmtId="0" fontId="10" fillId="0" borderId="0" xfId="2" applyFont="1"/>
    <xf numFmtId="0" fontId="10" fillId="2" borderId="0" xfId="2" applyFont="1" applyFill="1"/>
    <xf numFmtId="164" fontId="15" fillId="0" borderId="0" xfId="2" applyNumberFormat="1" applyFont="1"/>
    <xf numFmtId="0" fontId="14" fillId="0" borderId="0" xfId="2" applyFont="1" applyAlignment="1">
      <alignment horizontal="left" indent="1"/>
    </xf>
    <xf numFmtId="164" fontId="15" fillId="2" borderId="0" xfId="2" applyNumberFormat="1" applyFont="1" applyFill="1"/>
    <xf numFmtId="165" fontId="10" fillId="2" borderId="0" xfId="1" applyNumberFormat="1" applyFont="1" applyFill="1"/>
    <xf numFmtId="49" fontId="14" fillId="0" borderId="0" xfId="2" applyNumberFormat="1" applyFont="1"/>
    <xf numFmtId="165" fontId="15" fillId="0" borderId="0" xfId="1" applyNumberFormat="1" applyFont="1"/>
    <xf numFmtId="49" fontId="15" fillId="0" borderId="0" xfId="2" applyNumberFormat="1" applyFont="1"/>
    <xf numFmtId="0" fontId="15" fillId="0" borderId="0" xfId="2" applyFont="1"/>
    <xf numFmtId="0" fontId="15" fillId="2" borderId="0" xfId="2" applyFont="1" applyFill="1"/>
    <xf numFmtId="2" fontId="15" fillId="0" borderId="0" xfId="2" applyNumberFormat="1" applyFont="1"/>
    <xf numFmtId="165" fontId="15" fillId="2" borderId="0" xfId="1" applyNumberFormat="1" applyFont="1" applyFill="1" applyBorder="1"/>
    <xf numFmtId="0" fontId="16" fillId="2" borderId="0" xfId="2" applyFont="1" applyFill="1"/>
    <xf numFmtId="43" fontId="15" fillId="0" borderId="0" xfId="1" applyFont="1"/>
    <xf numFmtId="0" fontId="17" fillId="0" borderId="0" xfId="2" applyFont="1"/>
    <xf numFmtId="0" fontId="17" fillId="2" borderId="0" xfId="2" applyFont="1" applyFill="1"/>
  </cellXfs>
  <cellStyles count="5">
    <cellStyle name="Millares" xfId="1" builtinId="3"/>
    <cellStyle name="Normal" xfId="0" builtinId="0"/>
    <cellStyle name="Normal 10 2" xfId="2" xr:uid="{7A79E23F-7A9A-4D8F-90C4-26D5DAAAA15F}"/>
    <cellStyle name="Normal 2 2 2 2" xfId="4" xr:uid="{D0594AA7-F0C2-42FA-9D40-A75B937F70A8}"/>
    <cellStyle name="Normal_COMPARACION 2002-2001 2" xfId="3" xr:uid="{0ABB01F3-6469-4778-98D9-D3C81FEE6A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calcChain" Target="calcChain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Documentos/My%20Documents%20Raulina%20Perez/INGRESOS%20FISCALES%20ACUMULADOS%202026/Ingresos%20Enero-Febrero%20%202026%202.xlsb" TargetMode="External"/><Relationship Id="rId2" Type="http://schemas.openxmlformats.org/officeDocument/2006/relationships/externalLinkPath" Target="https://hacienda365-my.sharepoint.com/personal/fperez_hacienda_gov_do/Documents/Documentos/My%20Documents%20Raulina%20Perez/INGRESOS%20FISCALES%20ACUMULADOS%202026/Ingresos%20Enero-Febrero%20%202026%202.xlsb" TargetMode="External"/><Relationship Id="rId1" Type="http://schemas.openxmlformats.org/officeDocument/2006/relationships/externalLinkPath" Target="/personal/fperez_hacienda_gov_do/Documents/Documentos/My%20Documents%20Raulina%20Perez/INGRESOS%20FISCALES%20ACUMULADOS%202026/Ingresos%20Enero-Febrero%20%202026%202.xlsb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EDSSARMRED9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Sector%20Files/DR%20Fiscal%20File%20Update%2006-26-200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l_pf\mis%20document\documentos%20de%20trabajo\ARCHIVOS%20DE%20TRABAJO%20DE%20%20EXCEL\SEMANALES\TASAINT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DSAtblEmily02-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Users/fbaez/AppData/Local/Microsoft/Windows/INetCache/Content.Outlook/HTMLJ493/Marco%20Macro%20Commoditties%20-%20Fixe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ARCHIVOS%20VARIOS%20IPC\BOLETIN\BOLETIN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Users/fperez/Desktop/2022/PRESUPUESTO%202023/SEPTIEMBRE/Copia%20de%20Proyeccion%20Ingresos%20CUT%202023%20-%202026%20Envio%20a%20Presupuesto%20AL%2012%20Agosto%202022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1996100\Desktop\My%20Documents\Archivos%20de%20Excel\Archivo%20Monetario%204%20de%20ener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fsadfs1\Estudios%20Economicos\Users\irodriguez\AppData\Local\Microsoft\Windows\INetCache\Content.Outlook\VK55HVD4\REC16-04-202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Financiero 2025-2026"/>
      <sheetName val="FINANCIERO (2026 Est. 2026)"/>
      <sheetName val="PP (2)"/>
      <sheetName val="PP"/>
      <sheetName val="PP (EST)"/>
      <sheetName val="DGII"/>
      <sheetName val="DGII (EST)"/>
      <sheetName val="DGA"/>
      <sheetName val="DGA (EST)"/>
      <sheetName val="TESORERIA "/>
      <sheetName val="TESORERIA (EST)"/>
      <sheetName val="cut presupuestaria"/>
      <sheetName val="2026 (REC)"/>
      <sheetName val="2026 (RESUMEN)"/>
      <sheetName val="2026 REC- EST "/>
      <sheetName val="2026 REC-EST RES"/>
    </sheetNames>
    <sheetDataSet>
      <sheetData sheetId="0"/>
      <sheetData sheetId="1"/>
      <sheetData sheetId="2"/>
      <sheetData sheetId="3">
        <row r="11">
          <cell r="F11">
            <v>14639.4</v>
          </cell>
          <cell r="G11">
            <v>13159.4</v>
          </cell>
        </row>
        <row r="12">
          <cell r="F12">
            <v>23577.1</v>
          </cell>
          <cell r="G12">
            <v>14418.9</v>
          </cell>
        </row>
        <row r="13">
          <cell r="F13">
            <v>7638.2</v>
          </cell>
          <cell r="G13">
            <v>4102.3</v>
          </cell>
        </row>
        <row r="14">
          <cell r="F14">
            <v>211.1</v>
          </cell>
          <cell r="G14">
            <v>216.5</v>
          </cell>
        </row>
        <row r="17">
          <cell r="F17">
            <v>135.80000000000001</v>
          </cell>
          <cell r="G17">
            <v>560.4</v>
          </cell>
        </row>
        <row r="18">
          <cell r="F18">
            <v>274.3</v>
          </cell>
          <cell r="G18">
            <v>171.2</v>
          </cell>
        </row>
        <row r="19">
          <cell r="F19">
            <v>1009.3</v>
          </cell>
          <cell r="G19">
            <v>1381.9</v>
          </cell>
        </row>
        <row r="20">
          <cell r="F20">
            <v>221.8</v>
          </cell>
          <cell r="G20">
            <v>246</v>
          </cell>
        </row>
        <row r="21">
          <cell r="F21">
            <v>1880.2</v>
          </cell>
          <cell r="G21">
            <v>1254</v>
          </cell>
        </row>
        <row r="22">
          <cell r="F22">
            <v>135.80000000000001</v>
          </cell>
          <cell r="G22">
            <v>187.9</v>
          </cell>
        </row>
        <row r="23">
          <cell r="F23">
            <v>207</v>
          </cell>
          <cell r="G23">
            <v>235.8</v>
          </cell>
        </row>
        <row r="26">
          <cell r="F26">
            <v>25142.6</v>
          </cell>
          <cell r="G26">
            <v>19222.099999999999</v>
          </cell>
        </row>
        <row r="27">
          <cell r="F27">
            <v>13956.3</v>
          </cell>
          <cell r="G27">
            <v>12172.9</v>
          </cell>
        </row>
        <row r="29">
          <cell r="F29">
            <v>4536.8999999999996</v>
          </cell>
          <cell r="G29">
            <v>4168.1000000000004</v>
          </cell>
        </row>
        <row r="30">
          <cell r="F30">
            <v>2734.1</v>
          </cell>
          <cell r="G30">
            <v>2668.5</v>
          </cell>
        </row>
        <row r="31">
          <cell r="F31">
            <v>5644.6</v>
          </cell>
          <cell r="G31">
            <v>3605.7</v>
          </cell>
        </row>
        <row r="32">
          <cell r="F32">
            <v>175.9</v>
          </cell>
          <cell r="G32">
            <v>323.89999999999998</v>
          </cell>
        </row>
        <row r="33">
          <cell r="F33">
            <v>848.7</v>
          </cell>
          <cell r="G33">
            <v>818.1</v>
          </cell>
        </row>
        <row r="34">
          <cell r="F34">
            <v>1579.7</v>
          </cell>
          <cell r="G34">
            <v>1159.0999999999999</v>
          </cell>
        </row>
        <row r="35">
          <cell r="F35">
            <v>418.7</v>
          </cell>
          <cell r="G35">
            <v>387.8</v>
          </cell>
        </row>
        <row r="37">
          <cell r="F37">
            <v>1675.5</v>
          </cell>
          <cell r="G37">
            <v>2030.3</v>
          </cell>
        </row>
        <row r="38">
          <cell r="F38">
            <v>706.3</v>
          </cell>
          <cell r="G38">
            <v>614.5</v>
          </cell>
        </row>
        <row r="40">
          <cell r="F40">
            <v>11.6</v>
          </cell>
          <cell r="G40">
            <v>21.2</v>
          </cell>
        </row>
        <row r="41">
          <cell r="F41">
            <v>13.7</v>
          </cell>
          <cell r="G41">
            <v>8.6999999999999993</v>
          </cell>
        </row>
        <row r="42">
          <cell r="F42">
            <v>105.9</v>
          </cell>
          <cell r="G42">
            <v>104.1</v>
          </cell>
        </row>
        <row r="43">
          <cell r="F43">
            <v>33.4</v>
          </cell>
          <cell r="G43">
            <v>33.5</v>
          </cell>
        </row>
        <row r="44">
          <cell r="F44">
            <v>0</v>
          </cell>
          <cell r="G44">
            <v>0</v>
          </cell>
        </row>
        <row r="45">
          <cell r="F45">
            <v>236.8</v>
          </cell>
          <cell r="G45">
            <v>250.6</v>
          </cell>
        </row>
        <row r="48">
          <cell r="F48">
            <v>4837.3999999999996</v>
          </cell>
          <cell r="G48">
            <v>4112.8999999999996</v>
          </cell>
        </row>
        <row r="50">
          <cell r="F50">
            <v>1183.9000000000001</v>
          </cell>
          <cell r="G50">
            <v>1117.5999999999999</v>
          </cell>
        </row>
        <row r="51">
          <cell r="F51">
            <v>15.2</v>
          </cell>
          <cell r="G51">
            <v>17.100000000000001</v>
          </cell>
        </row>
        <row r="52">
          <cell r="F52">
            <v>5.0999999999999996</v>
          </cell>
          <cell r="G52">
            <v>3.3</v>
          </cell>
        </row>
        <row r="53">
          <cell r="F53">
            <v>121.2</v>
          </cell>
          <cell r="G53">
            <v>138.1</v>
          </cell>
        </row>
        <row r="54">
          <cell r="F54">
            <v>0.1</v>
          </cell>
          <cell r="G54">
            <v>0.1</v>
          </cell>
        </row>
        <row r="55">
          <cell r="F55">
            <v>539.6</v>
          </cell>
          <cell r="G55">
            <v>817.5</v>
          </cell>
        </row>
        <row r="56">
          <cell r="F56">
            <v>504.1</v>
          </cell>
          <cell r="G56">
            <v>782</v>
          </cell>
        </row>
        <row r="57">
          <cell r="F57">
            <v>35.5</v>
          </cell>
          <cell r="G57">
            <v>35.5</v>
          </cell>
        </row>
        <row r="60">
          <cell r="F60">
            <v>0</v>
          </cell>
          <cell r="G60">
            <v>0</v>
          </cell>
        </row>
        <row r="61">
          <cell r="F61">
            <v>0</v>
          </cell>
          <cell r="G61">
            <v>0</v>
          </cell>
        </row>
        <row r="62">
          <cell r="F62">
            <v>0</v>
          </cell>
          <cell r="G62">
            <v>0</v>
          </cell>
        </row>
        <row r="63">
          <cell r="F63">
            <v>0</v>
          </cell>
          <cell r="G63">
            <v>0</v>
          </cell>
        </row>
        <row r="64">
          <cell r="F64">
            <v>0</v>
          </cell>
          <cell r="G64">
            <v>0</v>
          </cell>
        </row>
        <row r="65">
          <cell r="F65">
            <v>0</v>
          </cell>
          <cell r="G65">
            <v>0</v>
          </cell>
        </row>
        <row r="66">
          <cell r="F66">
            <v>0</v>
          </cell>
          <cell r="G66">
            <v>0</v>
          </cell>
        </row>
        <row r="71">
          <cell r="F71">
            <v>86.4</v>
          </cell>
          <cell r="G71">
            <v>96.7</v>
          </cell>
        </row>
        <row r="72">
          <cell r="F72">
            <v>3.6</v>
          </cell>
          <cell r="G72">
            <v>0</v>
          </cell>
        </row>
        <row r="73">
          <cell r="F73">
            <v>16.899999999999999</v>
          </cell>
          <cell r="G73">
            <v>0</v>
          </cell>
        </row>
        <row r="74">
          <cell r="F74">
            <v>0.5</v>
          </cell>
          <cell r="G74">
            <v>0.5</v>
          </cell>
        </row>
        <row r="76">
          <cell r="F76">
            <v>12.2</v>
          </cell>
          <cell r="G76">
            <v>7.1</v>
          </cell>
        </row>
        <row r="77">
          <cell r="F77">
            <v>2254.3000000000002</v>
          </cell>
          <cell r="G77">
            <v>3099.2</v>
          </cell>
        </row>
        <row r="78">
          <cell r="F78">
            <v>221.5</v>
          </cell>
          <cell r="G78">
            <v>114.6</v>
          </cell>
        </row>
        <row r="80">
          <cell r="F80">
            <v>504.9</v>
          </cell>
          <cell r="G80">
            <v>603.20000000000005</v>
          </cell>
        </row>
        <row r="81">
          <cell r="F81">
            <v>95.6</v>
          </cell>
          <cell r="G81">
            <v>69.599999999999994</v>
          </cell>
        </row>
        <row r="82">
          <cell r="F82">
            <v>2</v>
          </cell>
          <cell r="G82">
            <v>2.2000000000000002</v>
          </cell>
        </row>
        <row r="84">
          <cell r="F84">
            <v>3.1</v>
          </cell>
          <cell r="G84">
            <v>3.3</v>
          </cell>
        </row>
        <row r="85">
          <cell r="F85">
            <v>223.7</v>
          </cell>
          <cell r="G85">
            <v>40.9</v>
          </cell>
        </row>
        <row r="86">
          <cell r="F86">
            <v>0</v>
          </cell>
          <cell r="G86">
            <v>0</v>
          </cell>
        </row>
        <row r="89">
          <cell r="F89">
            <v>0</v>
          </cell>
          <cell r="G89">
            <v>0</v>
          </cell>
        </row>
        <row r="90">
          <cell r="F90">
            <v>0.5</v>
          </cell>
          <cell r="G90">
            <v>0.5</v>
          </cell>
        </row>
        <row r="91">
          <cell r="F91">
            <v>391.7</v>
          </cell>
          <cell r="G91">
            <v>0.8</v>
          </cell>
        </row>
        <row r="92">
          <cell r="F92">
            <v>0</v>
          </cell>
          <cell r="G92">
            <v>0</v>
          </cell>
        </row>
        <row r="93">
          <cell r="F93">
            <v>110</v>
          </cell>
          <cell r="G93">
            <v>100.7</v>
          </cell>
        </row>
        <row r="94">
          <cell r="F94">
            <v>97.8</v>
          </cell>
          <cell r="G94">
            <v>81.400000000000006</v>
          </cell>
        </row>
        <row r="96">
          <cell r="F96">
            <v>881.2</v>
          </cell>
          <cell r="G96">
            <v>934</v>
          </cell>
        </row>
        <row r="97">
          <cell r="F97">
            <v>15.2</v>
          </cell>
          <cell r="G97">
            <v>477.3</v>
          </cell>
        </row>
        <row r="98">
          <cell r="F98">
            <v>0</v>
          </cell>
          <cell r="G98">
            <v>0</v>
          </cell>
        </row>
        <row r="99">
          <cell r="F99">
            <v>3.3</v>
          </cell>
          <cell r="G99">
            <v>3.8</v>
          </cell>
        </row>
        <row r="102">
          <cell r="F102">
            <v>0</v>
          </cell>
          <cell r="G102">
            <v>51.2</v>
          </cell>
        </row>
        <row r="103">
          <cell r="F103">
            <v>0</v>
          </cell>
          <cell r="G103">
            <v>0</v>
          </cell>
        </row>
        <row r="104">
          <cell r="F104">
            <v>0</v>
          </cell>
          <cell r="G104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ĨĨ_x0018__x0018_COM"/>
      <sheetName val="ANT_BS1"/>
      <sheetName val="Progr-Proj-Switch"/>
      <sheetName val="EDSSARMRED97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  <sheetName val="A 11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M1" t="str">
            <v>Ajustes ad hoc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definedNames>
      <definedName name="[Macros Import].qbop"/>
    </defined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  <sheetName val="in_out"/>
      <sheetName val="Input from HUB"/>
      <sheetName val="M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INT2"/>
      <sheetName val="shared data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sheetDataSet>
      <sheetData sheetId="0" refreshError="1"/>
      <sheetData sheetId="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1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1"/>
      <sheetName val="Table10"/>
      <sheetName val="HIPCAss"/>
      <sheetName val="AssumpE"/>
      <sheetName val="Debtserv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asd" sheetId="49"/>
      <definedName name="OnShow" sheetId="49"/>
      <definedName name="spnf" sheetId="49"/>
      <definedName name="will" sheetId="4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presas Publicas detalle"/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QEDS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>
        <row r="9">
          <cell r="G9">
            <v>1731980334.0385709</v>
          </cell>
        </row>
      </sheetData>
      <sheetData sheetId="2"/>
      <sheetData sheetId="3">
        <row r="1">
          <cell r="B1" t="str">
            <v>Cod.Fuente Especifica</v>
          </cell>
        </row>
      </sheetData>
      <sheetData sheetId="4">
        <row r="1">
          <cell r="B1" t="str">
            <v>Cod.Fuente Especifica</v>
          </cell>
        </row>
      </sheetData>
      <sheetData sheetId="5">
        <row r="1">
          <cell r="A1" t="str">
            <v>Cod.Fuente Especifica</v>
          </cell>
          <cell r="B1" t="str">
            <v>Fuente Especifica</v>
          </cell>
          <cell r="C1" t="str">
            <v>Valor Inicial</v>
          </cell>
          <cell r="D1" t="str">
            <v>Pres. Vigente Aprobado</v>
          </cell>
          <cell r="E1" t="str">
            <v>Percibido Aprobado</v>
          </cell>
        </row>
        <row r="2">
          <cell r="A2" t="str">
            <v>2076</v>
          </cell>
          <cell r="B2" t="str">
            <v>RECURSOS DE CAPTACION DIRECTA DEL MINISTERIO DE MEDIO AMB. DECRETO 222-06</v>
          </cell>
          <cell r="C2">
            <v>668335267</v>
          </cell>
          <cell r="D2">
            <v>668335267</v>
          </cell>
          <cell r="E2">
            <v>487512216.14999998</v>
          </cell>
        </row>
        <row r="3">
          <cell r="A3" t="str">
            <v>2077</v>
          </cell>
          <cell r="B3" t="str">
            <v>RECURSOS DE CAPTACION DIRECTA DEL MINISTERIO DE EDUCACION SUPERIOR LEY 139-01</v>
          </cell>
          <cell r="C3">
            <v>28880596</v>
          </cell>
          <cell r="D3">
            <v>61226863.859999999</v>
          </cell>
          <cell r="E3">
            <v>30949641.510000002</v>
          </cell>
        </row>
        <row r="4">
          <cell r="A4" t="str">
            <v>2078</v>
          </cell>
          <cell r="B4" t="str">
            <v>RECURSOS DE CAPTACION DIRECTA DEL MINISTERIO DE INTERIOR Y POLICIA LEY 80-99 RESOLUCION 02-06</v>
          </cell>
          <cell r="C4">
            <v>230862278</v>
          </cell>
          <cell r="D4">
            <v>179891158</v>
          </cell>
          <cell r="E4">
            <v>142776160.46000001</v>
          </cell>
        </row>
        <row r="5">
          <cell r="A5" t="str">
            <v>2079</v>
          </cell>
          <cell r="B5" t="str">
            <v>RECURSOS DE CAPTACION DIRECTA DE LOS COMEDORES ECONOMICO LEY 856</v>
          </cell>
          <cell r="C5">
            <v>89945578</v>
          </cell>
          <cell r="D5">
            <v>359782312</v>
          </cell>
          <cell r="E5">
            <v>279608136.26999998</v>
          </cell>
        </row>
        <row r="6">
          <cell r="A6" t="str">
            <v>2080</v>
          </cell>
          <cell r="B6" t="str">
            <v>RECURSOS DE CAPTACION DIRECTA DE LA DIRECCION GENERAL DE MIGRACION LEY 285-04</v>
          </cell>
          <cell r="C6">
            <v>870202116</v>
          </cell>
          <cell r="D6">
            <v>1305303173.8199999</v>
          </cell>
          <cell r="E6">
            <v>954119051.46000004</v>
          </cell>
          <cell r="F6">
            <v>112249300.17176472</v>
          </cell>
        </row>
        <row r="7">
          <cell r="A7" t="str">
            <v>2081</v>
          </cell>
          <cell r="B7" t="str">
            <v>RECURSOS DE CAPTACION DIRECTA DE LA POLICIA NACIONAL LEY 96-04</v>
          </cell>
          <cell r="C7">
            <v>27866639</v>
          </cell>
          <cell r="D7">
            <v>39013296.68</v>
          </cell>
          <cell r="E7">
            <v>26598873.75</v>
          </cell>
          <cell r="F7">
            <v>1346991602.0611765</v>
          </cell>
        </row>
        <row r="8">
          <cell r="A8" t="str">
            <v>2082</v>
          </cell>
          <cell r="B8" t="str">
            <v>RECURSOS DE CAPTACION DIRECTA DEL MINISTERIO DE INDUSTRIA  Y COMERCIO LEY 290-66</v>
          </cell>
          <cell r="C8">
            <v>1885264242</v>
          </cell>
          <cell r="D8">
            <v>1319684968</v>
          </cell>
          <cell r="E8">
            <v>1022353996.5599999</v>
          </cell>
        </row>
        <row r="9">
          <cell r="A9" t="str">
            <v>2083</v>
          </cell>
          <cell r="B9" t="str">
            <v>RECURSOS DE CAPTACION DIRECTA DE LA DIRECCION GENERAL DE MINERIA LEY 146-71</v>
          </cell>
          <cell r="C9">
            <v>18459099</v>
          </cell>
          <cell r="D9">
            <v>14995267</v>
          </cell>
          <cell r="E9">
            <v>2850800</v>
          </cell>
        </row>
        <row r="10">
          <cell r="A10" t="str">
            <v>2084</v>
          </cell>
          <cell r="B10" t="str">
            <v>RECURSOS DE CAPTACION DIRECTA DEL MINISTERIO DE HACIENDA .</v>
          </cell>
          <cell r="C10">
            <v>288551418</v>
          </cell>
          <cell r="D10">
            <v>230841134</v>
          </cell>
          <cell r="E10">
            <v>182595367.66999999</v>
          </cell>
        </row>
        <row r="11">
          <cell r="A11" t="str">
            <v>2085</v>
          </cell>
          <cell r="B11" t="str">
            <v>RECURSOS DE CAPTACION DIRECTA DE LA DIRECCION GENERAL DE BIENES NACIONALES LEY 1832-1948</v>
          </cell>
          <cell r="C11">
            <v>48409832</v>
          </cell>
          <cell r="D11">
            <v>58091798</v>
          </cell>
          <cell r="E11">
            <v>44433692.229999997</v>
          </cell>
        </row>
        <row r="12">
          <cell r="A12" t="str">
            <v>2086</v>
          </cell>
          <cell r="B12" t="str">
            <v>RECURSOS DE CAPTACION DIRECTA DE CATASTRO NACIONAL LEY 317-68</v>
          </cell>
          <cell r="C12">
            <v>11598966</v>
          </cell>
          <cell r="D12">
            <v>13918759</v>
          </cell>
          <cell r="E12">
            <v>13450100</v>
          </cell>
        </row>
        <row r="13">
          <cell r="A13" t="str">
            <v>2087</v>
          </cell>
          <cell r="B13" t="str">
            <v>RECURSOS DE CAPTACION DIRECTA DE LA DIRECCION GENERAL DE PASAPORTES LEY 144-99</v>
          </cell>
          <cell r="C13">
            <v>343866015</v>
          </cell>
          <cell r="D13">
            <v>378252617</v>
          </cell>
          <cell r="E13">
            <v>246755282.59999999</v>
          </cell>
        </row>
        <row r="14">
          <cell r="A14" t="str">
            <v>2088</v>
          </cell>
          <cell r="B14" t="str">
            <v>RECURSOS DE CAPTACION DIRECTA DEL MINISTERIO DE EDUCACION</v>
          </cell>
          <cell r="C14">
            <v>183609968</v>
          </cell>
          <cell r="D14">
            <v>33049794</v>
          </cell>
          <cell r="E14">
            <v>18045419.75</v>
          </cell>
        </row>
        <row r="15">
          <cell r="A15" t="str">
            <v>2089</v>
          </cell>
          <cell r="B15" t="str">
            <v>RECURSOS DE CAPTACION DIRECTA DEL MINISTERIO DE SALUD PUBLICA (DIRECCION FINANCIERA)</v>
          </cell>
          <cell r="C15">
            <v>720016524</v>
          </cell>
          <cell r="D15">
            <v>-648014844.83000004</v>
          </cell>
          <cell r="E15">
            <v>18654697.129999999</v>
          </cell>
        </row>
        <row r="16">
          <cell r="A16" t="str">
            <v>2090</v>
          </cell>
          <cell r="B16" t="str">
            <v>RECURSOS DE CAPTACION DIRECTA DEL MINISTERIO DE TURISMO LEY 541-84</v>
          </cell>
          <cell r="C16">
            <v>337338931</v>
          </cell>
          <cell r="D16">
            <v>-1.63</v>
          </cell>
          <cell r="E16">
            <v>67011452</v>
          </cell>
        </row>
        <row r="17">
          <cell r="A17" t="str">
            <v>2091</v>
          </cell>
          <cell r="B17" t="str">
            <v>RECURSOS DE CAPTACION DIRECTA DE LA COMISION EJECUTIVA DE INFRAESTRUCTURA DE ZONAS TURISTICA (CEIZTUR) DECRETO 655-08</v>
          </cell>
          <cell r="C17">
            <v>1913188336</v>
          </cell>
          <cell r="D17">
            <v>1345271466.6800001</v>
          </cell>
          <cell r="E17">
            <v>1211547570.6099999</v>
          </cell>
          <cell r="F17">
            <v>1615396760.8133333</v>
          </cell>
        </row>
        <row r="18">
          <cell r="A18" t="str">
            <v>2092</v>
          </cell>
          <cell r="B18" t="str">
            <v>RECURSOS DE CAPTACION DIRECTA DEL PROGRAMA ESCENCIALES (PROMESE CAL) DECRECTO 308-97</v>
          </cell>
          <cell r="C18">
            <v>222031969</v>
          </cell>
          <cell r="D18">
            <v>315285393.38999999</v>
          </cell>
          <cell r="E18">
            <v>185432304.19</v>
          </cell>
        </row>
        <row r="19">
          <cell r="A19" t="str">
            <v>2093</v>
          </cell>
          <cell r="B19" t="str">
            <v>RECURSOS DE CAPTACION DIRECTA DE LA FUERZA AEREAS DOMINICANA LEY 873-78 DECRECTO 655-08</v>
          </cell>
          <cell r="C19">
            <v>1472537381</v>
          </cell>
          <cell r="D19">
            <v>515025260</v>
          </cell>
          <cell r="E19">
            <v>412533185.72000003</v>
          </cell>
        </row>
        <row r="20">
          <cell r="A20" t="str">
            <v>2095</v>
          </cell>
          <cell r="B20" t="str">
            <v>RECURSOS DE CAPTACION DIRECTA DE LA DIRECCION GENERAL DE GANADERIA LEY 180-01</v>
          </cell>
          <cell r="C20">
            <v>0</v>
          </cell>
          <cell r="D20">
            <v>0</v>
          </cell>
          <cell r="E20">
            <v>3000</v>
          </cell>
        </row>
        <row r="21">
          <cell r="A21" t="str">
            <v>2096</v>
          </cell>
          <cell r="B21" t="str">
            <v>RECURSOS DE CAPTACION DIRECTA DEL MINISTERIO DE DEPORTES DECRETO 250-99</v>
          </cell>
          <cell r="C21">
            <v>12465857</v>
          </cell>
          <cell r="D21">
            <v>14959029</v>
          </cell>
          <cell r="E21">
            <v>12437145.810000001</v>
          </cell>
        </row>
        <row r="22">
          <cell r="A22" t="str">
            <v>2097</v>
          </cell>
          <cell r="B22" t="str">
            <v>RECURSOS DE CAPTACION DIRECTA DEL MINISTERIO DE TRABAJO</v>
          </cell>
          <cell r="C22">
            <v>89679911</v>
          </cell>
          <cell r="D22">
            <v>108512693</v>
          </cell>
          <cell r="E22">
            <v>63093362.460000001</v>
          </cell>
        </row>
        <row r="23">
          <cell r="A23" t="str">
            <v>2098</v>
          </cell>
          <cell r="B23" t="str">
            <v>RECURSOS DE CAPTACION DIRECTA DE LA OFICINA METROPOLITANA DE SERVICIOS DE AUTOBUSES DECRETO 448-97</v>
          </cell>
          <cell r="C23">
            <v>164513124</v>
          </cell>
          <cell r="D23">
            <v>309284673</v>
          </cell>
          <cell r="E23">
            <v>169009630.81</v>
          </cell>
          <cell r="F23">
            <v>18778847.86777778</v>
          </cell>
          <cell r="G23">
            <v>225346174.41333336</v>
          </cell>
        </row>
        <row r="24">
          <cell r="A24" t="str">
            <v>2099</v>
          </cell>
          <cell r="B24" t="str">
            <v>RECURSOS DE CAPTACION DIRECTA DE LA PROCURADURIA GENERAL DE REPUBLICA</v>
          </cell>
          <cell r="C24">
            <v>605942311</v>
          </cell>
          <cell r="D24">
            <v>1812554251.21</v>
          </cell>
          <cell r="E24">
            <v>1281646506.78</v>
          </cell>
          <cell r="F24">
            <v>160205813.3475</v>
          </cell>
        </row>
        <row r="25">
          <cell r="A25" t="str">
            <v>2100</v>
          </cell>
          <cell r="B25" t="str">
            <v>RECURSOS DE CAPTACION DIRECTA DEL CENTRO DE CAPACITACION EN POLITICA Y GESTION FISCAL (CAPGEFI) DECRETO 1846-80</v>
          </cell>
          <cell r="C25">
            <v>10561511</v>
          </cell>
          <cell r="D25">
            <v>9747661</v>
          </cell>
          <cell r="E25">
            <v>7650360.2199999997</v>
          </cell>
          <cell r="F25">
            <v>1922469760.1700001</v>
          </cell>
        </row>
        <row r="26">
          <cell r="A26" t="str">
            <v>2102</v>
          </cell>
          <cell r="B26" t="str">
            <v>RECURSOS DE CAPTACION DIRECTA DE LA OFICINA PARA EL REORDENAMIENTO DEL TRANSPORTE DECRETO 477-05</v>
          </cell>
          <cell r="C26">
            <v>1191968855</v>
          </cell>
          <cell r="D26">
            <v>1191968855</v>
          </cell>
          <cell r="E26">
            <v>851261620.37</v>
          </cell>
        </row>
        <row r="27">
          <cell r="A27" t="str">
            <v>2103</v>
          </cell>
          <cell r="B27" t="str">
            <v>RECURSOS DE CAPTACION DIRECTA DE LA OFICINA DE INGENIEROS SUPERVISORES DE OBRAS DEL ESTADO (OISOE) DECRETO</v>
          </cell>
          <cell r="C27">
            <v>1127887933</v>
          </cell>
          <cell r="D27">
            <v>525958901</v>
          </cell>
          <cell r="E27">
            <v>154763555.34999999</v>
          </cell>
        </row>
        <row r="28">
          <cell r="A28" t="str">
            <v>2104</v>
          </cell>
          <cell r="B28" t="str">
            <v>RECURSOS DE CAPTACIÓN DIRECTA DEL CUERPO ESPECIALIZADO EN SEGURIDAD AEROPORTUARIA (CESA)</v>
          </cell>
          <cell r="C28">
            <v>1050000000</v>
          </cell>
          <cell r="D28">
            <v>608241898</v>
          </cell>
          <cell r="E28">
            <v>481035962.95999998</v>
          </cell>
        </row>
        <row r="29">
          <cell r="A29" t="str">
            <v>2106</v>
          </cell>
          <cell r="B29" t="str">
            <v>RECURSOS DE CAPTACIÓN DIRECTA DEL INSTITUTO SALOME UREÑA</v>
          </cell>
          <cell r="C29">
            <v>3412341</v>
          </cell>
          <cell r="D29">
            <v>1706170</v>
          </cell>
          <cell r="E29">
            <v>1323526.25</v>
          </cell>
        </row>
        <row r="30">
          <cell r="A30" t="str">
            <v>2107</v>
          </cell>
          <cell r="B30" t="str">
            <v>RECURSOS DE CAPTACIÓN DIRECTA DEL INSTITUTO TECNOLÓGICO DE LAS AMÉRICAS (ITLA)</v>
          </cell>
          <cell r="C30">
            <v>229945871</v>
          </cell>
          <cell r="D30">
            <v>185316697.31</v>
          </cell>
          <cell r="E30">
            <v>132378388.14</v>
          </cell>
        </row>
        <row r="31">
          <cell r="A31" t="str">
            <v>2108</v>
          </cell>
          <cell r="B31" t="str">
            <v>RECURSOS DE CAPTACIÓN DIRECTA DEL MINISTERIO DE OBRAS PÚBLICAS Y COMUNICACIONES</v>
          </cell>
          <cell r="C31">
            <v>2059175970</v>
          </cell>
          <cell r="D31">
            <v>1842567526</v>
          </cell>
          <cell r="E31">
            <v>237719578.16999999</v>
          </cell>
        </row>
        <row r="32">
          <cell r="A32" t="str">
            <v>2109</v>
          </cell>
          <cell r="B32" t="str">
            <v>FONDO POR SUBASTAS PÚBLICAS DE IMPORTACIONES AGROPECUARIAS. (DECRETO 569-12)</v>
          </cell>
          <cell r="C32">
            <v>1745888182</v>
          </cell>
          <cell r="D32">
            <v>-1745888182</v>
          </cell>
          <cell r="E32">
            <v>0</v>
          </cell>
        </row>
        <row r="33">
          <cell r="A33" t="str">
            <v>2111</v>
          </cell>
          <cell r="B33" t="str">
            <v>RECURSOS DE CAPTACIÓN DIRECTA DE INSTITUTO NACIONAL DE LA AGUJA (INAGUJA)</v>
          </cell>
          <cell r="C33">
            <v>4863029</v>
          </cell>
          <cell r="D33">
            <v>63924057</v>
          </cell>
          <cell r="E33">
            <v>32314361.09</v>
          </cell>
        </row>
        <row r="34">
          <cell r="A34" t="str">
            <v>2112</v>
          </cell>
          <cell r="B34" t="str">
            <v>RECURSOS DE CAPTACIÓN DIRECTA DE LA ARMADA DE LA REPUBLICA</v>
          </cell>
          <cell r="C34">
            <v>0</v>
          </cell>
          <cell r="D34">
            <v>0</v>
          </cell>
          <cell r="E34">
            <v>56545618.740000002</v>
          </cell>
        </row>
        <row r="35">
          <cell r="A35" t="str">
            <v>2113</v>
          </cell>
          <cell r="B35" t="str">
            <v>RECURSOS DE CAPTACIÓN DIRECTA DEL  CUERPO ESPECIALIZADO DE SEGURIDAD PORTUARIA (CESEP)</v>
          </cell>
          <cell r="C35">
            <v>0</v>
          </cell>
          <cell r="D35">
            <v>0</v>
          </cell>
          <cell r="E35">
            <v>410381.75</v>
          </cell>
        </row>
        <row r="36">
          <cell r="A36" t="str">
            <v>2114</v>
          </cell>
          <cell r="B36" t="str">
            <v>RECURSOS DE CAPTACIÓN DIRECTA DE LA DIRECCION GENERAL DE ESCUELAS VOCACIONALES</v>
          </cell>
          <cell r="C36">
            <v>0</v>
          </cell>
          <cell r="D36">
            <v>2031450.5</v>
          </cell>
          <cell r="E36">
            <v>2142877.0499999998</v>
          </cell>
        </row>
        <row r="37">
          <cell r="A37" t="str">
            <v>2117</v>
          </cell>
          <cell r="B37" t="str">
            <v>RECURSOS DE CAPTACIÓN DIRECTA PARA EL FOMENTO Y DESARROLLO DEL GAS NATURAL EN EL PARQUE VEHICULAR</v>
          </cell>
          <cell r="C37">
            <v>247924743</v>
          </cell>
          <cell r="D37">
            <v>-188422805</v>
          </cell>
          <cell r="E37">
            <v>21164270.100000001</v>
          </cell>
        </row>
        <row r="39">
          <cell r="C39">
            <v>17905194793</v>
          </cell>
          <cell r="D39">
            <v>10932416556.99</v>
          </cell>
          <cell r="E39">
            <v>8852128094.1100006</v>
          </cell>
        </row>
      </sheetData>
      <sheetData sheetId="6"/>
      <sheetData sheetId="7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as cuantitativas"/>
      <sheetName val="Seguimientos"/>
      <sheetName val="money"/>
      <sheetName val="créditocons"/>
      <sheetName val="QF_BCRD"/>
      <sheetName val="QF_losses FMI"/>
      <sheetName val="cuadro baseQf)"/>
      <sheetName val="cuadro baseQf) (2)"/>
      <sheetName val="cable 1"/>
      <sheetName val="Escenario Base"/>
      <sheetName val="Q-F Base"/>
      <sheetName val="Escenario Alternativo"/>
      <sheetName val="Q-F Alternativo"/>
      <sheetName val="Seasonal Factors"/>
      <sheetName val="Supuestos Macro (3)"/>
      <sheetName val="Cable 2"/>
      <sheetName val="Sheet1"/>
      <sheetName val="Supuestos 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POR COLECTURIA"/>
      <sheetName val="RESUMEN ACUM. CONCEPTO"/>
      <sheetName val="BCC"/>
    </sheetNames>
    <sheetDataSet>
      <sheetData sheetId="0">
        <row r="8">
          <cell r="C8" t="str">
            <v>16 DE ABRIL DEL 2021</v>
          </cell>
        </row>
      </sheetData>
      <sheetData sheetId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  <sheetName val="Growth&amp;Price Assump"/>
      <sheetName val="GeoBop.xls"/>
      <sheetName val="Prg-A"/>
      <sheetName val="Control"/>
      <sheetName val="A"/>
      <sheetName val="Resumen escenarios"/>
      <sheetName val="Combust. EIA "/>
      <sheetName val="2013-2020"/>
      <sheetName val="Combust. EIA (Con archivo MICM)"/>
      <sheetName val="Combust. EIA  +4"/>
      <sheetName val="Combust. EIA  +8"/>
      <sheetName val="Combust. EIA  +64"/>
      <sheetName val="Combust. EIA  USD100"/>
      <sheetName val="Main_Output_Table"/>
      <sheetName val="BoP_Sum_(comp)"/>
      <sheetName val="DS_after2001_(2)"/>
      <sheetName val="Chart1_DS"/>
      <sheetName val="A-II_3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DSA_output"/>
      <sheetName val="CY_BOT_CASHFLOW"/>
      <sheetName val="A_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FMON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62B48-25F2-4E13-BE5F-50FF431D773F}">
  <sheetPr>
    <tabColor theme="0"/>
  </sheetPr>
  <dimension ref="A1:L255"/>
  <sheetViews>
    <sheetView showGridLines="0" tabSelected="1" zoomScaleNormal="100" workbookViewId="0">
      <pane xSplit="2" ySplit="8" topLeftCell="C81" activePane="bottomRight" state="frozen"/>
      <selection pane="topRight" activeCell="C1" sqref="C1"/>
      <selection pane="bottomLeft" activeCell="A9" sqref="A9"/>
      <selection pane="bottomRight" activeCell="M92" sqref="M92"/>
    </sheetView>
  </sheetViews>
  <sheetFormatPr baseColWidth="10" defaultColWidth="11.42578125" defaultRowHeight="12.75" x14ac:dyDescent="0.2"/>
  <cols>
    <col min="1" max="1" width="1.5703125" style="1" customWidth="1"/>
    <col min="2" max="2" width="50.28515625" style="3" customWidth="1"/>
    <col min="3" max="3" width="11.7109375" style="3" bestFit="1" customWidth="1"/>
    <col min="4" max="4" width="11.42578125" style="3" customWidth="1"/>
    <col min="5" max="5" width="15.7109375" style="1" customWidth="1"/>
    <col min="6" max="7" width="13.85546875" style="1" customWidth="1"/>
    <col min="8" max="8" width="17.140625" style="1" customWidth="1"/>
    <col min="9" max="9" width="13.5703125" style="1" customWidth="1"/>
    <col min="10" max="10" width="15" style="3" customWidth="1"/>
    <col min="11" max="11" width="13.42578125" style="3" bestFit="1" customWidth="1"/>
    <col min="12" max="12" width="16.85546875" style="3" bestFit="1" customWidth="1"/>
    <col min="13" max="16384" width="11.42578125" style="3"/>
  </cols>
  <sheetData>
    <row r="1" spans="1:12" ht="18.75" customHeight="1" x14ac:dyDescent="0.25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</row>
    <row r="2" spans="1:12" ht="9.75" customHeight="1" x14ac:dyDescent="0.25">
      <c r="B2" s="4"/>
      <c r="C2" s="4"/>
      <c r="D2" s="4"/>
      <c r="E2" s="5"/>
      <c r="F2" s="5"/>
      <c r="G2" s="5"/>
      <c r="H2" s="5"/>
      <c r="I2" s="5"/>
      <c r="J2" s="4"/>
    </row>
    <row r="3" spans="1:12" ht="20.25" customHeight="1" x14ac:dyDescent="0.2">
      <c r="B3" s="6" t="s">
        <v>2</v>
      </c>
      <c r="C3" s="6"/>
      <c r="D3" s="6"/>
      <c r="E3" s="6"/>
      <c r="F3" s="6"/>
      <c r="G3" s="6"/>
      <c r="H3" s="6"/>
      <c r="I3" s="6"/>
      <c r="J3" s="6"/>
    </row>
    <row r="4" spans="1:12" ht="15.75" customHeight="1" x14ac:dyDescent="0.2">
      <c r="B4" s="6" t="s">
        <v>3</v>
      </c>
      <c r="C4" s="6"/>
      <c r="D4" s="6"/>
      <c r="E4" s="6"/>
      <c r="F4" s="6"/>
      <c r="G4" s="6"/>
      <c r="H4" s="6"/>
      <c r="I4" s="6"/>
      <c r="J4" s="6"/>
    </row>
    <row r="5" spans="1:12" ht="15.75" customHeight="1" x14ac:dyDescent="0.2">
      <c r="B5" s="7" t="s">
        <v>4</v>
      </c>
      <c r="C5" s="7"/>
      <c r="D5" s="7"/>
      <c r="E5" s="7"/>
      <c r="F5" s="7"/>
      <c r="G5" s="7"/>
      <c r="H5" s="7"/>
      <c r="I5" s="7"/>
      <c r="J5" s="7"/>
    </row>
    <row r="6" spans="1:12" ht="15.75" customHeight="1" x14ac:dyDescent="0.2">
      <c r="B6" s="7" t="s">
        <v>5</v>
      </c>
      <c r="C6" s="7"/>
      <c r="D6" s="7"/>
      <c r="E6" s="7"/>
      <c r="F6" s="7"/>
      <c r="G6" s="7"/>
      <c r="H6" s="7"/>
      <c r="I6" s="7"/>
      <c r="J6" s="7"/>
    </row>
    <row r="7" spans="1:12" ht="24" customHeight="1" x14ac:dyDescent="0.2">
      <c r="B7" s="8" t="s">
        <v>6</v>
      </c>
      <c r="C7" s="9">
        <v>2026</v>
      </c>
      <c r="D7" s="10"/>
      <c r="E7" s="11" t="s">
        <v>7</v>
      </c>
      <c r="F7" s="9">
        <v>2026</v>
      </c>
      <c r="G7" s="10"/>
      <c r="H7" s="11" t="s">
        <v>8</v>
      </c>
      <c r="I7" s="11" t="s">
        <v>9</v>
      </c>
      <c r="J7" s="11" t="s">
        <v>10</v>
      </c>
    </row>
    <row r="8" spans="1:12" ht="25.5" customHeight="1" thickBot="1" x14ac:dyDescent="0.25">
      <c r="B8" s="12"/>
      <c r="C8" s="13" t="s">
        <v>11</v>
      </c>
      <c r="D8" s="13" t="s">
        <v>12</v>
      </c>
      <c r="E8" s="14"/>
      <c r="F8" s="13" t="s">
        <v>11</v>
      </c>
      <c r="G8" s="13" t="s">
        <v>12</v>
      </c>
      <c r="H8" s="14"/>
      <c r="I8" s="14"/>
      <c r="J8" s="14"/>
    </row>
    <row r="9" spans="1:12" ht="18" customHeight="1" thickTop="1" x14ac:dyDescent="0.2">
      <c r="B9" s="15" t="s">
        <v>13</v>
      </c>
      <c r="C9" s="16">
        <f t="shared" ref="C9:H9" si="0">+C10+C56+C59+C68+C88</f>
        <v>119279.8</v>
      </c>
      <c r="D9" s="16">
        <f t="shared" si="0"/>
        <v>95284.400000000009</v>
      </c>
      <c r="E9" s="16">
        <f t="shared" si="0"/>
        <v>214564.19999999998</v>
      </c>
      <c r="F9" s="16">
        <f t="shared" si="0"/>
        <v>116532.90571321352</v>
      </c>
      <c r="G9" s="16">
        <f t="shared" si="0"/>
        <v>95127.856317761354</v>
      </c>
      <c r="H9" s="16">
        <f t="shared" si="0"/>
        <v>211660.76203097487</v>
      </c>
      <c r="I9" s="16">
        <f t="shared" ref="I9:I72" si="1">+E9-H9</f>
        <v>2903.437969025108</v>
      </c>
      <c r="J9" s="17">
        <f t="shared" ref="J9:J44" si="2">+E9/H9*100</f>
        <v>101.37174124347158</v>
      </c>
      <c r="K9" s="18"/>
      <c r="L9" s="18"/>
    </row>
    <row r="10" spans="1:12" ht="18" customHeight="1" x14ac:dyDescent="0.2">
      <c r="B10" s="15" t="s">
        <v>14</v>
      </c>
      <c r="C10" s="16">
        <f t="shared" ref="C10:H10" si="3">+C11+C16+C25+C47+C54+C55</f>
        <v>113913.60000000001</v>
      </c>
      <c r="D10" s="16">
        <f t="shared" si="3"/>
        <v>88912.5</v>
      </c>
      <c r="E10" s="16">
        <f t="shared" si="3"/>
        <v>202826.09999999998</v>
      </c>
      <c r="F10" s="16">
        <f t="shared" si="3"/>
        <v>111122.50831767343</v>
      </c>
      <c r="G10" s="16">
        <f t="shared" si="3"/>
        <v>90337.709871406536</v>
      </c>
      <c r="H10" s="16">
        <f t="shared" si="3"/>
        <v>201460.21818907995</v>
      </c>
      <c r="I10" s="16">
        <f t="shared" si="1"/>
        <v>1365.881810920022</v>
      </c>
      <c r="J10" s="17">
        <f t="shared" si="2"/>
        <v>100.6779908327301</v>
      </c>
      <c r="K10" s="18"/>
      <c r="L10" s="18"/>
    </row>
    <row r="11" spans="1:12" ht="18" customHeight="1" x14ac:dyDescent="0.2">
      <c r="B11" s="19" t="s">
        <v>15</v>
      </c>
      <c r="C11" s="16">
        <f t="shared" ref="C11:H11" si="4">SUM(C12:C15)</f>
        <v>46065.799999999996</v>
      </c>
      <c r="D11" s="16">
        <f t="shared" si="4"/>
        <v>31897.1</v>
      </c>
      <c r="E11" s="16">
        <f t="shared" si="4"/>
        <v>77962.900000000009</v>
      </c>
      <c r="F11" s="16">
        <f t="shared" si="4"/>
        <v>42555.14810001976</v>
      </c>
      <c r="G11" s="16">
        <f t="shared" si="4"/>
        <v>29217.490177048057</v>
      </c>
      <c r="H11" s="16">
        <f t="shared" si="4"/>
        <v>71772.638277067817</v>
      </c>
      <c r="I11" s="16">
        <f t="shared" si="1"/>
        <v>6190.2617229321913</v>
      </c>
      <c r="J11" s="17">
        <f t="shared" si="2"/>
        <v>108.62482120141046</v>
      </c>
      <c r="K11" s="18"/>
      <c r="L11" s="18"/>
    </row>
    <row r="12" spans="1:12" ht="18" customHeight="1" x14ac:dyDescent="0.2">
      <c r="B12" s="20" t="s">
        <v>16</v>
      </c>
      <c r="C12" s="21">
        <f>+[1]PP!F11</f>
        <v>14639.4</v>
      </c>
      <c r="D12" s="21">
        <f>+[1]PP!G11</f>
        <v>13159.4</v>
      </c>
      <c r="E12" s="21">
        <f>SUM(C12:D12)</f>
        <v>27798.799999999999</v>
      </c>
      <c r="F12" s="21">
        <v>14366.16139214475</v>
      </c>
      <c r="G12" s="21">
        <v>12331.243131742216</v>
      </c>
      <c r="H12" s="21">
        <f>SUM(F12:G12)</f>
        <v>26697.404523886966</v>
      </c>
      <c r="I12" s="21">
        <f t="shared" si="1"/>
        <v>1101.3954761130335</v>
      </c>
      <c r="J12" s="22">
        <f t="shared" si="2"/>
        <v>104.12547772247891</v>
      </c>
      <c r="K12" s="18"/>
      <c r="L12" s="18"/>
    </row>
    <row r="13" spans="1:12" ht="18" customHeight="1" x14ac:dyDescent="0.2">
      <c r="B13" s="20" t="s">
        <v>17</v>
      </c>
      <c r="C13" s="21">
        <f>+[1]PP!F12</f>
        <v>23577.1</v>
      </c>
      <c r="D13" s="21">
        <f>+[1]PP!G12</f>
        <v>14418.9</v>
      </c>
      <c r="E13" s="21">
        <f>SUM(C13:D13)</f>
        <v>37996</v>
      </c>
      <c r="F13" s="21">
        <v>17632.345090857321</v>
      </c>
      <c r="G13" s="21">
        <v>11388.184659222186</v>
      </c>
      <c r="H13" s="21">
        <f>SUM(F13:G13)</f>
        <v>29020.529750079506</v>
      </c>
      <c r="I13" s="21">
        <f t="shared" si="1"/>
        <v>8975.4702499204941</v>
      </c>
      <c r="J13" s="22">
        <f t="shared" si="2"/>
        <v>130.92800278704735</v>
      </c>
      <c r="K13" s="18"/>
      <c r="L13" s="18"/>
    </row>
    <row r="14" spans="1:12" ht="18" customHeight="1" x14ac:dyDescent="0.2">
      <c r="B14" s="20" t="s">
        <v>18</v>
      </c>
      <c r="C14" s="21">
        <f>+[1]PP!F13</f>
        <v>7638.2</v>
      </c>
      <c r="D14" s="21">
        <f>+[1]PP!G13</f>
        <v>4102.3</v>
      </c>
      <c r="E14" s="21">
        <f>SUM(C14:D14)</f>
        <v>11740.5</v>
      </c>
      <c r="F14" s="21">
        <v>10306.551313372185</v>
      </c>
      <c r="G14" s="21">
        <v>5195.1634847443856</v>
      </c>
      <c r="H14" s="21">
        <f>SUM(F14:G14)</f>
        <v>15501.714798116571</v>
      </c>
      <c r="I14" s="21">
        <f t="shared" si="1"/>
        <v>-3761.2147981165708</v>
      </c>
      <c r="J14" s="22">
        <f t="shared" si="2"/>
        <v>75.736782368273538</v>
      </c>
      <c r="K14" s="18"/>
      <c r="L14" s="18"/>
    </row>
    <row r="15" spans="1:12" ht="18" customHeight="1" x14ac:dyDescent="0.2">
      <c r="B15" s="20" t="s">
        <v>19</v>
      </c>
      <c r="C15" s="21">
        <f>+[1]PP!F14</f>
        <v>211.1</v>
      </c>
      <c r="D15" s="21">
        <f>+[1]PP!G14</f>
        <v>216.5</v>
      </c>
      <c r="E15" s="21">
        <f>SUM(C15:D15)</f>
        <v>427.6</v>
      </c>
      <c r="F15" s="21">
        <v>250.09030364550458</v>
      </c>
      <c r="G15" s="21">
        <v>302.89890133926934</v>
      </c>
      <c r="H15" s="21">
        <f>SUM(F15:G15)</f>
        <v>552.98920498477389</v>
      </c>
      <c r="I15" s="21">
        <f t="shared" si="1"/>
        <v>-125.38920498477387</v>
      </c>
      <c r="J15" s="22">
        <f t="shared" si="2"/>
        <v>77.325198420785384</v>
      </c>
      <c r="K15" s="18"/>
      <c r="L15" s="18"/>
    </row>
    <row r="16" spans="1:12" ht="18" customHeight="1" x14ac:dyDescent="0.2">
      <c r="B16" s="15" t="s">
        <v>20</v>
      </c>
      <c r="C16" s="23">
        <f t="shared" ref="C16:H16" si="5">+C17+C24</f>
        <v>3864.2000000000003</v>
      </c>
      <c r="D16" s="23">
        <f t="shared" si="5"/>
        <v>4037.2000000000003</v>
      </c>
      <c r="E16" s="23">
        <f t="shared" si="5"/>
        <v>7901.4</v>
      </c>
      <c r="F16" s="23">
        <f t="shared" si="5"/>
        <v>4544.888312109797</v>
      </c>
      <c r="G16" s="23">
        <f t="shared" si="5"/>
        <v>4267.040153469602</v>
      </c>
      <c r="H16" s="23">
        <f t="shared" si="5"/>
        <v>8811.9284655793999</v>
      </c>
      <c r="I16" s="23">
        <f t="shared" si="1"/>
        <v>-910.52846557940029</v>
      </c>
      <c r="J16" s="24">
        <f t="shared" si="2"/>
        <v>89.667091952277531</v>
      </c>
      <c r="K16" s="18"/>
      <c r="L16" s="18"/>
    </row>
    <row r="17" spans="2:12" ht="18" customHeight="1" x14ac:dyDescent="0.2">
      <c r="B17" s="25" t="s">
        <v>21</v>
      </c>
      <c r="C17" s="23">
        <f t="shared" ref="C17:H17" si="6">SUM(C18:C23)</f>
        <v>3657.2000000000003</v>
      </c>
      <c r="D17" s="23">
        <f t="shared" si="6"/>
        <v>3801.4</v>
      </c>
      <c r="E17" s="23">
        <f t="shared" si="6"/>
        <v>7458.5999999999995</v>
      </c>
      <c r="F17" s="23">
        <f t="shared" si="6"/>
        <v>4319.7287557479312</v>
      </c>
      <c r="G17" s="23">
        <f t="shared" si="6"/>
        <v>4002.8156926043744</v>
      </c>
      <c r="H17" s="23">
        <f t="shared" si="6"/>
        <v>8322.5444483523061</v>
      </c>
      <c r="I17" s="23">
        <f t="shared" si="1"/>
        <v>-863.94444835230661</v>
      </c>
      <c r="J17" s="24">
        <f t="shared" si="2"/>
        <v>89.619226983842054</v>
      </c>
      <c r="K17" s="18"/>
      <c r="L17" s="18"/>
    </row>
    <row r="18" spans="2:12" ht="18" customHeight="1" x14ac:dyDescent="0.2">
      <c r="B18" s="26" t="s">
        <v>22</v>
      </c>
      <c r="C18" s="27">
        <f>+[1]PP!F17</f>
        <v>135.80000000000001</v>
      </c>
      <c r="D18" s="27">
        <f>+[1]PP!G17</f>
        <v>560.4</v>
      </c>
      <c r="E18" s="27">
        <f t="shared" ref="E18:E24" si="7">SUM(C18:D18)</f>
        <v>696.2</v>
      </c>
      <c r="F18" s="28">
        <v>149.69543267914682</v>
      </c>
      <c r="G18" s="28">
        <v>651.19175185203005</v>
      </c>
      <c r="H18" s="28">
        <f t="shared" ref="H18:H24" si="8">SUM(F18:G18)</f>
        <v>800.8871845311769</v>
      </c>
      <c r="I18" s="28">
        <f t="shared" si="1"/>
        <v>-104.68718453117685</v>
      </c>
      <c r="J18" s="22">
        <f t="shared" si="2"/>
        <v>86.928597865820691</v>
      </c>
      <c r="K18" s="18"/>
      <c r="L18" s="18"/>
    </row>
    <row r="19" spans="2:12" ht="18" customHeight="1" x14ac:dyDescent="0.2">
      <c r="B19" s="26" t="s">
        <v>23</v>
      </c>
      <c r="C19" s="27">
        <f>+[1]PP!F18</f>
        <v>274.3</v>
      </c>
      <c r="D19" s="27">
        <f>+[1]PP!G18</f>
        <v>171.2</v>
      </c>
      <c r="E19" s="27">
        <f t="shared" si="7"/>
        <v>445.5</v>
      </c>
      <c r="F19" s="28">
        <v>290.42929618539159</v>
      </c>
      <c r="G19" s="28">
        <v>157.23100415604</v>
      </c>
      <c r="H19" s="28">
        <f t="shared" si="8"/>
        <v>447.66030034143159</v>
      </c>
      <c r="I19" s="28">
        <f t="shared" si="1"/>
        <v>-2.1603003414315936</v>
      </c>
      <c r="J19" s="22">
        <f t="shared" si="2"/>
        <v>99.517424185306595</v>
      </c>
      <c r="K19" s="18"/>
      <c r="L19" s="18"/>
    </row>
    <row r="20" spans="2:12" ht="18" customHeight="1" x14ac:dyDescent="0.2">
      <c r="B20" s="26" t="s">
        <v>24</v>
      </c>
      <c r="C20" s="27">
        <f>+[1]PP!F19</f>
        <v>1009.3</v>
      </c>
      <c r="D20" s="27">
        <f>+[1]PP!G19</f>
        <v>1381.9</v>
      </c>
      <c r="E20" s="27">
        <f t="shared" si="7"/>
        <v>2391.1999999999998</v>
      </c>
      <c r="F20" s="28">
        <v>1068.8648573430182</v>
      </c>
      <c r="G20" s="28">
        <v>1128.3166596588419</v>
      </c>
      <c r="H20" s="28">
        <f t="shared" si="8"/>
        <v>2197.1815170018599</v>
      </c>
      <c r="I20" s="28">
        <f t="shared" si="1"/>
        <v>194.01848299813992</v>
      </c>
      <c r="J20" s="22">
        <f t="shared" si="2"/>
        <v>108.83033474916928</v>
      </c>
      <c r="K20" s="18"/>
      <c r="L20" s="18"/>
    </row>
    <row r="21" spans="2:12" ht="18" customHeight="1" x14ac:dyDescent="0.2">
      <c r="B21" s="29" t="s">
        <v>25</v>
      </c>
      <c r="C21" s="27">
        <f>+[1]PP!F20</f>
        <v>221.8</v>
      </c>
      <c r="D21" s="27">
        <f>+[1]PP!G20</f>
        <v>246</v>
      </c>
      <c r="E21" s="27">
        <f t="shared" si="7"/>
        <v>467.8</v>
      </c>
      <c r="F21" s="21">
        <v>240.98306345626375</v>
      </c>
      <c r="G21" s="21">
        <v>235.51433749297684</v>
      </c>
      <c r="H21" s="28">
        <f t="shared" si="8"/>
        <v>476.49740094924061</v>
      </c>
      <c r="I21" s="21">
        <f t="shared" si="1"/>
        <v>-8.6974009492406026</v>
      </c>
      <c r="J21" s="22">
        <f t="shared" si="2"/>
        <v>98.17472226880686</v>
      </c>
      <c r="K21" s="18"/>
      <c r="L21" s="18"/>
    </row>
    <row r="22" spans="2:12" ht="18" customHeight="1" x14ac:dyDescent="0.2">
      <c r="B22" s="26" t="s">
        <v>26</v>
      </c>
      <c r="C22" s="27">
        <f>+[1]PP!F21</f>
        <v>1880.2</v>
      </c>
      <c r="D22" s="27">
        <f>+[1]PP!G21</f>
        <v>1254</v>
      </c>
      <c r="E22" s="27">
        <f t="shared" si="7"/>
        <v>3134.2</v>
      </c>
      <c r="F22" s="21">
        <v>2233.94400821514</v>
      </c>
      <c r="G22" s="21">
        <v>1626.3378245439101</v>
      </c>
      <c r="H22" s="28">
        <f t="shared" si="8"/>
        <v>3860.2818327590503</v>
      </c>
      <c r="I22" s="21">
        <f t="shared" si="1"/>
        <v>-726.08183275905049</v>
      </c>
      <c r="J22" s="22">
        <f t="shared" si="2"/>
        <v>81.190963141670409</v>
      </c>
      <c r="K22" s="18"/>
      <c r="L22" s="18"/>
    </row>
    <row r="23" spans="2:12" ht="18" customHeight="1" x14ac:dyDescent="0.2">
      <c r="B23" s="29" t="s">
        <v>27</v>
      </c>
      <c r="C23" s="27">
        <f>+[1]PP!F22</f>
        <v>135.80000000000001</v>
      </c>
      <c r="D23" s="27">
        <f>+[1]PP!G22</f>
        <v>187.9</v>
      </c>
      <c r="E23" s="27">
        <f t="shared" si="7"/>
        <v>323.70000000000005</v>
      </c>
      <c r="F23" s="21">
        <v>335.8120978689704</v>
      </c>
      <c r="G23" s="21">
        <v>204.2241149005755</v>
      </c>
      <c r="H23" s="28">
        <f t="shared" si="8"/>
        <v>540.03621276954595</v>
      </c>
      <c r="I23" s="21">
        <f t="shared" si="1"/>
        <v>-216.33621276954591</v>
      </c>
      <c r="J23" s="22">
        <f t="shared" si="2"/>
        <v>59.94042479853757</v>
      </c>
      <c r="K23" s="18"/>
      <c r="L23" s="18"/>
    </row>
    <row r="24" spans="2:12" ht="18" customHeight="1" x14ac:dyDescent="0.2">
      <c r="B24" s="25" t="s">
        <v>28</v>
      </c>
      <c r="C24" s="23">
        <f>+[1]PP!F23</f>
        <v>207</v>
      </c>
      <c r="D24" s="23">
        <f>+[1]PP!G23</f>
        <v>235.8</v>
      </c>
      <c r="E24" s="23">
        <f t="shared" si="7"/>
        <v>442.8</v>
      </c>
      <c r="F24" s="16">
        <v>225.15955636186587</v>
      </c>
      <c r="G24" s="16">
        <v>264.22446086522768</v>
      </c>
      <c r="H24" s="16">
        <f t="shared" si="8"/>
        <v>489.38401722709352</v>
      </c>
      <c r="I24" s="16">
        <f t="shared" si="1"/>
        <v>-46.584017227093511</v>
      </c>
      <c r="J24" s="17">
        <f t="shared" si="2"/>
        <v>90.481091415481046</v>
      </c>
      <c r="K24" s="18"/>
      <c r="L24" s="18"/>
    </row>
    <row r="25" spans="2:12" ht="18" customHeight="1" x14ac:dyDescent="0.2">
      <c r="B25" s="19" t="s">
        <v>29</v>
      </c>
      <c r="C25" s="16">
        <f t="shared" ref="C25:H25" si="9">+C26+C29+C37+C46</f>
        <v>57820.700000000004</v>
      </c>
      <c r="D25" s="16">
        <f t="shared" si="9"/>
        <v>47589.1</v>
      </c>
      <c r="E25" s="16">
        <f t="shared" si="9"/>
        <v>105409.79999999999</v>
      </c>
      <c r="F25" s="16">
        <f t="shared" si="9"/>
        <v>58067.915646279071</v>
      </c>
      <c r="G25" s="16">
        <f t="shared" si="9"/>
        <v>50721.888371150955</v>
      </c>
      <c r="H25" s="16">
        <f t="shared" si="9"/>
        <v>108789.80401743004</v>
      </c>
      <c r="I25" s="16">
        <f t="shared" si="1"/>
        <v>-3380.004017430052</v>
      </c>
      <c r="J25" s="17">
        <f t="shared" si="2"/>
        <v>96.893087502126107</v>
      </c>
      <c r="K25" s="18"/>
      <c r="L25" s="18"/>
    </row>
    <row r="26" spans="2:12" ht="18" customHeight="1" x14ac:dyDescent="0.2">
      <c r="B26" s="30" t="s">
        <v>30</v>
      </c>
      <c r="C26" s="16">
        <f t="shared" ref="C26:H26" si="10">+C27+C28</f>
        <v>39098.899999999994</v>
      </c>
      <c r="D26" s="16">
        <f t="shared" si="10"/>
        <v>31395</v>
      </c>
      <c r="E26" s="16">
        <f t="shared" si="10"/>
        <v>70493.899999999994</v>
      </c>
      <c r="F26" s="16">
        <f t="shared" si="10"/>
        <v>37936.976733651507</v>
      </c>
      <c r="G26" s="16">
        <f t="shared" si="10"/>
        <v>33164.404072251717</v>
      </c>
      <c r="H26" s="16">
        <f t="shared" si="10"/>
        <v>71101.380805903231</v>
      </c>
      <c r="I26" s="16">
        <f t="shared" si="1"/>
        <v>-607.48080590323661</v>
      </c>
      <c r="J26" s="17">
        <f t="shared" si="2"/>
        <v>99.145613208888904</v>
      </c>
      <c r="K26" s="18"/>
      <c r="L26" s="18"/>
    </row>
    <row r="27" spans="2:12" ht="18" customHeight="1" x14ac:dyDescent="0.2">
      <c r="B27" s="31" t="s">
        <v>31</v>
      </c>
      <c r="C27" s="21">
        <f>+[1]PP!F26</f>
        <v>25142.6</v>
      </c>
      <c r="D27" s="21">
        <f>+[1]PP!G26</f>
        <v>19222.099999999999</v>
      </c>
      <c r="E27" s="21">
        <f>SUM(C27:D27)</f>
        <v>44364.7</v>
      </c>
      <c r="F27" s="21">
        <v>24169.415806608307</v>
      </c>
      <c r="G27" s="21">
        <v>19072.3857362612</v>
      </c>
      <c r="H27" s="21">
        <f>SUM(F27:G27)</f>
        <v>43241.801542869507</v>
      </c>
      <c r="I27" s="21">
        <f t="shared" si="1"/>
        <v>1122.89845713049</v>
      </c>
      <c r="J27" s="22">
        <f t="shared" si="2"/>
        <v>102.59678925730525</v>
      </c>
      <c r="K27" s="18"/>
      <c r="L27" s="18"/>
    </row>
    <row r="28" spans="2:12" ht="18" customHeight="1" x14ac:dyDescent="0.2">
      <c r="B28" s="31" t="s">
        <v>32</v>
      </c>
      <c r="C28" s="21">
        <f>+[1]PP!F27</f>
        <v>13956.3</v>
      </c>
      <c r="D28" s="21">
        <f>+[1]PP!G27</f>
        <v>12172.9</v>
      </c>
      <c r="E28" s="21">
        <f>SUM(C28:D28)</f>
        <v>26129.199999999997</v>
      </c>
      <c r="F28" s="21">
        <v>13767.560927043203</v>
      </c>
      <c r="G28" s="21">
        <v>14092.018335990517</v>
      </c>
      <c r="H28" s="21">
        <f>SUM(F28:G28)</f>
        <v>27859.57926303372</v>
      </c>
      <c r="I28" s="21">
        <f t="shared" si="1"/>
        <v>-1730.379263033723</v>
      </c>
      <c r="J28" s="22">
        <f t="shared" si="2"/>
        <v>93.788925357786269</v>
      </c>
      <c r="K28" s="18"/>
      <c r="L28" s="18"/>
    </row>
    <row r="29" spans="2:12" ht="18" customHeight="1" x14ac:dyDescent="0.2">
      <c r="B29" s="32" t="s">
        <v>33</v>
      </c>
      <c r="C29" s="16">
        <f t="shared" ref="C29:H29" si="11">SUM(C30:C36)</f>
        <v>15938.600000000002</v>
      </c>
      <c r="D29" s="16">
        <f t="shared" si="11"/>
        <v>13131.199999999999</v>
      </c>
      <c r="E29" s="16">
        <f t="shared" si="11"/>
        <v>29069.8</v>
      </c>
      <c r="F29" s="16">
        <f t="shared" si="11"/>
        <v>16116.125702063982</v>
      </c>
      <c r="G29" s="16">
        <f t="shared" si="11"/>
        <v>13683.138301410423</v>
      </c>
      <c r="H29" s="16">
        <f t="shared" si="11"/>
        <v>29799.264003474407</v>
      </c>
      <c r="I29" s="16">
        <f t="shared" si="1"/>
        <v>-729.46400347440795</v>
      </c>
      <c r="J29" s="17">
        <f t="shared" si="2"/>
        <v>97.552073757964777</v>
      </c>
      <c r="K29" s="18"/>
      <c r="L29" s="18"/>
    </row>
    <row r="30" spans="2:12" ht="18" customHeight="1" x14ac:dyDescent="0.2">
      <c r="B30" s="31" t="s">
        <v>34</v>
      </c>
      <c r="C30" s="21">
        <f>+[1]PP!F29</f>
        <v>4536.8999999999996</v>
      </c>
      <c r="D30" s="21">
        <f>+[1]PP!G29</f>
        <v>4168.1000000000004</v>
      </c>
      <c r="E30" s="21">
        <f t="shared" ref="E30:E36" si="12">SUM(C30:D30)</f>
        <v>8705</v>
      </c>
      <c r="F30" s="28">
        <v>4929.90125288947</v>
      </c>
      <c r="G30" s="28">
        <v>4278.2938209867116</v>
      </c>
      <c r="H30" s="28">
        <f t="shared" ref="H30:H36" si="13">SUM(F30:G30)</f>
        <v>9208.1950738761807</v>
      </c>
      <c r="I30" s="28">
        <f t="shared" si="1"/>
        <v>-503.19507387618069</v>
      </c>
      <c r="J30" s="22">
        <f t="shared" si="2"/>
        <v>94.535356062299826</v>
      </c>
      <c r="K30" s="18"/>
      <c r="L30" s="18"/>
    </row>
    <row r="31" spans="2:12" ht="18" customHeight="1" x14ac:dyDescent="0.2">
      <c r="B31" s="31" t="s">
        <v>35</v>
      </c>
      <c r="C31" s="21">
        <f>+[1]PP!F30</f>
        <v>2734.1</v>
      </c>
      <c r="D31" s="21">
        <f>+[1]PP!G30</f>
        <v>2668.5</v>
      </c>
      <c r="E31" s="21">
        <f t="shared" si="12"/>
        <v>5402.6</v>
      </c>
      <c r="F31" s="28">
        <v>2823.9249360204903</v>
      </c>
      <c r="G31" s="28">
        <v>2585.3703760510748</v>
      </c>
      <c r="H31" s="28">
        <f t="shared" si="13"/>
        <v>5409.2953120715647</v>
      </c>
      <c r="I31" s="28">
        <f t="shared" si="1"/>
        <v>-6.6953120715643308</v>
      </c>
      <c r="J31" s="22">
        <f t="shared" si="2"/>
        <v>99.876225798642892</v>
      </c>
      <c r="K31" s="18"/>
      <c r="L31" s="18"/>
    </row>
    <row r="32" spans="2:12" ht="18" customHeight="1" x14ac:dyDescent="0.2">
      <c r="B32" s="31" t="s">
        <v>36</v>
      </c>
      <c r="C32" s="21">
        <f>+[1]PP!F31</f>
        <v>5644.6</v>
      </c>
      <c r="D32" s="21">
        <f>+[1]PP!G31</f>
        <v>3605.7</v>
      </c>
      <c r="E32" s="21">
        <f t="shared" si="12"/>
        <v>9250.2999999999993</v>
      </c>
      <c r="F32" s="21">
        <v>5304.7271684514817</v>
      </c>
      <c r="G32" s="21">
        <v>3818.9133767735243</v>
      </c>
      <c r="H32" s="28">
        <f t="shared" si="13"/>
        <v>9123.6405452250056</v>
      </c>
      <c r="I32" s="21">
        <f t="shared" si="1"/>
        <v>126.65945477499372</v>
      </c>
      <c r="J32" s="22">
        <f t="shared" si="2"/>
        <v>101.38825564364527</v>
      </c>
      <c r="K32" s="18"/>
      <c r="L32" s="18"/>
    </row>
    <row r="33" spans="2:12" ht="18" customHeight="1" x14ac:dyDescent="0.2">
      <c r="B33" s="31" t="s">
        <v>37</v>
      </c>
      <c r="C33" s="21">
        <f>+[1]PP!F32</f>
        <v>175.9</v>
      </c>
      <c r="D33" s="21">
        <f>+[1]PP!G32</f>
        <v>323.89999999999998</v>
      </c>
      <c r="E33" s="21">
        <f t="shared" si="12"/>
        <v>499.79999999999995</v>
      </c>
      <c r="F33" s="21">
        <v>177.5846536281374</v>
      </c>
      <c r="G33" s="21">
        <v>278.05824364580127</v>
      </c>
      <c r="H33" s="28">
        <f t="shared" si="13"/>
        <v>455.64289727393867</v>
      </c>
      <c r="I33" s="21">
        <f t="shared" si="1"/>
        <v>44.157102726061282</v>
      </c>
      <c r="J33" s="22">
        <f t="shared" si="2"/>
        <v>109.69116450409923</v>
      </c>
      <c r="K33" s="18"/>
      <c r="L33" s="18"/>
    </row>
    <row r="34" spans="2:12" ht="18" customHeight="1" x14ac:dyDescent="0.2">
      <c r="B34" s="31" t="s">
        <v>38</v>
      </c>
      <c r="C34" s="21">
        <f>+[1]PP!F33</f>
        <v>848.7</v>
      </c>
      <c r="D34" s="21">
        <f>+[1]PP!G33</f>
        <v>818.1</v>
      </c>
      <c r="E34" s="21">
        <f t="shared" si="12"/>
        <v>1666.8000000000002</v>
      </c>
      <c r="F34" s="21">
        <v>899.7586215919946</v>
      </c>
      <c r="G34" s="21">
        <v>886.84246431995109</v>
      </c>
      <c r="H34" s="28">
        <f t="shared" si="13"/>
        <v>1786.6010859119456</v>
      </c>
      <c r="I34" s="21">
        <f t="shared" si="1"/>
        <v>-119.80108591194539</v>
      </c>
      <c r="J34" s="22">
        <f t="shared" si="2"/>
        <v>93.294469209907888</v>
      </c>
      <c r="K34" s="18"/>
      <c r="L34" s="18"/>
    </row>
    <row r="35" spans="2:12" ht="18" customHeight="1" x14ac:dyDescent="0.2">
      <c r="B35" s="31" t="s">
        <v>39</v>
      </c>
      <c r="C35" s="21">
        <f>+[1]PP!F34</f>
        <v>1579.7</v>
      </c>
      <c r="D35" s="21">
        <f>+[1]PP!G34</f>
        <v>1159.0999999999999</v>
      </c>
      <c r="E35" s="21">
        <f t="shared" si="12"/>
        <v>2738.8</v>
      </c>
      <c r="F35" s="21">
        <v>1315.6149247367932</v>
      </c>
      <c r="G35" s="21">
        <v>1230.2030702362504</v>
      </c>
      <c r="H35" s="28">
        <f t="shared" si="13"/>
        <v>2545.8179949730438</v>
      </c>
      <c r="I35" s="21">
        <f t="shared" si="1"/>
        <v>192.98200502695636</v>
      </c>
      <c r="J35" s="22">
        <f t="shared" si="2"/>
        <v>107.58035356054584</v>
      </c>
      <c r="K35" s="18"/>
      <c r="L35" s="18"/>
    </row>
    <row r="36" spans="2:12" ht="18" customHeight="1" x14ac:dyDescent="0.2">
      <c r="B36" s="31" t="s">
        <v>27</v>
      </c>
      <c r="C36" s="21">
        <f>+[1]PP!F35</f>
        <v>418.7</v>
      </c>
      <c r="D36" s="21">
        <f>+[1]PP!G35</f>
        <v>387.8</v>
      </c>
      <c r="E36" s="21">
        <f t="shared" si="12"/>
        <v>806.5</v>
      </c>
      <c r="F36" s="21">
        <v>664.61414474561627</v>
      </c>
      <c r="G36" s="21">
        <v>605.45694939711166</v>
      </c>
      <c r="H36" s="28">
        <f t="shared" si="13"/>
        <v>1270.0710941427278</v>
      </c>
      <c r="I36" s="21">
        <f t="shared" si="1"/>
        <v>-463.57109414272782</v>
      </c>
      <c r="J36" s="22">
        <f t="shared" si="2"/>
        <v>63.500382279337764</v>
      </c>
      <c r="K36" s="18"/>
      <c r="L36" s="18"/>
    </row>
    <row r="37" spans="2:12" ht="18" customHeight="1" x14ac:dyDescent="0.2">
      <c r="B37" s="30" t="s">
        <v>40</v>
      </c>
      <c r="C37" s="16">
        <f t="shared" ref="C37:H37" si="14">+C38+C39+C40+C43+C44+C45</f>
        <v>2546.4000000000005</v>
      </c>
      <c r="D37" s="16">
        <f t="shared" si="14"/>
        <v>2812.3</v>
      </c>
      <c r="E37" s="16">
        <f t="shared" si="14"/>
        <v>5358.7</v>
      </c>
      <c r="F37" s="16">
        <f t="shared" si="14"/>
        <v>3727.349742692908</v>
      </c>
      <c r="G37" s="16">
        <f t="shared" si="14"/>
        <v>3568.7357384869979</v>
      </c>
      <c r="H37" s="16">
        <f t="shared" si="14"/>
        <v>7296.0854811799063</v>
      </c>
      <c r="I37" s="16">
        <f t="shared" si="1"/>
        <v>-1937.3854811799065</v>
      </c>
      <c r="J37" s="17">
        <f t="shared" si="2"/>
        <v>73.446233789648574</v>
      </c>
      <c r="K37" s="18"/>
      <c r="L37" s="18"/>
    </row>
    <row r="38" spans="2:12" ht="18" customHeight="1" x14ac:dyDescent="0.2">
      <c r="B38" s="31" t="s">
        <v>41</v>
      </c>
      <c r="C38" s="21">
        <f>+[1]PP!F37</f>
        <v>1675.5</v>
      </c>
      <c r="D38" s="21">
        <f>+[1]PP!G37</f>
        <v>2030.3</v>
      </c>
      <c r="E38" s="21">
        <f>SUM(C38:D38)</f>
        <v>3705.8</v>
      </c>
      <c r="F38" s="21">
        <v>2028.2288617889719</v>
      </c>
      <c r="G38" s="21">
        <v>2194.6339127827373</v>
      </c>
      <c r="H38" s="21">
        <f>SUM(F38:G38)</f>
        <v>4222.8627745717095</v>
      </c>
      <c r="I38" s="21">
        <f t="shared" si="1"/>
        <v>-517.06277457170927</v>
      </c>
      <c r="J38" s="22">
        <f t="shared" si="2"/>
        <v>87.755633981638184</v>
      </c>
      <c r="K38" s="18"/>
      <c r="L38" s="18"/>
    </row>
    <row r="39" spans="2:12" ht="18" customHeight="1" x14ac:dyDescent="0.2">
      <c r="B39" s="31" t="s">
        <v>42</v>
      </c>
      <c r="C39" s="21">
        <f>+[1]PP!F38</f>
        <v>706.3</v>
      </c>
      <c r="D39" s="21">
        <f>+[1]PP!G38</f>
        <v>614.5</v>
      </c>
      <c r="E39" s="21">
        <f>SUM(C39:D39)</f>
        <v>1320.8</v>
      </c>
      <c r="F39" s="21">
        <v>1525.2812574413358</v>
      </c>
      <c r="G39" s="21">
        <v>1201.7769105149578</v>
      </c>
      <c r="H39" s="21">
        <f>SUM(F39:G39)</f>
        <v>2727.0581679562938</v>
      </c>
      <c r="I39" s="21">
        <f t="shared" si="1"/>
        <v>-1406.2581679562938</v>
      </c>
      <c r="J39" s="22">
        <f t="shared" si="2"/>
        <v>48.433143653471504</v>
      </c>
      <c r="K39" s="18"/>
      <c r="L39" s="18"/>
    </row>
    <row r="40" spans="2:12" ht="18" customHeight="1" x14ac:dyDescent="0.2">
      <c r="B40" s="33" t="s">
        <v>43</v>
      </c>
      <c r="C40" s="16">
        <f t="shared" ref="C40:H40" si="15">+C41+C42</f>
        <v>25.299999999999997</v>
      </c>
      <c r="D40" s="16">
        <f t="shared" si="15"/>
        <v>29.9</v>
      </c>
      <c r="E40" s="16">
        <f t="shared" si="15"/>
        <v>55.199999999999996</v>
      </c>
      <c r="F40" s="16">
        <f t="shared" si="15"/>
        <v>25.567783165472598</v>
      </c>
      <c r="G40" s="16">
        <f t="shared" si="15"/>
        <v>23.945115716733596</v>
      </c>
      <c r="H40" s="16">
        <f t="shared" si="15"/>
        <v>49.512898882206194</v>
      </c>
      <c r="I40" s="16">
        <f t="shared" si="1"/>
        <v>5.6871011177938016</v>
      </c>
      <c r="J40" s="17">
        <f t="shared" si="2"/>
        <v>111.48610007934239</v>
      </c>
      <c r="K40" s="18"/>
      <c r="L40" s="18"/>
    </row>
    <row r="41" spans="2:12" ht="18" customHeight="1" x14ac:dyDescent="0.2">
      <c r="B41" s="34" t="s">
        <v>44</v>
      </c>
      <c r="C41" s="21">
        <f>+[1]PP!F40</f>
        <v>11.6</v>
      </c>
      <c r="D41" s="21">
        <f>+[1]PP!G40</f>
        <v>21.2</v>
      </c>
      <c r="E41" s="21">
        <f t="shared" ref="E41:E46" si="16">SUM(C41:D41)</f>
        <v>32.799999999999997</v>
      </c>
      <c r="F41" s="35">
        <v>14.06429278822001</v>
      </c>
      <c r="G41" s="35">
        <v>10.640296791036752</v>
      </c>
      <c r="H41" s="21">
        <f t="shared" ref="H41:H46" si="17">SUM(F41:G41)</f>
        <v>24.704589579256762</v>
      </c>
      <c r="I41" s="21">
        <f t="shared" si="1"/>
        <v>8.0954104207432351</v>
      </c>
      <c r="J41" s="22">
        <f t="shared" si="2"/>
        <v>132.76885209839941</v>
      </c>
      <c r="K41" s="18"/>
      <c r="L41" s="18"/>
    </row>
    <row r="42" spans="2:12" ht="18" customHeight="1" x14ac:dyDescent="0.2">
      <c r="B42" s="36" t="s">
        <v>45</v>
      </c>
      <c r="C42" s="37">
        <f>+[1]PP!F41</f>
        <v>13.7</v>
      </c>
      <c r="D42" s="37">
        <f>+[1]PP!G41</f>
        <v>8.6999999999999993</v>
      </c>
      <c r="E42" s="37">
        <f t="shared" si="16"/>
        <v>22.4</v>
      </c>
      <c r="F42" s="37">
        <v>11.503490377252588</v>
      </c>
      <c r="G42" s="37">
        <v>13.304818925696846</v>
      </c>
      <c r="H42" s="37">
        <f t="shared" si="17"/>
        <v>24.808309302949432</v>
      </c>
      <c r="I42" s="37">
        <f t="shared" si="1"/>
        <v>-2.4083093029494336</v>
      </c>
      <c r="J42" s="38">
        <f t="shared" si="2"/>
        <v>90.292327971486912</v>
      </c>
      <c r="K42" s="18"/>
      <c r="L42" s="18"/>
    </row>
    <row r="43" spans="2:12" ht="18" customHeight="1" x14ac:dyDescent="0.2">
      <c r="B43" s="31" t="s">
        <v>46</v>
      </c>
      <c r="C43" s="21">
        <f>+[1]PP!F42</f>
        <v>105.9</v>
      </c>
      <c r="D43" s="21">
        <f>+[1]PP!G42</f>
        <v>104.1</v>
      </c>
      <c r="E43" s="21">
        <f t="shared" si="16"/>
        <v>210</v>
      </c>
      <c r="F43" s="21">
        <v>109.12963480712118</v>
      </c>
      <c r="G43" s="21">
        <v>114.30637614775598</v>
      </c>
      <c r="H43" s="21">
        <f t="shared" si="17"/>
        <v>223.43601095487716</v>
      </c>
      <c r="I43" s="21">
        <f t="shared" si="1"/>
        <v>-13.436010954877162</v>
      </c>
      <c r="J43" s="22">
        <f t="shared" si="2"/>
        <v>93.986640337223633</v>
      </c>
      <c r="K43" s="18"/>
      <c r="L43" s="18"/>
    </row>
    <row r="44" spans="2:12" ht="18" customHeight="1" x14ac:dyDescent="0.2">
      <c r="B44" s="31" t="s">
        <v>47</v>
      </c>
      <c r="C44" s="21">
        <f>+[1]PP!F43</f>
        <v>33.4</v>
      </c>
      <c r="D44" s="21">
        <f>+[1]PP!G43</f>
        <v>33.5</v>
      </c>
      <c r="E44" s="21">
        <f t="shared" si="16"/>
        <v>66.900000000000006</v>
      </c>
      <c r="F44" s="21">
        <v>39.142205490006575</v>
      </c>
      <c r="G44" s="21">
        <v>34.073423324813305</v>
      </c>
      <c r="H44" s="21">
        <f t="shared" si="17"/>
        <v>73.21562881481988</v>
      </c>
      <c r="I44" s="21">
        <f t="shared" si="1"/>
        <v>-6.315628814819874</v>
      </c>
      <c r="J44" s="22">
        <f t="shared" si="2"/>
        <v>91.373933520678165</v>
      </c>
      <c r="K44" s="18"/>
      <c r="L44" s="18"/>
    </row>
    <row r="45" spans="2:12" ht="18" customHeight="1" x14ac:dyDescent="0.2">
      <c r="B45" s="39" t="s">
        <v>27</v>
      </c>
      <c r="C45" s="21">
        <f>+[1]PP!F44</f>
        <v>0</v>
      </c>
      <c r="D45" s="21">
        <f>+[1]PP!G44</f>
        <v>0</v>
      </c>
      <c r="E45" s="21">
        <f t="shared" si="16"/>
        <v>0</v>
      </c>
      <c r="F45" s="21">
        <v>0</v>
      </c>
      <c r="G45" s="21">
        <v>0</v>
      </c>
      <c r="H45" s="21">
        <f t="shared" si="17"/>
        <v>0</v>
      </c>
      <c r="I45" s="21">
        <f t="shared" si="1"/>
        <v>0</v>
      </c>
      <c r="J45" s="22">
        <v>0</v>
      </c>
      <c r="K45" s="18"/>
      <c r="L45" s="18"/>
    </row>
    <row r="46" spans="2:12" ht="18" customHeight="1" x14ac:dyDescent="0.2">
      <c r="B46" s="30" t="s">
        <v>48</v>
      </c>
      <c r="C46" s="16">
        <f>+[1]PP!F45</f>
        <v>236.8</v>
      </c>
      <c r="D46" s="16">
        <f>+[1]PP!G45</f>
        <v>250.6</v>
      </c>
      <c r="E46" s="16">
        <f t="shared" si="16"/>
        <v>487.4</v>
      </c>
      <c r="F46" s="16">
        <v>287.46346787067262</v>
      </c>
      <c r="G46" s="16">
        <v>305.61025900181846</v>
      </c>
      <c r="H46" s="16">
        <f t="shared" si="17"/>
        <v>593.07372687249108</v>
      </c>
      <c r="I46" s="16">
        <f t="shared" si="1"/>
        <v>-105.6737268724911</v>
      </c>
      <c r="J46" s="17">
        <f t="shared" ref="J46:J56" si="18">+E46/H46*100</f>
        <v>82.182025255148318</v>
      </c>
      <c r="K46" s="18"/>
      <c r="L46" s="18"/>
    </row>
    <row r="47" spans="2:12" ht="18" customHeight="1" x14ac:dyDescent="0.2">
      <c r="B47" s="19" t="s">
        <v>49</v>
      </c>
      <c r="C47" s="16">
        <f t="shared" ref="C47:H47" si="19">+C48+C50</f>
        <v>6041.5999999999995</v>
      </c>
      <c r="D47" s="16">
        <f t="shared" si="19"/>
        <v>5250.9</v>
      </c>
      <c r="E47" s="16">
        <f t="shared" si="19"/>
        <v>11292.5</v>
      </c>
      <c r="F47" s="16">
        <f t="shared" si="19"/>
        <v>5815.2202331370636</v>
      </c>
      <c r="G47" s="16">
        <f t="shared" si="19"/>
        <v>5985.0577732112424</v>
      </c>
      <c r="H47" s="16">
        <f t="shared" si="19"/>
        <v>11800.278006348308</v>
      </c>
      <c r="I47" s="16">
        <f t="shared" si="1"/>
        <v>-507.77800634830783</v>
      </c>
      <c r="J47" s="17">
        <f t="shared" si="18"/>
        <v>95.696897936852551</v>
      </c>
      <c r="K47" s="18"/>
      <c r="L47" s="18"/>
    </row>
    <row r="48" spans="2:12" ht="18" customHeight="1" x14ac:dyDescent="0.2">
      <c r="B48" s="30" t="s">
        <v>50</v>
      </c>
      <c r="C48" s="16">
        <f t="shared" ref="C48:H48" si="20">SUM(C49:C49)</f>
        <v>4837.3999999999996</v>
      </c>
      <c r="D48" s="16">
        <f t="shared" si="20"/>
        <v>4112.8999999999996</v>
      </c>
      <c r="E48" s="16">
        <f t="shared" si="20"/>
        <v>8950.2999999999993</v>
      </c>
      <c r="F48" s="16">
        <f t="shared" si="20"/>
        <v>4672.1384200952716</v>
      </c>
      <c r="G48" s="16">
        <f t="shared" si="20"/>
        <v>4899.785409694904</v>
      </c>
      <c r="H48" s="16">
        <f t="shared" si="20"/>
        <v>9571.9238297901757</v>
      </c>
      <c r="I48" s="16">
        <f t="shared" si="1"/>
        <v>-621.62382979017639</v>
      </c>
      <c r="J48" s="17">
        <f t="shared" si="18"/>
        <v>93.505758708029717</v>
      </c>
      <c r="K48" s="18"/>
      <c r="L48" s="18"/>
    </row>
    <row r="49" spans="2:12" ht="18" customHeight="1" x14ac:dyDescent="0.2">
      <c r="B49" s="31" t="s">
        <v>51</v>
      </c>
      <c r="C49" s="21">
        <f>+[1]PP!F48</f>
        <v>4837.3999999999996</v>
      </c>
      <c r="D49" s="21">
        <f>+[1]PP!G48</f>
        <v>4112.8999999999996</v>
      </c>
      <c r="E49" s="21">
        <f>SUM(C49:D49)</f>
        <v>8950.2999999999993</v>
      </c>
      <c r="F49" s="21">
        <v>4672.1384200952716</v>
      </c>
      <c r="G49" s="21">
        <v>4899.785409694904</v>
      </c>
      <c r="H49" s="21">
        <f>SUM(F49:G49)</f>
        <v>9571.9238297901757</v>
      </c>
      <c r="I49" s="21">
        <f t="shared" si="1"/>
        <v>-621.62382979017639</v>
      </c>
      <c r="J49" s="22">
        <f t="shared" si="18"/>
        <v>93.505758708029717</v>
      </c>
      <c r="K49" s="18"/>
      <c r="L49" s="18"/>
    </row>
    <row r="50" spans="2:12" ht="18" customHeight="1" x14ac:dyDescent="0.2">
      <c r="B50" s="30" t="s">
        <v>52</v>
      </c>
      <c r="C50" s="16">
        <f>SUM(C51:C53)</f>
        <v>1204.2</v>
      </c>
      <c r="D50" s="16">
        <f>SUM(D51:D53)</f>
        <v>1137.9999999999998</v>
      </c>
      <c r="E50" s="16">
        <f>SUM(E51:E53)</f>
        <v>2342.2000000000003</v>
      </c>
      <c r="F50" s="16">
        <f>+F51+F52+F53</f>
        <v>1143.081813041792</v>
      </c>
      <c r="G50" s="16">
        <f>+G51+G52+G53</f>
        <v>1085.2723635163386</v>
      </c>
      <c r="H50" s="16">
        <f>SUM(H51:H53)</f>
        <v>2228.3541765581313</v>
      </c>
      <c r="I50" s="16">
        <f t="shared" si="1"/>
        <v>113.84582344186902</v>
      </c>
      <c r="J50" s="17">
        <f t="shared" si="18"/>
        <v>105.10896448327227</v>
      </c>
      <c r="K50" s="18"/>
      <c r="L50" s="18"/>
    </row>
    <row r="51" spans="2:12" ht="18" customHeight="1" x14ac:dyDescent="0.2">
      <c r="B51" s="31" t="s">
        <v>53</v>
      </c>
      <c r="C51" s="21">
        <f>+[1]PP!F50</f>
        <v>1183.9000000000001</v>
      </c>
      <c r="D51" s="21">
        <f>+[1]PP!G50</f>
        <v>1117.5999999999999</v>
      </c>
      <c r="E51" s="21">
        <f t="shared" ref="E51:E58" si="21">SUM(C51:D51)</f>
        <v>2301.5</v>
      </c>
      <c r="F51" s="21">
        <v>1122.4971811521884</v>
      </c>
      <c r="G51" s="21">
        <v>1066.8036637918608</v>
      </c>
      <c r="H51" s="21">
        <f>SUM(F51:G51)</f>
        <v>2189.3008449440495</v>
      </c>
      <c r="I51" s="21">
        <f t="shared" si="1"/>
        <v>112.19915505595054</v>
      </c>
      <c r="J51" s="22">
        <f t="shared" si="18"/>
        <v>105.12488520319454</v>
      </c>
      <c r="K51" s="18"/>
      <c r="L51" s="18"/>
    </row>
    <row r="52" spans="2:12" ht="18" customHeight="1" x14ac:dyDescent="0.2">
      <c r="B52" s="31" t="s">
        <v>54</v>
      </c>
      <c r="C52" s="21">
        <f>+[1]PP!F51</f>
        <v>15.2</v>
      </c>
      <c r="D52" s="21">
        <f>+[1]PP!G51</f>
        <v>17.100000000000001</v>
      </c>
      <c r="E52" s="21">
        <f t="shared" si="21"/>
        <v>32.299999999999997</v>
      </c>
      <c r="F52" s="21">
        <v>16.855936986983178</v>
      </c>
      <c r="G52" s="21">
        <v>15.758910641772053</v>
      </c>
      <c r="H52" s="21">
        <f>SUM(F52:G52)</f>
        <v>32.614847628755228</v>
      </c>
      <c r="I52" s="21">
        <f t="shared" si="1"/>
        <v>-0.31484762875523131</v>
      </c>
      <c r="J52" s="22">
        <f t="shared" si="18"/>
        <v>99.034649395456185</v>
      </c>
      <c r="K52" s="18"/>
      <c r="L52" s="18"/>
    </row>
    <row r="53" spans="2:12" ht="18" customHeight="1" x14ac:dyDescent="0.2">
      <c r="B53" s="31" t="s">
        <v>27</v>
      </c>
      <c r="C53" s="21">
        <f>+[1]PP!F52</f>
        <v>5.0999999999999996</v>
      </c>
      <c r="D53" s="21">
        <f>+[1]PP!G52</f>
        <v>3.3</v>
      </c>
      <c r="E53" s="21">
        <f t="shared" si="21"/>
        <v>8.3999999999999986</v>
      </c>
      <c r="F53" s="21">
        <v>3.7286949026204765</v>
      </c>
      <c r="G53" s="21">
        <v>2.7097890827058881</v>
      </c>
      <c r="H53" s="21">
        <f>SUM(F53:G53)</f>
        <v>6.4384839853263642</v>
      </c>
      <c r="I53" s="21">
        <f t="shared" si="1"/>
        <v>1.9615160146736343</v>
      </c>
      <c r="J53" s="22">
        <f t="shared" si="18"/>
        <v>130.46549496968586</v>
      </c>
      <c r="K53" s="18"/>
      <c r="L53" s="18"/>
    </row>
    <row r="54" spans="2:12" ht="18" customHeight="1" x14ac:dyDescent="0.2">
      <c r="B54" s="19" t="s">
        <v>55</v>
      </c>
      <c r="C54" s="16">
        <f>+[1]PP!F53</f>
        <v>121.2</v>
      </c>
      <c r="D54" s="16">
        <f>+[1]PP!G53</f>
        <v>138.1</v>
      </c>
      <c r="E54" s="16">
        <f t="shared" si="21"/>
        <v>259.3</v>
      </c>
      <c r="F54" s="16">
        <v>139.18894963961262</v>
      </c>
      <c r="G54" s="16">
        <v>144.0608832899058</v>
      </c>
      <c r="H54" s="16">
        <f>SUM(F54:G54)</f>
        <v>283.24983292951845</v>
      </c>
      <c r="I54" s="16">
        <f t="shared" si="1"/>
        <v>-23.949832929518436</v>
      </c>
      <c r="J54" s="17">
        <f t="shared" si="18"/>
        <v>91.544625929054675</v>
      </c>
      <c r="K54" s="18"/>
      <c r="L54" s="18"/>
    </row>
    <row r="55" spans="2:12" ht="18" customHeight="1" x14ac:dyDescent="0.2">
      <c r="B55" s="19" t="s">
        <v>56</v>
      </c>
      <c r="C55" s="16">
        <f>+[1]PP!F54</f>
        <v>0.1</v>
      </c>
      <c r="D55" s="16">
        <f>+[1]PP!G54</f>
        <v>0.1</v>
      </c>
      <c r="E55" s="16">
        <f t="shared" si="21"/>
        <v>0.2</v>
      </c>
      <c r="F55" s="16">
        <v>0.14707648812487248</v>
      </c>
      <c r="G55" s="16">
        <v>2.1725132367669442</v>
      </c>
      <c r="H55" s="16">
        <f>SUM(F55:G55)</f>
        <v>2.3195897248918165</v>
      </c>
      <c r="I55" s="16">
        <f t="shared" si="1"/>
        <v>-2.1195897248918163</v>
      </c>
      <c r="J55" s="17">
        <f t="shared" si="18"/>
        <v>8.6222144310165802</v>
      </c>
      <c r="K55" s="18"/>
      <c r="L55" s="18"/>
    </row>
    <row r="56" spans="2:12" ht="18" customHeight="1" x14ac:dyDescent="0.2">
      <c r="B56" s="19" t="s">
        <v>57</v>
      </c>
      <c r="C56" s="16">
        <f>+[1]PP!F55</f>
        <v>539.6</v>
      </c>
      <c r="D56" s="16">
        <f>+[1]PP!G55</f>
        <v>817.5</v>
      </c>
      <c r="E56" s="16">
        <f t="shared" si="21"/>
        <v>1357.1</v>
      </c>
      <c r="F56" s="16">
        <f>+F57+F58</f>
        <v>398.76507015226611</v>
      </c>
      <c r="G56" s="16">
        <f>+G57+G58</f>
        <v>439.3428687188009</v>
      </c>
      <c r="H56" s="16">
        <f>+H57+H58</f>
        <v>838.10793887106706</v>
      </c>
      <c r="I56" s="16">
        <f t="shared" si="1"/>
        <v>518.99206112893285</v>
      </c>
      <c r="J56" s="17">
        <f t="shared" si="18"/>
        <v>161.92425069114796</v>
      </c>
      <c r="K56" s="18"/>
      <c r="L56" s="18"/>
    </row>
    <row r="57" spans="2:12" ht="18" customHeight="1" x14ac:dyDescent="0.2">
      <c r="B57" s="40" t="s">
        <v>58</v>
      </c>
      <c r="C57" s="21">
        <f>+[1]PP!F56</f>
        <v>504.1</v>
      </c>
      <c r="D57" s="21">
        <f>+[1]PP!G56</f>
        <v>782</v>
      </c>
      <c r="E57" s="16">
        <f t="shared" si="21"/>
        <v>1286.0999999999999</v>
      </c>
      <c r="F57" s="21">
        <v>361.4574519908661</v>
      </c>
      <c r="G57" s="21">
        <v>398.06834470880091</v>
      </c>
      <c r="H57" s="21">
        <f>+F57+G57</f>
        <v>759.52579669966701</v>
      </c>
      <c r="I57" s="16">
        <f>+E57-H57</f>
        <v>526.5742033003329</v>
      </c>
      <c r="J57" s="17">
        <f>+E57/H57*100</f>
        <v>169.32933754040113</v>
      </c>
      <c r="K57" s="18"/>
      <c r="L57" s="18"/>
    </row>
    <row r="58" spans="2:12" ht="18" customHeight="1" x14ac:dyDescent="0.2">
      <c r="B58" s="40" t="s">
        <v>59</v>
      </c>
      <c r="C58" s="21">
        <f>+[1]PP!F57</f>
        <v>35.5</v>
      </c>
      <c r="D58" s="21">
        <f>+[1]PP!G57</f>
        <v>35.5</v>
      </c>
      <c r="E58" s="16">
        <f t="shared" si="21"/>
        <v>71</v>
      </c>
      <c r="F58" s="21">
        <v>37.307618161400001</v>
      </c>
      <c r="G58" s="21">
        <v>41.27452401</v>
      </c>
      <c r="H58" s="21">
        <f>+F58+G58</f>
        <v>78.582142171399994</v>
      </c>
      <c r="I58" s="16">
        <f>+E58-H58</f>
        <v>-7.5821421713999939</v>
      </c>
      <c r="J58" s="17">
        <f>+E58/H58*100</f>
        <v>90.351316518119148</v>
      </c>
      <c r="K58" s="18"/>
      <c r="L58" s="18"/>
    </row>
    <row r="59" spans="2:12" ht="18" customHeight="1" x14ac:dyDescent="0.2">
      <c r="B59" s="19" t="s">
        <v>60</v>
      </c>
      <c r="C59" s="16">
        <f t="shared" ref="C59:H59" si="22">+C60</f>
        <v>0</v>
      </c>
      <c r="D59" s="16">
        <f t="shared" si="22"/>
        <v>0</v>
      </c>
      <c r="E59" s="16">
        <f t="shared" si="22"/>
        <v>0</v>
      </c>
      <c r="F59" s="16">
        <f t="shared" si="22"/>
        <v>0</v>
      </c>
      <c r="G59" s="16">
        <f t="shared" si="22"/>
        <v>0</v>
      </c>
      <c r="H59" s="16">
        <f t="shared" si="22"/>
        <v>0</v>
      </c>
      <c r="I59" s="16">
        <f t="shared" si="1"/>
        <v>0</v>
      </c>
      <c r="J59" s="41">
        <v>0</v>
      </c>
      <c r="K59" s="42"/>
      <c r="L59" s="18"/>
    </row>
    <row r="60" spans="2:12" ht="18" customHeight="1" x14ac:dyDescent="0.2">
      <c r="B60" s="43" t="s">
        <v>61</v>
      </c>
      <c r="C60" s="16">
        <f t="shared" ref="C60:H60" si="23">SUM(C61:C67)</f>
        <v>0</v>
      </c>
      <c r="D60" s="16">
        <f t="shared" si="23"/>
        <v>0</v>
      </c>
      <c r="E60" s="16">
        <f t="shared" si="23"/>
        <v>0</v>
      </c>
      <c r="F60" s="16">
        <f t="shared" si="23"/>
        <v>0</v>
      </c>
      <c r="G60" s="16">
        <f t="shared" si="23"/>
        <v>0</v>
      </c>
      <c r="H60" s="16">
        <f t="shared" si="23"/>
        <v>0</v>
      </c>
      <c r="I60" s="16">
        <f t="shared" si="1"/>
        <v>0</v>
      </c>
      <c r="J60" s="41">
        <v>0</v>
      </c>
      <c r="K60" s="42"/>
      <c r="L60" s="18"/>
    </row>
    <row r="61" spans="2:12" s="1" customFormat="1" ht="18" hidden="1" customHeight="1" x14ac:dyDescent="0.2">
      <c r="B61" s="44" t="s">
        <v>62</v>
      </c>
      <c r="C61" s="21">
        <f>+[1]PP!F60</f>
        <v>0</v>
      </c>
      <c r="D61" s="21">
        <f>+[1]PP!G60</f>
        <v>0</v>
      </c>
      <c r="E61" s="21">
        <f t="shared" ref="E61:E67" si="24">SUM(C61:D61)</f>
        <v>0</v>
      </c>
      <c r="F61" s="21">
        <v>0</v>
      </c>
      <c r="G61" s="21">
        <v>0</v>
      </c>
      <c r="H61" s="21">
        <f t="shared" ref="H61:H67" si="25">SUM(F61:G61)</f>
        <v>0</v>
      </c>
      <c r="I61" s="21">
        <f t="shared" si="1"/>
        <v>0</v>
      </c>
      <c r="J61" s="22">
        <v>0</v>
      </c>
      <c r="K61" s="42"/>
      <c r="L61" s="18"/>
    </row>
    <row r="62" spans="2:12" s="1" customFormat="1" ht="18" hidden="1" customHeight="1" x14ac:dyDescent="0.2">
      <c r="B62" s="44" t="s">
        <v>63</v>
      </c>
      <c r="C62" s="21">
        <f>+[1]PP!F61</f>
        <v>0</v>
      </c>
      <c r="D62" s="21">
        <f>+[1]PP!G61</f>
        <v>0</v>
      </c>
      <c r="E62" s="21">
        <f t="shared" si="24"/>
        <v>0</v>
      </c>
      <c r="F62" s="21">
        <v>0</v>
      </c>
      <c r="G62" s="21">
        <v>0</v>
      </c>
      <c r="H62" s="21">
        <f t="shared" si="25"/>
        <v>0</v>
      </c>
      <c r="I62" s="21">
        <f t="shared" si="1"/>
        <v>0</v>
      </c>
      <c r="J62" s="22">
        <v>0</v>
      </c>
      <c r="K62" s="42"/>
      <c r="L62" s="18"/>
    </row>
    <row r="63" spans="2:12" s="1" customFormat="1" ht="18" hidden="1" customHeight="1" x14ac:dyDescent="0.2">
      <c r="B63" s="44" t="s">
        <v>64</v>
      </c>
      <c r="C63" s="21">
        <f>+[1]PP!F62</f>
        <v>0</v>
      </c>
      <c r="D63" s="21">
        <f>+[1]PP!G62</f>
        <v>0</v>
      </c>
      <c r="E63" s="21">
        <f t="shared" si="24"/>
        <v>0</v>
      </c>
      <c r="F63" s="21">
        <v>0</v>
      </c>
      <c r="G63" s="21">
        <v>0</v>
      </c>
      <c r="H63" s="21">
        <f t="shared" si="25"/>
        <v>0</v>
      </c>
      <c r="I63" s="21">
        <f t="shared" si="1"/>
        <v>0</v>
      </c>
      <c r="J63" s="22">
        <v>0</v>
      </c>
      <c r="K63" s="42"/>
      <c r="L63" s="18"/>
    </row>
    <row r="64" spans="2:12" s="1" customFormat="1" ht="18" hidden="1" customHeight="1" x14ac:dyDescent="0.2">
      <c r="B64" s="44" t="s">
        <v>65</v>
      </c>
      <c r="C64" s="21">
        <f>+[1]PP!F63</f>
        <v>0</v>
      </c>
      <c r="D64" s="21">
        <f>+[1]PP!G63</f>
        <v>0</v>
      </c>
      <c r="E64" s="21">
        <f t="shared" si="24"/>
        <v>0</v>
      </c>
      <c r="F64" s="21">
        <v>0</v>
      </c>
      <c r="G64" s="21">
        <v>0</v>
      </c>
      <c r="H64" s="21">
        <f t="shared" si="25"/>
        <v>0</v>
      </c>
      <c r="I64" s="21">
        <f t="shared" si="1"/>
        <v>0</v>
      </c>
      <c r="J64" s="22">
        <v>0</v>
      </c>
      <c r="K64" s="42"/>
      <c r="L64" s="18"/>
    </row>
    <row r="65" spans="1:12" s="1" customFormat="1" ht="18" hidden="1" customHeight="1" x14ac:dyDescent="0.2">
      <c r="B65" s="44" t="s">
        <v>66</v>
      </c>
      <c r="C65" s="21">
        <f>+[1]PP!F64</f>
        <v>0</v>
      </c>
      <c r="D65" s="21">
        <f>+[1]PP!G64</f>
        <v>0</v>
      </c>
      <c r="E65" s="21">
        <f t="shared" si="24"/>
        <v>0</v>
      </c>
      <c r="F65" s="21">
        <v>0</v>
      </c>
      <c r="G65" s="21">
        <v>0</v>
      </c>
      <c r="H65" s="21">
        <f t="shared" si="25"/>
        <v>0</v>
      </c>
      <c r="I65" s="21">
        <f t="shared" si="1"/>
        <v>0</v>
      </c>
      <c r="J65" s="22">
        <v>0</v>
      </c>
      <c r="K65" s="42"/>
      <c r="L65" s="18"/>
    </row>
    <row r="66" spans="1:12" s="1" customFormat="1" ht="18" hidden="1" customHeight="1" x14ac:dyDescent="0.2">
      <c r="B66" s="44" t="s">
        <v>67</v>
      </c>
      <c r="C66" s="21">
        <f>+[1]PP!F65</f>
        <v>0</v>
      </c>
      <c r="D66" s="21">
        <f>+[1]PP!G65</f>
        <v>0</v>
      </c>
      <c r="E66" s="21">
        <f t="shared" si="24"/>
        <v>0</v>
      </c>
      <c r="F66" s="21">
        <v>0</v>
      </c>
      <c r="G66" s="21">
        <v>0</v>
      </c>
      <c r="H66" s="21">
        <f t="shared" si="25"/>
        <v>0</v>
      </c>
      <c r="I66" s="21">
        <f t="shared" si="1"/>
        <v>0</v>
      </c>
      <c r="J66" s="22">
        <v>0</v>
      </c>
      <c r="K66" s="42"/>
      <c r="L66" s="18"/>
    </row>
    <row r="67" spans="1:12" s="1" customFormat="1" ht="18" hidden="1" customHeight="1" x14ac:dyDescent="0.2">
      <c r="B67" s="44" t="s">
        <v>27</v>
      </c>
      <c r="C67" s="21">
        <f>+[1]PP!F66</f>
        <v>0</v>
      </c>
      <c r="D67" s="21">
        <f>+[1]PP!G66</f>
        <v>0</v>
      </c>
      <c r="E67" s="21">
        <f t="shared" si="24"/>
        <v>0</v>
      </c>
      <c r="F67" s="21">
        <v>0</v>
      </c>
      <c r="G67" s="21">
        <v>0</v>
      </c>
      <c r="H67" s="21">
        <f t="shared" si="25"/>
        <v>0</v>
      </c>
      <c r="I67" s="21">
        <f t="shared" si="1"/>
        <v>0</v>
      </c>
      <c r="J67" s="22">
        <v>0</v>
      </c>
      <c r="K67" s="18"/>
      <c r="L67" s="18"/>
    </row>
    <row r="68" spans="1:12" ht="18" customHeight="1" x14ac:dyDescent="0.2">
      <c r="B68" s="45" t="s">
        <v>68</v>
      </c>
      <c r="C68" s="16">
        <f t="shared" ref="C68:H68" si="26">+C69+C80+C84</f>
        <v>3424.7000000000003</v>
      </c>
      <c r="D68" s="16">
        <f t="shared" si="26"/>
        <v>4037.2999999999993</v>
      </c>
      <c r="E68" s="16">
        <f t="shared" si="26"/>
        <v>7462.0000000000009</v>
      </c>
      <c r="F68" s="16">
        <f t="shared" si="26"/>
        <v>3272.5867559564012</v>
      </c>
      <c r="G68" s="16">
        <f t="shared" si="26"/>
        <v>3173.4960267030992</v>
      </c>
      <c r="H68" s="16">
        <f t="shared" si="26"/>
        <v>6446.0827826595014</v>
      </c>
      <c r="I68" s="16">
        <f t="shared" si="1"/>
        <v>1015.9172173404995</v>
      </c>
      <c r="J68" s="17">
        <f t="shared" ref="J68:J86" si="27">+E68/H68*100</f>
        <v>115.76022604105243</v>
      </c>
      <c r="K68" s="18"/>
      <c r="L68" s="18"/>
    </row>
    <row r="69" spans="1:12" ht="18" customHeight="1" x14ac:dyDescent="0.2">
      <c r="B69" s="43" t="s">
        <v>69</v>
      </c>
      <c r="C69" s="16">
        <f t="shared" ref="C69:H69" si="28">+C70+C76</f>
        <v>2595.4</v>
      </c>
      <c r="D69" s="16">
        <f t="shared" si="28"/>
        <v>3318.0999999999995</v>
      </c>
      <c r="E69" s="16">
        <f t="shared" si="28"/>
        <v>5913.5000000000009</v>
      </c>
      <c r="F69" s="16">
        <f t="shared" si="28"/>
        <v>2474.5781628984041</v>
      </c>
      <c r="G69" s="16">
        <f t="shared" si="28"/>
        <v>2359.9317956294026</v>
      </c>
      <c r="H69" s="16">
        <f t="shared" si="28"/>
        <v>4834.5099585278067</v>
      </c>
      <c r="I69" s="16">
        <f t="shared" si="1"/>
        <v>1078.9900414721942</v>
      </c>
      <c r="J69" s="17">
        <f t="shared" si="27"/>
        <v>122.31849868400656</v>
      </c>
      <c r="K69" s="18"/>
      <c r="L69" s="18"/>
    </row>
    <row r="70" spans="1:12" ht="18" customHeight="1" x14ac:dyDescent="0.2">
      <c r="B70" s="43" t="s">
        <v>70</v>
      </c>
      <c r="C70" s="16">
        <f t="shared" ref="C70:H70" si="29">+C71+C74+C75</f>
        <v>107.4</v>
      </c>
      <c r="D70" s="16">
        <f t="shared" si="29"/>
        <v>97.2</v>
      </c>
      <c r="E70" s="16">
        <f t="shared" si="29"/>
        <v>204.60000000000002</v>
      </c>
      <c r="F70" s="16">
        <f t="shared" si="29"/>
        <v>129.09033581172065</v>
      </c>
      <c r="G70" s="16">
        <f t="shared" si="29"/>
        <v>234.74963775623496</v>
      </c>
      <c r="H70" s="16">
        <f t="shared" si="29"/>
        <v>363.83997356795561</v>
      </c>
      <c r="I70" s="16">
        <f t="shared" si="1"/>
        <v>-159.23997356795559</v>
      </c>
      <c r="J70" s="17">
        <f t="shared" si="27"/>
        <v>56.233513320049255</v>
      </c>
      <c r="K70" s="46"/>
      <c r="L70" s="18"/>
    </row>
    <row r="71" spans="1:12" s="48" customFormat="1" ht="18" customHeight="1" x14ac:dyDescent="0.2">
      <c r="A71" s="47"/>
      <c r="B71" s="30" t="s">
        <v>71</v>
      </c>
      <c r="C71" s="23">
        <f>+C72+C73</f>
        <v>90</v>
      </c>
      <c r="D71" s="23">
        <f>+D72+D73</f>
        <v>96.7</v>
      </c>
      <c r="E71" s="23">
        <f>+E72+E73</f>
        <v>186.70000000000002</v>
      </c>
      <c r="F71" s="16">
        <f>+F72+F73</f>
        <v>106.12893378891152</v>
      </c>
      <c r="G71" s="16">
        <f>+G72+G73</f>
        <v>88.447327959853283</v>
      </c>
      <c r="H71" s="16">
        <f>SUM(F71:G71)</f>
        <v>194.57626174876481</v>
      </c>
      <c r="I71" s="16">
        <f t="shared" si="1"/>
        <v>-7.8762617487647901</v>
      </c>
      <c r="J71" s="17">
        <f t="shared" si="27"/>
        <v>95.952095246369495</v>
      </c>
      <c r="K71" s="18"/>
      <c r="L71" s="18"/>
    </row>
    <row r="72" spans="1:12" ht="18" customHeight="1" x14ac:dyDescent="0.2">
      <c r="B72" s="31" t="s">
        <v>72</v>
      </c>
      <c r="C72" s="27">
        <f>+[1]PP!F71</f>
        <v>86.4</v>
      </c>
      <c r="D72" s="27">
        <f>+[1]PP!G71</f>
        <v>96.7</v>
      </c>
      <c r="E72" s="27">
        <f>SUM(C72:D72)</f>
        <v>183.10000000000002</v>
      </c>
      <c r="F72" s="21">
        <v>106.12893378891152</v>
      </c>
      <c r="G72" s="21">
        <v>88.447327959853283</v>
      </c>
      <c r="H72" s="21">
        <f>SUM(F72:G72)</f>
        <v>194.57626174876481</v>
      </c>
      <c r="I72" s="21">
        <f t="shared" si="1"/>
        <v>-11.476261748764784</v>
      </c>
      <c r="J72" s="22">
        <f t="shared" si="27"/>
        <v>94.101920940601261</v>
      </c>
      <c r="K72" s="18"/>
      <c r="L72" s="18"/>
    </row>
    <row r="73" spans="1:12" ht="18" customHeight="1" x14ac:dyDescent="0.2">
      <c r="B73" s="49" t="s">
        <v>73</v>
      </c>
      <c r="C73" s="50">
        <f>+[1]PP!F72</f>
        <v>3.6</v>
      </c>
      <c r="D73" s="50">
        <f>+[1]PP!G72</f>
        <v>0</v>
      </c>
      <c r="E73" s="50">
        <f>SUM(C73:D73)</f>
        <v>3.6</v>
      </c>
      <c r="F73" s="37">
        <v>0</v>
      </c>
      <c r="G73" s="37">
        <v>0</v>
      </c>
      <c r="H73" s="37">
        <f>SUM(F73:G73)</f>
        <v>0</v>
      </c>
      <c r="I73" s="37">
        <f t="shared" ref="I73:I106" si="30">+E73-H73</f>
        <v>3.6</v>
      </c>
      <c r="J73" s="38">
        <v>0</v>
      </c>
      <c r="K73" s="18"/>
      <c r="L73" s="18"/>
    </row>
    <row r="74" spans="1:12" ht="18" customHeight="1" x14ac:dyDescent="0.2">
      <c r="B74" s="51" t="s">
        <v>74</v>
      </c>
      <c r="C74" s="50">
        <f>+[1]PP!F73</f>
        <v>16.899999999999999</v>
      </c>
      <c r="D74" s="50">
        <f>+[1]PP!G73</f>
        <v>0</v>
      </c>
      <c r="E74" s="50">
        <f>SUM(C74:D74)</f>
        <v>16.899999999999999</v>
      </c>
      <c r="F74" s="37">
        <v>22.700386553303581</v>
      </c>
      <c r="G74" s="37">
        <v>146.27057815153685</v>
      </c>
      <c r="H74" s="37">
        <f>SUM(F74:G74)</f>
        <v>168.97096470484044</v>
      </c>
      <c r="I74" s="37">
        <f t="shared" si="30"/>
        <v>-152.07096470484043</v>
      </c>
      <c r="J74" s="38">
        <f t="shared" si="27"/>
        <v>10.001718360027729</v>
      </c>
      <c r="K74" s="18"/>
      <c r="L74" s="18"/>
    </row>
    <row r="75" spans="1:12" ht="18" customHeight="1" x14ac:dyDescent="0.2">
      <c r="B75" s="52" t="s">
        <v>75</v>
      </c>
      <c r="C75" s="27">
        <f>+[1]PP!F74</f>
        <v>0.5</v>
      </c>
      <c r="D75" s="27">
        <f>+[1]PP!G74</f>
        <v>0.5</v>
      </c>
      <c r="E75" s="27">
        <f>SUM(C75:D75)</f>
        <v>1</v>
      </c>
      <c r="F75" s="21">
        <v>0.26101546950554477</v>
      </c>
      <c r="G75" s="21">
        <v>3.1731644844811363E-2</v>
      </c>
      <c r="H75" s="21">
        <f>SUM(F75:G75)</f>
        <v>0.29274711435035616</v>
      </c>
      <c r="I75" s="21">
        <f t="shared" si="30"/>
        <v>0.70725288564964384</v>
      </c>
      <c r="J75" s="22">
        <f t="shared" si="27"/>
        <v>341.59175307983134</v>
      </c>
      <c r="K75" s="18"/>
      <c r="L75" s="18"/>
    </row>
    <row r="76" spans="1:12" ht="18" customHeight="1" x14ac:dyDescent="0.2">
      <c r="B76" s="43" t="s">
        <v>76</v>
      </c>
      <c r="C76" s="16">
        <f t="shared" ref="C76:H76" si="31">SUM(C77:C79)</f>
        <v>2488</v>
      </c>
      <c r="D76" s="16">
        <f t="shared" si="31"/>
        <v>3220.8999999999996</v>
      </c>
      <c r="E76" s="16">
        <f t="shared" si="31"/>
        <v>5708.9000000000005</v>
      </c>
      <c r="F76" s="16">
        <f t="shared" si="31"/>
        <v>2345.4878270866834</v>
      </c>
      <c r="G76" s="16">
        <f t="shared" si="31"/>
        <v>2125.1821578731679</v>
      </c>
      <c r="H76" s="16">
        <f t="shared" si="31"/>
        <v>4470.6699849598508</v>
      </c>
      <c r="I76" s="16">
        <f t="shared" si="30"/>
        <v>1238.2300150401497</v>
      </c>
      <c r="J76" s="17">
        <f t="shared" si="27"/>
        <v>127.69674387073484</v>
      </c>
      <c r="K76" s="18"/>
      <c r="L76" s="18"/>
    </row>
    <row r="77" spans="1:12" ht="18" customHeight="1" x14ac:dyDescent="0.2">
      <c r="B77" s="26" t="s">
        <v>77</v>
      </c>
      <c r="C77" s="21">
        <f>+[1]PP!F76:F76</f>
        <v>12.2</v>
      </c>
      <c r="D77" s="21">
        <f>+[1]PP!G76:G76</f>
        <v>7.1</v>
      </c>
      <c r="E77" s="21">
        <f>SUM(C77:D77)</f>
        <v>19.299999999999997</v>
      </c>
      <c r="F77" s="21">
        <v>10.213832352905273</v>
      </c>
      <c r="G77" s="21">
        <v>7.6054615928316291</v>
      </c>
      <c r="H77" s="21">
        <f>SUM(F77:G77)</f>
        <v>17.819293945736902</v>
      </c>
      <c r="I77" s="21">
        <f t="shared" si="30"/>
        <v>1.480706054263095</v>
      </c>
      <c r="J77" s="22">
        <f t="shared" si="27"/>
        <v>108.30956635415592</v>
      </c>
      <c r="K77" s="18"/>
      <c r="L77" s="18"/>
    </row>
    <row r="78" spans="1:12" ht="18" customHeight="1" x14ac:dyDescent="0.2">
      <c r="B78" s="53" t="s">
        <v>74</v>
      </c>
      <c r="C78" s="37">
        <f>+[1]PP!F77:F77</f>
        <v>2254.3000000000002</v>
      </c>
      <c r="D78" s="37">
        <f>+[1]PP!G77:G77</f>
        <v>3099.2</v>
      </c>
      <c r="E78" s="37">
        <f>SUM(C78:D78)</f>
        <v>5353.5</v>
      </c>
      <c r="F78" s="54">
        <v>2131.5645860693103</v>
      </c>
      <c r="G78" s="54">
        <v>2005.5545494810194</v>
      </c>
      <c r="H78" s="54">
        <f>SUM(F78:G78)</f>
        <v>4137.1191355503297</v>
      </c>
      <c r="I78" s="54">
        <f t="shared" si="30"/>
        <v>1216.3808644496703</v>
      </c>
      <c r="J78" s="38">
        <f t="shared" si="27"/>
        <v>129.40163975451637</v>
      </c>
      <c r="K78" s="18"/>
      <c r="L78" s="18"/>
    </row>
    <row r="79" spans="1:12" ht="18" customHeight="1" x14ac:dyDescent="0.2">
      <c r="B79" s="26" t="s">
        <v>27</v>
      </c>
      <c r="C79" s="21">
        <f>+[1]PP!F78:F78</f>
        <v>221.5</v>
      </c>
      <c r="D79" s="21">
        <f>+[1]PP!G78:G78</f>
        <v>114.6</v>
      </c>
      <c r="E79" s="21">
        <f>SUM(C79:D79)</f>
        <v>336.1</v>
      </c>
      <c r="F79" s="21">
        <v>203.70940866446782</v>
      </c>
      <c r="G79" s="21">
        <v>112.02214679931663</v>
      </c>
      <c r="H79" s="21">
        <f>SUM(F79:G79)</f>
        <v>315.73155546378445</v>
      </c>
      <c r="I79" s="21">
        <f t="shared" si="30"/>
        <v>20.368444536215577</v>
      </c>
      <c r="J79" s="22">
        <f t="shared" si="27"/>
        <v>106.45119063449199</v>
      </c>
      <c r="K79" s="18"/>
      <c r="L79" s="18"/>
    </row>
    <row r="80" spans="1:12" ht="18" customHeight="1" x14ac:dyDescent="0.2">
      <c r="B80" s="43" t="s">
        <v>78</v>
      </c>
      <c r="C80" s="16">
        <f t="shared" ref="C80:H80" si="32">SUM(C81:C83)</f>
        <v>602.5</v>
      </c>
      <c r="D80" s="16">
        <f t="shared" si="32"/>
        <v>675.00000000000011</v>
      </c>
      <c r="E80" s="16">
        <f t="shared" si="32"/>
        <v>1277.5</v>
      </c>
      <c r="F80" s="16">
        <f t="shared" si="32"/>
        <v>687.16908993312074</v>
      </c>
      <c r="G80" s="16">
        <f t="shared" si="32"/>
        <v>727.51497876811982</v>
      </c>
      <c r="H80" s="16">
        <f t="shared" si="32"/>
        <v>1414.6840687012407</v>
      </c>
      <c r="I80" s="16">
        <f t="shared" si="30"/>
        <v>-137.18406870124068</v>
      </c>
      <c r="J80" s="17">
        <f t="shared" si="27"/>
        <v>90.30284770032199</v>
      </c>
      <c r="K80" s="18"/>
      <c r="L80" s="18"/>
    </row>
    <row r="81" spans="1:12" ht="18" customHeight="1" x14ac:dyDescent="0.2">
      <c r="B81" s="52" t="s">
        <v>79</v>
      </c>
      <c r="C81" s="21">
        <f>+[1]PP!F80</f>
        <v>504.9</v>
      </c>
      <c r="D81" s="21">
        <f>+[1]PP!G80</f>
        <v>603.20000000000005</v>
      </c>
      <c r="E81" s="21">
        <f>SUM(C81:D81)</f>
        <v>1108.0999999999999</v>
      </c>
      <c r="F81" s="21">
        <v>540.15841384938221</v>
      </c>
      <c r="G81" s="21">
        <v>623.34960711437714</v>
      </c>
      <c r="H81" s="21">
        <f>SUM(F81:G81)</f>
        <v>1163.5080209637595</v>
      </c>
      <c r="I81" s="21">
        <f t="shared" si="30"/>
        <v>-55.408020963759554</v>
      </c>
      <c r="J81" s="22">
        <f t="shared" si="27"/>
        <v>95.237847959323574</v>
      </c>
      <c r="K81" s="18"/>
      <c r="L81" s="18"/>
    </row>
    <row r="82" spans="1:12" ht="18" customHeight="1" x14ac:dyDescent="0.2">
      <c r="B82" s="52" t="s">
        <v>80</v>
      </c>
      <c r="C82" s="21">
        <f>+[1]PP!F81</f>
        <v>95.6</v>
      </c>
      <c r="D82" s="21">
        <f>+[1]PP!G81</f>
        <v>69.599999999999994</v>
      </c>
      <c r="E82" s="21">
        <f>SUM(C82:D82)</f>
        <v>165.2</v>
      </c>
      <c r="F82" s="21">
        <v>144.29176103411135</v>
      </c>
      <c r="G82" s="21">
        <v>101.51830423395919</v>
      </c>
      <c r="H82" s="21">
        <f>SUM(F82:G82)</f>
        <v>245.81006526807053</v>
      </c>
      <c r="I82" s="21">
        <f t="shared" si="30"/>
        <v>-80.610065268070542</v>
      </c>
      <c r="J82" s="22">
        <f t="shared" si="27"/>
        <v>67.206361065743806</v>
      </c>
      <c r="K82" s="18"/>
      <c r="L82" s="18"/>
    </row>
    <row r="83" spans="1:12" ht="18" customHeight="1" x14ac:dyDescent="0.2">
      <c r="B83" s="52" t="s">
        <v>27</v>
      </c>
      <c r="C83" s="21">
        <f>+[1]PP!F82</f>
        <v>2</v>
      </c>
      <c r="D83" s="21">
        <f>+[1]PP!G82</f>
        <v>2.2000000000000002</v>
      </c>
      <c r="E83" s="21">
        <f>SUM(C83:D83)</f>
        <v>4.2</v>
      </c>
      <c r="F83" s="21">
        <v>2.7189150496272045</v>
      </c>
      <c r="G83" s="21">
        <v>2.647067419783538</v>
      </c>
      <c r="H83" s="21">
        <f>SUM(F83:G83)</f>
        <v>5.3659824694107421</v>
      </c>
      <c r="I83" s="21">
        <f t="shared" si="30"/>
        <v>-1.1659824694107419</v>
      </c>
      <c r="J83" s="22">
        <f t="shared" si="27"/>
        <v>78.270848329126537</v>
      </c>
      <c r="K83" s="18"/>
      <c r="L83" s="18"/>
    </row>
    <row r="84" spans="1:12" ht="18" customHeight="1" x14ac:dyDescent="0.2">
      <c r="B84" s="43" t="s">
        <v>81</v>
      </c>
      <c r="C84" s="16">
        <f t="shared" ref="C84:H84" si="33">SUM(C85:C87)</f>
        <v>226.79999999999998</v>
      </c>
      <c r="D84" s="16">
        <f t="shared" si="33"/>
        <v>44.199999999999996</v>
      </c>
      <c r="E84" s="16">
        <f t="shared" si="33"/>
        <v>270.99999999999994</v>
      </c>
      <c r="F84" s="16">
        <f t="shared" si="33"/>
        <v>110.83950312487653</v>
      </c>
      <c r="G84" s="16">
        <f t="shared" si="33"/>
        <v>86.049252305577042</v>
      </c>
      <c r="H84" s="16">
        <f t="shared" si="33"/>
        <v>196.88875543045359</v>
      </c>
      <c r="I84" s="16">
        <f t="shared" si="30"/>
        <v>74.111244569546358</v>
      </c>
      <c r="J84" s="17">
        <f t="shared" si="27"/>
        <v>137.64117681963023</v>
      </c>
      <c r="K84" s="18"/>
      <c r="L84" s="18"/>
    </row>
    <row r="85" spans="1:12" ht="18" customHeight="1" x14ac:dyDescent="0.2">
      <c r="B85" s="51" t="s">
        <v>82</v>
      </c>
      <c r="C85" s="37">
        <f>+[1]PP!F84</f>
        <v>3.1</v>
      </c>
      <c r="D85" s="37">
        <f>+[1]PP!G84</f>
        <v>3.3</v>
      </c>
      <c r="E85" s="37">
        <f>SUM(C85:D85)</f>
        <v>6.4</v>
      </c>
      <c r="F85" s="37">
        <v>4.4040860759275304</v>
      </c>
      <c r="G85" s="37">
        <v>3.5007660618145793</v>
      </c>
      <c r="H85" s="37">
        <f>SUM(F85:G85)</f>
        <v>7.9048521377421093</v>
      </c>
      <c r="I85" s="37">
        <f t="shared" si="30"/>
        <v>-1.5048521377421089</v>
      </c>
      <c r="J85" s="38">
        <f t="shared" si="27"/>
        <v>80.962931228566347</v>
      </c>
      <c r="K85" s="18"/>
      <c r="L85" s="18"/>
    </row>
    <row r="86" spans="1:12" ht="18" customHeight="1" x14ac:dyDescent="0.2">
      <c r="B86" s="51" t="s">
        <v>83</v>
      </c>
      <c r="C86" s="37">
        <f>+[1]PP!F85</f>
        <v>223.7</v>
      </c>
      <c r="D86" s="37">
        <f>+[1]PP!G85</f>
        <v>40.9</v>
      </c>
      <c r="E86" s="37">
        <f>SUM(C86:D86)</f>
        <v>264.59999999999997</v>
      </c>
      <c r="F86" s="37">
        <v>106.43541704894901</v>
      </c>
      <c r="G86" s="37">
        <v>82.548486243762468</v>
      </c>
      <c r="H86" s="37">
        <f>SUM(F86:G86)</f>
        <v>188.98390329271149</v>
      </c>
      <c r="I86" s="37">
        <f t="shared" si="30"/>
        <v>75.616096707288477</v>
      </c>
      <c r="J86" s="38">
        <f t="shared" si="27"/>
        <v>140.01192450246356</v>
      </c>
      <c r="K86" s="18"/>
      <c r="L86" s="18"/>
    </row>
    <row r="87" spans="1:12" ht="18" customHeight="1" x14ac:dyDescent="0.2">
      <c r="A87" s="3"/>
      <c r="B87" s="55" t="s">
        <v>27</v>
      </c>
      <c r="C87" s="21">
        <f>+[1]PP!F86</f>
        <v>0</v>
      </c>
      <c r="D87" s="21">
        <f>+[1]PP!G86</f>
        <v>0</v>
      </c>
      <c r="E87" s="21">
        <f>SUM(C87:D87)</f>
        <v>0</v>
      </c>
      <c r="F87" s="21">
        <v>0</v>
      </c>
      <c r="G87" s="21">
        <v>0</v>
      </c>
      <c r="H87" s="21">
        <f>SUM(F87:G87)</f>
        <v>0</v>
      </c>
      <c r="I87" s="21">
        <f t="shared" si="30"/>
        <v>0</v>
      </c>
      <c r="J87" s="22">
        <v>0</v>
      </c>
      <c r="K87" s="18"/>
      <c r="L87" s="18"/>
    </row>
    <row r="88" spans="1:12" ht="18" customHeight="1" x14ac:dyDescent="0.2">
      <c r="B88" s="19" t="s">
        <v>84</v>
      </c>
      <c r="C88" s="16">
        <f t="shared" ref="C88:H88" si="34">+C89+C94+C96</f>
        <v>1401.9</v>
      </c>
      <c r="D88" s="16">
        <f t="shared" si="34"/>
        <v>1517.1</v>
      </c>
      <c r="E88" s="16">
        <f t="shared" si="34"/>
        <v>2919</v>
      </c>
      <c r="F88" s="16">
        <f t="shared" si="34"/>
        <v>1739.0455694314205</v>
      </c>
      <c r="G88" s="16">
        <f t="shared" si="34"/>
        <v>1177.3075509329176</v>
      </c>
      <c r="H88" s="16">
        <f t="shared" si="34"/>
        <v>2916.3531203643383</v>
      </c>
      <c r="I88" s="16">
        <f t="shared" si="30"/>
        <v>2.6468796356616622</v>
      </c>
      <c r="J88" s="17">
        <f>+E88/H88*100</f>
        <v>100.09075991577217</v>
      </c>
      <c r="K88" s="18"/>
      <c r="L88" s="18"/>
    </row>
    <row r="89" spans="1:12" ht="18" customHeight="1" x14ac:dyDescent="0.2">
      <c r="B89" s="43" t="s">
        <v>85</v>
      </c>
      <c r="C89" s="16">
        <f t="shared" ref="C89:H89" si="35">SUM(C90:C93)</f>
        <v>392.2</v>
      </c>
      <c r="D89" s="16">
        <f t="shared" si="35"/>
        <v>1.3</v>
      </c>
      <c r="E89" s="16">
        <f t="shared" si="35"/>
        <v>393.5</v>
      </c>
      <c r="F89" s="16">
        <f t="shared" si="35"/>
        <v>318.82561659203873</v>
      </c>
      <c r="G89" s="16">
        <f t="shared" si="35"/>
        <v>26.787254490105951</v>
      </c>
      <c r="H89" s="16">
        <f t="shared" si="35"/>
        <v>345.61287108214464</v>
      </c>
      <c r="I89" s="16">
        <f t="shared" si="30"/>
        <v>47.887128917855364</v>
      </c>
      <c r="J89" s="17">
        <f>+E89/H89*100</f>
        <v>113.85571340787064</v>
      </c>
      <c r="K89" s="18"/>
      <c r="L89" s="18"/>
    </row>
    <row r="90" spans="1:12" ht="18" customHeight="1" x14ac:dyDescent="0.2">
      <c r="B90" s="52" t="s">
        <v>86</v>
      </c>
      <c r="C90" s="21">
        <f>+[1]PP!F89</f>
        <v>0</v>
      </c>
      <c r="D90" s="21">
        <f>+[1]PP!G89</f>
        <v>0</v>
      </c>
      <c r="E90" s="21">
        <f t="shared" ref="E90:E95" si="36">SUM(C90:D90)</f>
        <v>0</v>
      </c>
      <c r="F90" s="21">
        <v>0</v>
      </c>
      <c r="G90" s="21">
        <v>0</v>
      </c>
      <c r="H90" s="21">
        <f t="shared" ref="H90:H100" si="37">SUM(F90:G90)</f>
        <v>0</v>
      </c>
      <c r="I90" s="21">
        <f t="shared" si="30"/>
        <v>0</v>
      </c>
      <c r="J90" s="22">
        <v>0</v>
      </c>
      <c r="K90" s="18"/>
      <c r="L90" s="18"/>
    </row>
    <row r="91" spans="1:12" ht="18" customHeight="1" x14ac:dyDescent="0.2">
      <c r="B91" s="52" t="s">
        <v>87</v>
      </c>
      <c r="C91" s="21">
        <f>+[1]PP!F90</f>
        <v>0.5</v>
      </c>
      <c r="D91" s="21">
        <f>+[1]PP!G90</f>
        <v>0.5</v>
      </c>
      <c r="E91" s="21">
        <f t="shared" si="36"/>
        <v>1</v>
      </c>
      <c r="F91" s="21">
        <v>191.09407743878413</v>
      </c>
      <c r="G91" s="21">
        <v>26.769317127161329</v>
      </c>
      <c r="H91" s="21">
        <f t="shared" si="37"/>
        <v>217.86339456594544</v>
      </c>
      <c r="I91" s="21">
        <f t="shared" si="30"/>
        <v>-216.86339456594544</v>
      </c>
      <c r="J91" s="22">
        <v>0</v>
      </c>
      <c r="K91" s="18"/>
      <c r="L91" s="18"/>
    </row>
    <row r="92" spans="1:12" ht="18" customHeight="1" x14ac:dyDescent="0.2">
      <c r="B92" s="52" t="s">
        <v>88</v>
      </c>
      <c r="C92" s="21">
        <f>+[1]PP!F91</f>
        <v>391.7</v>
      </c>
      <c r="D92" s="21">
        <f>+[1]PP!G91</f>
        <v>0.8</v>
      </c>
      <c r="E92" s="21">
        <f t="shared" si="36"/>
        <v>392.5</v>
      </c>
      <c r="F92" s="21">
        <v>127.73153915325457</v>
      </c>
      <c r="G92" s="21">
        <v>1.7937362944622771E-2</v>
      </c>
      <c r="H92" s="21">
        <f t="shared" si="37"/>
        <v>127.74947651619919</v>
      </c>
      <c r="I92" s="21">
        <f t="shared" si="30"/>
        <v>264.75052348380081</v>
      </c>
      <c r="J92" s="22">
        <f>+E92/H92*100</f>
        <v>307.24196349268743</v>
      </c>
      <c r="K92" s="18"/>
      <c r="L92" s="18"/>
    </row>
    <row r="93" spans="1:12" ht="18" customHeight="1" x14ac:dyDescent="0.2">
      <c r="B93" s="52" t="s">
        <v>89</v>
      </c>
      <c r="C93" s="21">
        <f>+[1]PP!F92</f>
        <v>0</v>
      </c>
      <c r="D93" s="21">
        <f>+[1]PP!G92</f>
        <v>0</v>
      </c>
      <c r="E93" s="21">
        <f t="shared" si="36"/>
        <v>0</v>
      </c>
      <c r="F93" s="21">
        <v>0</v>
      </c>
      <c r="G93" s="21">
        <v>0</v>
      </c>
      <c r="H93" s="21">
        <f t="shared" si="37"/>
        <v>0</v>
      </c>
      <c r="I93" s="21">
        <f t="shared" si="30"/>
        <v>0</v>
      </c>
      <c r="J93" s="56">
        <v>0</v>
      </c>
      <c r="K93" s="18"/>
      <c r="L93" s="18"/>
    </row>
    <row r="94" spans="1:12" ht="18" customHeight="1" x14ac:dyDescent="0.2">
      <c r="B94" s="43" t="s">
        <v>90</v>
      </c>
      <c r="C94" s="16">
        <f>+[1]PP!F93</f>
        <v>110</v>
      </c>
      <c r="D94" s="16">
        <f>+[1]PP!G93</f>
        <v>100.7</v>
      </c>
      <c r="E94" s="16">
        <f t="shared" si="36"/>
        <v>210.7</v>
      </c>
      <c r="F94" s="16">
        <v>259.4272193909959</v>
      </c>
      <c r="G94" s="16">
        <v>95.158727741456815</v>
      </c>
      <c r="H94" s="16">
        <f t="shared" si="37"/>
        <v>354.5859471324527</v>
      </c>
      <c r="I94" s="16">
        <f t="shared" si="30"/>
        <v>-143.88594713245271</v>
      </c>
      <c r="J94" s="17">
        <f>+E94/H94*100</f>
        <v>59.421418616258556</v>
      </c>
      <c r="K94" s="18"/>
      <c r="L94" s="18"/>
    </row>
    <row r="95" spans="1:12" ht="18" customHeight="1" x14ac:dyDescent="0.2">
      <c r="B95" s="57" t="s">
        <v>91</v>
      </c>
      <c r="C95" s="37">
        <f>+[1]PP!F94</f>
        <v>97.8</v>
      </c>
      <c r="D95" s="37">
        <f>+[1]PP!G94</f>
        <v>81.400000000000006</v>
      </c>
      <c r="E95" s="37">
        <f t="shared" si="36"/>
        <v>179.2</v>
      </c>
      <c r="F95" s="37">
        <v>87.922405569135222</v>
      </c>
      <c r="G95" s="37">
        <v>74.178724845109116</v>
      </c>
      <c r="H95" s="37">
        <f t="shared" si="37"/>
        <v>162.10113041424432</v>
      </c>
      <c r="I95" s="37">
        <f t="shared" si="30"/>
        <v>17.098869585755665</v>
      </c>
      <c r="J95" s="38">
        <f>+E95/H95*100</f>
        <v>110.54827288499472</v>
      </c>
      <c r="K95" s="18"/>
      <c r="L95" s="18"/>
    </row>
    <row r="96" spans="1:12" ht="18" customHeight="1" x14ac:dyDescent="0.2">
      <c r="B96" s="43" t="s">
        <v>92</v>
      </c>
      <c r="C96" s="16">
        <f t="shared" ref="C96:H96" si="38">SUM(C97:C100)</f>
        <v>899.7</v>
      </c>
      <c r="D96" s="16">
        <f t="shared" si="38"/>
        <v>1415.1</v>
      </c>
      <c r="E96" s="16">
        <f t="shared" si="38"/>
        <v>2314.7999999999997</v>
      </c>
      <c r="F96" s="16">
        <f t="shared" si="38"/>
        <v>1160.7927334483859</v>
      </c>
      <c r="G96" s="16">
        <f t="shared" si="38"/>
        <v>1055.3615687013548</v>
      </c>
      <c r="H96" s="16">
        <f t="shared" si="38"/>
        <v>2216.1543021497409</v>
      </c>
      <c r="I96" s="16">
        <f t="shared" si="30"/>
        <v>98.645697850258784</v>
      </c>
      <c r="J96" s="17">
        <f>+E96/H96*100</f>
        <v>104.45121071915295</v>
      </c>
      <c r="K96" s="18"/>
      <c r="L96" s="18"/>
    </row>
    <row r="97" spans="1:12" ht="18" customHeight="1" x14ac:dyDescent="0.2">
      <c r="B97" s="52" t="s">
        <v>93</v>
      </c>
      <c r="C97" s="21">
        <f>+[1]PP!F96</f>
        <v>881.2</v>
      </c>
      <c r="D97" s="21">
        <f>+[1]PP!G96</f>
        <v>934</v>
      </c>
      <c r="E97" s="21">
        <f>SUM(C97:D97)</f>
        <v>1815.2</v>
      </c>
      <c r="F97" s="21">
        <v>1087.9501610547184</v>
      </c>
      <c r="G97" s="21">
        <v>959.63089293755479</v>
      </c>
      <c r="H97" s="21">
        <f t="shared" si="37"/>
        <v>2047.5810539922732</v>
      </c>
      <c r="I97" s="21">
        <f t="shared" si="30"/>
        <v>-232.38105399227311</v>
      </c>
      <c r="J97" s="58">
        <f>+E97/H97*100</f>
        <v>88.65094724630373</v>
      </c>
      <c r="K97" s="18"/>
      <c r="L97" s="18"/>
    </row>
    <row r="98" spans="1:12" ht="18" customHeight="1" x14ac:dyDescent="0.2">
      <c r="A98" s="3"/>
      <c r="B98" s="59" t="s">
        <v>94</v>
      </c>
      <c r="C98" s="21">
        <f>+[1]PP!F97</f>
        <v>15.2</v>
      </c>
      <c r="D98" s="21">
        <f>+[1]PP!G97</f>
        <v>477.3</v>
      </c>
      <c r="E98" s="21">
        <f>SUM(C98:D98)</f>
        <v>492.5</v>
      </c>
      <c r="F98" s="21">
        <v>66.593215947800005</v>
      </c>
      <c r="G98" s="21">
        <v>94.026517433800009</v>
      </c>
      <c r="H98" s="21">
        <f t="shared" si="37"/>
        <v>160.61973338160001</v>
      </c>
      <c r="I98" s="21">
        <f t="shared" si="30"/>
        <v>331.88026661840001</v>
      </c>
      <c r="J98" s="60">
        <v>0</v>
      </c>
      <c r="K98" s="61"/>
      <c r="L98" s="61"/>
    </row>
    <row r="99" spans="1:12" ht="18" customHeight="1" x14ac:dyDescent="0.2">
      <c r="A99" s="3"/>
      <c r="B99" s="52" t="s">
        <v>95</v>
      </c>
      <c r="C99" s="21">
        <f>+[1]PP!F98</f>
        <v>0</v>
      </c>
      <c r="D99" s="21">
        <f>+[1]PP!G98</f>
        <v>0</v>
      </c>
      <c r="E99" s="21">
        <f>SUM(C99:D99)</f>
        <v>0</v>
      </c>
      <c r="F99" s="21">
        <v>1.7041583300000001</v>
      </c>
      <c r="G99" s="21">
        <v>0</v>
      </c>
      <c r="H99" s="21">
        <f t="shared" si="37"/>
        <v>1.7041583300000001</v>
      </c>
      <c r="I99" s="21">
        <f>+E99-H99</f>
        <v>-1.7041583300000001</v>
      </c>
      <c r="J99" s="58">
        <f>+E99/H99*100</f>
        <v>0</v>
      </c>
      <c r="K99" s="61"/>
      <c r="L99" s="61"/>
    </row>
    <row r="100" spans="1:12" ht="18" customHeight="1" x14ac:dyDescent="0.2">
      <c r="A100" s="3"/>
      <c r="B100" s="52" t="s">
        <v>27</v>
      </c>
      <c r="C100" s="21">
        <f>+[1]PP!F99</f>
        <v>3.3</v>
      </c>
      <c r="D100" s="21">
        <f>+[1]PP!G99</f>
        <v>3.8</v>
      </c>
      <c r="E100" s="21">
        <f>SUM(C100:D100)</f>
        <v>7.1</v>
      </c>
      <c r="F100" s="21">
        <v>4.5451981158676684</v>
      </c>
      <c r="G100" s="21">
        <v>1.7041583300000001</v>
      </c>
      <c r="H100" s="35">
        <f t="shared" si="37"/>
        <v>6.2493564458676687</v>
      </c>
      <c r="I100" s="35">
        <f>+E100-H100</f>
        <v>0.85064355413233095</v>
      </c>
      <c r="J100" s="62">
        <f>+E100/H100*100</f>
        <v>113.61169844448243</v>
      </c>
      <c r="K100" s="18"/>
      <c r="L100" s="18"/>
    </row>
    <row r="101" spans="1:12" ht="18" customHeight="1" x14ac:dyDescent="0.2">
      <c r="B101" s="45" t="s">
        <v>96</v>
      </c>
      <c r="C101" s="16">
        <f t="shared" ref="C101:H101" si="39">+C102+C105</f>
        <v>0</v>
      </c>
      <c r="D101" s="16">
        <f t="shared" si="39"/>
        <v>51.2</v>
      </c>
      <c r="E101" s="16">
        <f t="shared" si="39"/>
        <v>51.2</v>
      </c>
      <c r="F101" s="16">
        <f t="shared" si="39"/>
        <v>0</v>
      </c>
      <c r="G101" s="16">
        <v>8.3356164236014685</v>
      </c>
      <c r="H101" s="16">
        <f t="shared" si="39"/>
        <v>0</v>
      </c>
      <c r="I101" s="16">
        <f t="shared" si="30"/>
        <v>51.2</v>
      </c>
      <c r="J101" s="17">
        <v>0</v>
      </c>
      <c r="K101" s="18"/>
      <c r="L101" s="18"/>
    </row>
    <row r="102" spans="1:12" ht="18" customHeight="1" x14ac:dyDescent="0.2">
      <c r="B102" s="20" t="s">
        <v>97</v>
      </c>
      <c r="C102" s="63">
        <f>+C103+C104</f>
        <v>0</v>
      </c>
      <c r="D102" s="63">
        <f>+D103+D104</f>
        <v>51.2</v>
      </c>
      <c r="E102" s="63">
        <f>+E103+E104</f>
        <v>51.2</v>
      </c>
      <c r="F102" s="63">
        <v>0</v>
      </c>
      <c r="G102" s="63">
        <f>+G103+G104+G105</f>
        <v>0</v>
      </c>
      <c r="H102" s="63">
        <f>SUM(F102:G102)</f>
        <v>0</v>
      </c>
      <c r="I102" s="63">
        <f t="shared" si="30"/>
        <v>51.2</v>
      </c>
      <c r="J102" s="64">
        <f>+E97/H97*100</f>
        <v>88.65094724630373</v>
      </c>
      <c r="K102" s="18"/>
      <c r="L102" s="18"/>
    </row>
    <row r="103" spans="1:12" ht="18" customHeight="1" x14ac:dyDescent="0.2">
      <c r="B103" s="52" t="s">
        <v>98</v>
      </c>
      <c r="C103" s="21">
        <f>+[1]PP!F102</f>
        <v>0</v>
      </c>
      <c r="D103" s="21">
        <f>+[1]PP!G102</f>
        <v>51.2</v>
      </c>
      <c r="E103" s="21">
        <f>SUM(C103:D103)</f>
        <v>51.2</v>
      </c>
      <c r="F103" s="21">
        <v>0</v>
      </c>
      <c r="G103" s="21">
        <v>0</v>
      </c>
      <c r="H103" s="21">
        <f>SUM(F103:G103)</f>
        <v>0</v>
      </c>
      <c r="I103" s="21">
        <f t="shared" si="30"/>
        <v>51.2</v>
      </c>
      <c r="J103" s="56">
        <v>0</v>
      </c>
      <c r="K103" s="18"/>
      <c r="L103" s="18"/>
    </row>
    <row r="104" spans="1:12" ht="18" customHeight="1" x14ac:dyDescent="0.2">
      <c r="B104" s="52" t="s">
        <v>99</v>
      </c>
      <c r="C104" s="21">
        <f>+[1]PP!F103</f>
        <v>0</v>
      </c>
      <c r="D104" s="21">
        <f>+[1]PP!G103</f>
        <v>0</v>
      </c>
      <c r="E104" s="21">
        <f>SUM(C104:D104)</f>
        <v>0</v>
      </c>
      <c r="F104" s="21">
        <v>0</v>
      </c>
      <c r="G104" s="21">
        <v>0</v>
      </c>
      <c r="H104" s="21">
        <f>SUM(F104:G104)</f>
        <v>0</v>
      </c>
      <c r="I104" s="21">
        <f t="shared" si="30"/>
        <v>0</v>
      </c>
      <c r="J104" s="56">
        <v>0</v>
      </c>
      <c r="K104" s="18"/>
      <c r="L104" s="18"/>
    </row>
    <row r="105" spans="1:12" ht="18" customHeight="1" x14ac:dyDescent="0.2">
      <c r="B105" s="20" t="s">
        <v>100</v>
      </c>
      <c r="C105" s="21">
        <f>+[1]PP!F104</f>
        <v>0</v>
      </c>
      <c r="D105" s="21">
        <f>+[1]PP!G104</f>
        <v>0</v>
      </c>
      <c r="E105" s="21">
        <f>SUM(C105:D105)</f>
        <v>0</v>
      </c>
      <c r="F105" s="21">
        <v>0</v>
      </c>
      <c r="G105" s="21">
        <v>0</v>
      </c>
      <c r="H105" s="21">
        <f>SUM(F105:G105)</f>
        <v>0</v>
      </c>
      <c r="I105" s="21">
        <f t="shared" si="30"/>
        <v>0</v>
      </c>
      <c r="J105" s="22">
        <v>0</v>
      </c>
      <c r="K105" s="18"/>
      <c r="L105" s="18"/>
    </row>
    <row r="106" spans="1:12" ht="29.25" customHeight="1" x14ac:dyDescent="0.2">
      <c r="B106" s="65" t="s">
        <v>101</v>
      </c>
      <c r="C106" s="66">
        <f>+C101+C9</f>
        <v>119279.8</v>
      </c>
      <c r="D106" s="66">
        <f>+D101+D9</f>
        <v>95335.6</v>
      </c>
      <c r="E106" s="66">
        <f>+E101+E9</f>
        <v>214615.4</v>
      </c>
      <c r="F106" s="66">
        <f>+F101+F9</f>
        <v>116532.90571321352</v>
      </c>
      <c r="G106" s="66">
        <f>+G101+G9</f>
        <v>95136.191934184957</v>
      </c>
      <c r="H106" s="66">
        <f>ROUNDUP(+H101+H9,1)</f>
        <v>211660.80000000002</v>
      </c>
      <c r="I106" s="66">
        <f t="shared" si="30"/>
        <v>2954.5999999999767</v>
      </c>
      <c r="J106" s="67">
        <f>+E106/H106*100</f>
        <v>101.39591270561199</v>
      </c>
      <c r="K106" s="18"/>
      <c r="L106" s="18"/>
    </row>
    <row r="107" spans="1:12" ht="18" customHeight="1" x14ac:dyDescent="0.2">
      <c r="B107" s="68" t="s">
        <v>102</v>
      </c>
      <c r="C107" s="69"/>
      <c r="D107" s="69"/>
      <c r="E107" s="70"/>
      <c r="F107" s="70"/>
      <c r="G107" s="70"/>
      <c r="H107" s="70"/>
      <c r="I107" s="70"/>
      <c r="J107" s="71"/>
      <c r="K107" s="18"/>
      <c r="L107" s="18"/>
    </row>
    <row r="108" spans="1:12" ht="15" customHeight="1" x14ac:dyDescent="0.2">
      <c r="B108" s="72" t="s">
        <v>103</v>
      </c>
      <c r="C108" s="73"/>
      <c r="D108" s="73"/>
      <c r="E108" s="73"/>
      <c r="F108" s="73"/>
      <c r="G108" s="73"/>
      <c r="H108" s="73"/>
      <c r="I108" s="73"/>
      <c r="J108" s="74"/>
      <c r="K108" s="18"/>
      <c r="L108" s="18"/>
    </row>
    <row r="109" spans="1:12" ht="19.5" customHeight="1" x14ac:dyDescent="0.2">
      <c r="B109" s="75" t="s">
        <v>104</v>
      </c>
      <c r="C109" s="73"/>
      <c r="D109" s="73"/>
      <c r="E109" s="73"/>
      <c r="F109" s="73"/>
      <c r="G109" s="73"/>
      <c r="H109" s="73"/>
      <c r="I109" s="73"/>
      <c r="J109" s="76"/>
      <c r="K109" s="18"/>
      <c r="L109" s="18"/>
    </row>
    <row r="110" spans="1:12" x14ac:dyDescent="0.2">
      <c r="B110" s="75" t="s">
        <v>105</v>
      </c>
      <c r="C110" s="73"/>
      <c r="D110" s="73"/>
      <c r="E110" s="73"/>
      <c r="F110" s="73"/>
      <c r="G110" s="73"/>
      <c r="H110" s="73"/>
      <c r="I110" s="77"/>
      <c r="J110" s="78"/>
      <c r="K110" s="18"/>
      <c r="L110" s="18"/>
    </row>
    <row r="111" spans="1:12" x14ac:dyDescent="0.2">
      <c r="B111" s="75" t="s">
        <v>106</v>
      </c>
      <c r="C111" s="79"/>
      <c r="D111" s="79"/>
      <c r="E111" s="80"/>
      <c r="F111" s="77"/>
      <c r="G111" s="77"/>
      <c r="H111" s="77"/>
      <c r="I111" s="77"/>
      <c r="J111" s="81"/>
      <c r="K111" s="18"/>
      <c r="L111" s="18"/>
    </row>
    <row r="112" spans="1:12" x14ac:dyDescent="0.2">
      <c r="B112" s="82" t="s">
        <v>107</v>
      </c>
      <c r="C112" s="81"/>
      <c r="D112" s="81"/>
      <c r="E112" s="83"/>
      <c r="F112" s="84"/>
      <c r="G112" s="84"/>
      <c r="H112" s="84"/>
      <c r="I112" s="84"/>
      <c r="J112" s="81"/>
      <c r="K112" s="18"/>
      <c r="L112" s="18"/>
    </row>
    <row r="113" spans="2:12" x14ac:dyDescent="0.2">
      <c r="B113" s="85"/>
      <c r="C113" s="71"/>
      <c r="D113" s="71"/>
      <c r="E113" s="84"/>
      <c r="F113" s="84"/>
      <c r="G113" s="84"/>
      <c r="H113" s="84"/>
      <c r="I113" s="84"/>
      <c r="J113" s="86"/>
      <c r="K113" s="18"/>
      <c r="L113" s="18"/>
    </row>
    <row r="114" spans="2:12" x14ac:dyDescent="0.2">
      <c r="B114" s="85"/>
      <c r="C114" s="73"/>
      <c r="D114" s="73"/>
      <c r="E114" s="74"/>
      <c r="F114" s="84"/>
      <c r="G114" s="84"/>
      <c r="H114" s="84"/>
      <c r="I114" s="84"/>
      <c r="J114" s="86"/>
      <c r="K114" s="18"/>
      <c r="L114" s="18"/>
    </row>
    <row r="115" spans="2:12" x14ac:dyDescent="0.2">
      <c r="B115" s="87"/>
      <c r="C115" s="73"/>
      <c r="D115" s="73"/>
      <c r="E115" s="73"/>
      <c r="F115" s="77"/>
      <c r="G115" s="77"/>
      <c r="H115" s="77"/>
      <c r="I115" s="80"/>
      <c r="J115" s="88"/>
      <c r="K115" s="18"/>
      <c r="L115" s="18"/>
    </row>
    <row r="116" spans="2:12" x14ac:dyDescent="0.2">
      <c r="B116" s="85"/>
      <c r="C116" s="73"/>
      <c r="D116" s="73"/>
      <c r="E116" s="74"/>
      <c r="F116" s="77"/>
      <c r="G116" s="77"/>
      <c r="H116" s="77"/>
      <c r="I116" s="84"/>
      <c r="J116" s="71"/>
      <c r="L116" s="18"/>
    </row>
    <row r="117" spans="2:12" x14ac:dyDescent="0.2">
      <c r="B117" s="85"/>
      <c r="C117" s="81"/>
      <c r="D117" s="81"/>
      <c r="E117" s="83"/>
      <c r="F117" s="77"/>
      <c r="G117" s="77"/>
      <c r="H117" s="77"/>
      <c r="I117" s="74"/>
      <c r="J117" s="88"/>
      <c r="L117" s="18"/>
    </row>
    <row r="118" spans="2:12" x14ac:dyDescent="0.2">
      <c r="B118" s="85"/>
      <c r="C118" s="88"/>
      <c r="D118" s="88"/>
      <c r="E118" s="89"/>
      <c r="F118" s="77"/>
      <c r="G118" s="77"/>
      <c r="H118" s="89"/>
      <c r="I118" s="89"/>
      <c r="J118" s="88"/>
      <c r="L118" s="18"/>
    </row>
    <row r="119" spans="2:12" x14ac:dyDescent="0.2">
      <c r="B119" s="85"/>
      <c r="C119" s="88"/>
      <c r="D119" s="88"/>
      <c r="E119" s="89"/>
      <c r="F119" s="77"/>
      <c r="G119" s="77"/>
      <c r="H119" s="89"/>
      <c r="I119" s="89"/>
      <c r="J119" s="88"/>
      <c r="L119" s="18"/>
    </row>
    <row r="120" spans="2:12" x14ac:dyDescent="0.2">
      <c r="B120" s="90"/>
      <c r="C120" s="88"/>
      <c r="D120" s="88"/>
      <c r="E120" s="89"/>
      <c r="F120" s="77"/>
      <c r="G120" s="77"/>
      <c r="H120" s="83"/>
      <c r="I120" s="91"/>
      <c r="J120" s="88"/>
      <c r="L120" s="18"/>
    </row>
    <row r="121" spans="2:12" x14ac:dyDescent="0.2">
      <c r="B121" s="88"/>
      <c r="C121" s="88"/>
      <c r="D121" s="88"/>
      <c r="E121" s="89"/>
      <c r="F121" s="77"/>
      <c r="G121" s="77"/>
      <c r="H121" s="89"/>
      <c r="I121" s="89"/>
      <c r="J121" s="88"/>
    </row>
    <row r="122" spans="2:12" x14ac:dyDescent="0.2">
      <c r="B122" s="88"/>
      <c r="C122" s="88"/>
      <c r="D122" s="88"/>
      <c r="E122" s="89"/>
      <c r="F122" s="91"/>
      <c r="G122" s="91"/>
      <c r="H122" s="89"/>
      <c r="I122" s="89"/>
      <c r="J122" s="88"/>
    </row>
    <row r="123" spans="2:12" x14ac:dyDescent="0.2">
      <c r="B123" s="88"/>
      <c r="C123" s="88"/>
      <c r="D123" s="88"/>
      <c r="E123" s="89"/>
      <c r="F123" s="91"/>
      <c r="G123" s="91"/>
      <c r="H123" s="92"/>
      <c r="I123" s="92"/>
      <c r="J123" s="88"/>
    </row>
    <row r="124" spans="2:12" x14ac:dyDescent="0.2">
      <c r="B124" s="88"/>
      <c r="C124" s="88"/>
      <c r="D124" s="88"/>
      <c r="E124" s="89"/>
      <c r="F124" s="91"/>
      <c r="G124" s="91"/>
      <c r="H124" s="83"/>
      <c r="I124" s="83"/>
      <c r="J124" s="88"/>
    </row>
    <row r="125" spans="2:12" x14ac:dyDescent="0.2">
      <c r="B125" s="88"/>
      <c r="C125" s="88"/>
      <c r="D125" s="88"/>
      <c r="E125" s="89"/>
      <c r="F125" s="89"/>
      <c r="G125" s="89"/>
      <c r="H125" s="89"/>
      <c r="I125" s="89"/>
      <c r="J125" s="88"/>
    </row>
    <row r="126" spans="2:12" x14ac:dyDescent="0.2">
      <c r="B126" s="93"/>
      <c r="C126" s="88"/>
      <c r="D126" s="88"/>
      <c r="E126" s="89"/>
      <c r="F126" s="83"/>
      <c r="G126" s="83"/>
      <c r="H126" s="89"/>
      <c r="I126" s="89"/>
      <c r="J126" s="88"/>
    </row>
    <row r="127" spans="2:12" x14ac:dyDescent="0.2">
      <c r="B127" s="88"/>
      <c r="C127" s="88"/>
      <c r="D127" s="88"/>
      <c r="E127" s="89"/>
      <c r="F127" s="89"/>
      <c r="G127" s="89"/>
      <c r="H127" s="89"/>
      <c r="I127" s="89"/>
      <c r="J127" s="88"/>
    </row>
    <row r="128" spans="2:12" x14ac:dyDescent="0.2">
      <c r="B128" s="88"/>
      <c r="C128" s="88"/>
      <c r="D128" s="88"/>
      <c r="E128" s="89"/>
      <c r="F128" s="89"/>
      <c r="G128" s="89"/>
      <c r="H128" s="89"/>
      <c r="I128" s="89"/>
      <c r="J128" s="88"/>
    </row>
    <row r="129" spans="2:10" x14ac:dyDescent="0.2">
      <c r="B129" s="88"/>
      <c r="C129" s="88"/>
      <c r="D129" s="88"/>
      <c r="E129" s="89"/>
      <c r="F129" s="77"/>
      <c r="G129" s="77"/>
      <c r="H129" s="89"/>
      <c r="I129" s="89"/>
      <c r="J129" s="88"/>
    </row>
    <row r="130" spans="2:10" x14ac:dyDescent="0.2">
      <c r="B130" s="88"/>
      <c r="C130" s="88"/>
      <c r="D130" s="88"/>
      <c r="E130" s="89"/>
      <c r="F130" s="77"/>
      <c r="G130" s="77"/>
      <c r="H130" s="89"/>
      <c r="I130" s="89"/>
      <c r="J130" s="88"/>
    </row>
    <row r="131" spans="2:10" x14ac:dyDescent="0.2">
      <c r="B131" s="88"/>
      <c r="C131" s="88"/>
      <c r="D131" s="88"/>
      <c r="E131" s="89"/>
      <c r="F131" s="89"/>
      <c r="G131" s="89"/>
      <c r="H131" s="89"/>
      <c r="I131" s="89"/>
      <c r="J131" s="88"/>
    </row>
    <row r="132" spans="2:10" x14ac:dyDescent="0.2">
      <c r="B132" s="88"/>
      <c r="C132" s="88"/>
      <c r="D132" s="88"/>
      <c r="E132" s="89"/>
      <c r="F132" s="89"/>
      <c r="G132" s="89"/>
      <c r="H132" s="89"/>
      <c r="I132" s="89"/>
      <c r="J132" s="88"/>
    </row>
    <row r="133" spans="2:10" x14ac:dyDescent="0.2">
      <c r="B133" s="88"/>
      <c r="C133" s="88"/>
      <c r="D133" s="88"/>
      <c r="E133" s="89"/>
      <c r="F133" s="89"/>
      <c r="G133" s="89"/>
      <c r="H133" s="89"/>
      <c r="I133" s="89"/>
      <c r="J133" s="88"/>
    </row>
    <row r="134" spans="2:10" x14ac:dyDescent="0.2">
      <c r="B134" s="88"/>
      <c r="C134" s="88"/>
      <c r="D134" s="88"/>
      <c r="E134" s="89"/>
      <c r="F134" s="89"/>
      <c r="G134" s="89"/>
      <c r="H134" s="89"/>
      <c r="I134" s="89"/>
      <c r="J134" s="88"/>
    </row>
    <row r="135" spans="2:10" x14ac:dyDescent="0.2">
      <c r="B135" s="88"/>
      <c r="C135" s="88"/>
      <c r="D135" s="88"/>
      <c r="E135" s="89"/>
      <c r="F135" s="89"/>
      <c r="G135" s="89"/>
      <c r="H135" s="89"/>
      <c r="I135" s="89"/>
      <c r="J135" s="88"/>
    </row>
    <row r="136" spans="2:10" x14ac:dyDescent="0.2">
      <c r="B136" s="88"/>
      <c r="C136" s="88"/>
      <c r="D136" s="88"/>
      <c r="E136" s="89"/>
      <c r="F136" s="89"/>
      <c r="G136" s="89"/>
      <c r="H136" s="89"/>
      <c r="I136" s="89"/>
      <c r="J136" s="88"/>
    </row>
    <row r="137" spans="2:10" x14ac:dyDescent="0.2">
      <c r="B137" s="88"/>
      <c r="C137" s="88"/>
      <c r="D137" s="88"/>
      <c r="E137" s="89"/>
      <c r="F137" s="89"/>
      <c r="G137" s="89"/>
      <c r="H137" s="89"/>
      <c r="I137" s="89"/>
      <c r="J137" s="88"/>
    </row>
    <row r="138" spans="2:10" x14ac:dyDescent="0.2">
      <c r="B138" s="88"/>
      <c r="C138" s="88"/>
      <c r="D138" s="88"/>
      <c r="E138" s="89"/>
      <c r="F138" s="89"/>
      <c r="G138" s="89"/>
      <c r="H138" s="89"/>
      <c r="I138" s="89"/>
      <c r="J138" s="88"/>
    </row>
    <row r="139" spans="2:10" x14ac:dyDescent="0.2">
      <c r="B139" s="88"/>
      <c r="C139" s="88"/>
      <c r="D139" s="88"/>
      <c r="E139" s="89"/>
      <c r="F139" s="89"/>
      <c r="G139" s="89"/>
      <c r="H139" s="89"/>
      <c r="I139" s="89"/>
      <c r="J139" s="88"/>
    </row>
    <row r="140" spans="2:10" x14ac:dyDescent="0.2">
      <c r="B140" s="88"/>
      <c r="C140" s="88"/>
      <c r="D140" s="88"/>
      <c r="E140" s="89"/>
      <c r="F140" s="89"/>
      <c r="G140" s="89"/>
      <c r="H140" s="89"/>
      <c r="I140" s="89"/>
      <c r="J140" s="88"/>
    </row>
    <row r="141" spans="2:10" x14ac:dyDescent="0.2">
      <c r="B141" s="88"/>
      <c r="C141" s="88"/>
      <c r="D141" s="88"/>
      <c r="E141" s="89"/>
      <c r="F141" s="89"/>
      <c r="G141" s="89"/>
      <c r="H141" s="89"/>
      <c r="I141" s="89"/>
      <c r="J141" s="88"/>
    </row>
    <row r="142" spans="2:10" x14ac:dyDescent="0.2">
      <c r="B142" s="88"/>
      <c r="C142" s="88"/>
      <c r="D142" s="88"/>
      <c r="E142" s="89"/>
      <c r="F142" s="89"/>
      <c r="G142" s="89"/>
      <c r="H142" s="89"/>
      <c r="I142" s="89"/>
      <c r="J142" s="88"/>
    </row>
    <row r="143" spans="2:10" x14ac:dyDescent="0.2">
      <c r="B143" s="88"/>
      <c r="C143" s="88"/>
      <c r="D143" s="88"/>
      <c r="E143" s="89"/>
      <c r="F143" s="89"/>
      <c r="G143" s="89"/>
      <c r="H143" s="89"/>
      <c r="I143" s="89"/>
      <c r="J143" s="88"/>
    </row>
    <row r="144" spans="2:10" x14ac:dyDescent="0.2">
      <c r="B144" s="88"/>
      <c r="C144" s="88"/>
      <c r="D144" s="88"/>
      <c r="E144" s="89"/>
      <c r="F144" s="89"/>
      <c r="G144" s="89"/>
      <c r="H144" s="89"/>
      <c r="I144" s="89"/>
      <c r="J144" s="88"/>
    </row>
    <row r="145" spans="2:10" x14ac:dyDescent="0.2">
      <c r="B145" s="88"/>
      <c r="C145" s="88"/>
      <c r="D145" s="88"/>
      <c r="E145" s="89"/>
      <c r="F145" s="89"/>
      <c r="G145" s="89"/>
      <c r="H145" s="89"/>
      <c r="I145" s="89"/>
      <c r="J145" s="88"/>
    </row>
    <row r="146" spans="2:10" x14ac:dyDescent="0.2">
      <c r="B146" s="88"/>
      <c r="C146" s="88"/>
      <c r="D146" s="88"/>
      <c r="E146" s="89"/>
      <c r="F146" s="89"/>
      <c r="G146" s="89"/>
      <c r="H146" s="89"/>
      <c r="I146" s="89"/>
      <c r="J146" s="88"/>
    </row>
    <row r="147" spans="2:10" x14ac:dyDescent="0.2">
      <c r="B147" s="88"/>
      <c r="C147" s="88"/>
      <c r="D147" s="88"/>
      <c r="E147" s="89"/>
      <c r="F147" s="89"/>
      <c r="G147" s="89"/>
      <c r="H147" s="89"/>
      <c r="I147" s="89"/>
      <c r="J147" s="88"/>
    </row>
    <row r="148" spans="2:10" x14ac:dyDescent="0.2">
      <c r="B148" s="88"/>
      <c r="C148" s="88"/>
      <c r="D148" s="88"/>
      <c r="E148" s="89"/>
      <c r="F148" s="89"/>
      <c r="G148" s="89"/>
      <c r="H148" s="89"/>
      <c r="I148" s="89"/>
      <c r="J148" s="88"/>
    </row>
    <row r="149" spans="2:10" x14ac:dyDescent="0.2">
      <c r="B149" s="88"/>
      <c r="C149" s="88"/>
      <c r="D149" s="88"/>
      <c r="E149" s="89"/>
      <c r="F149" s="89"/>
      <c r="G149" s="89"/>
      <c r="H149" s="89"/>
      <c r="I149" s="89"/>
      <c r="J149" s="88"/>
    </row>
    <row r="150" spans="2:10" x14ac:dyDescent="0.2">
      <c r="B150" s="88"/>
      <c r="C150" s="88"/>
      <c r="D150" s="88"/>
      <c r="E150" s="89"/>
      <c r="F150" s="89"/>
      <c r="G150" s="89"/>
      <c r="H150" s="89"/>
      <c r="I150" s="89"/>
      <c r="J150" s="88"/>
    </row>
    <row r="151" spans="2:10" x14ac:dyDescent="0.2">
      <c r="B151" s="88"/>
      <c r="C151" s="88"/>
      <c r="D151" s="88"/>
      <c r="E151" s="89"/>
      <c r="F151" s="89"/>
      <c r="G151" s="89"/>
      <c r="H151" s="89"/>
      <c r="I151" s="89"/>
      <c r="J151" s="88"/>
    </row>
    <row r="152" spans="2:10" x14ac:dyDescent="0.2">
      <c r="B152" s="88"/>
      <c r="C152" s="88"/>
      <c r="D152" s="88"/>
      <c r="E152" s="89"/>
      <c r="F152" s="89"/>
      <c r="G152" s="89"/>
      <c r="H152" s="89"/>
      <c r="I152" s="89"/>
      <c r="J152" s="88"/>
    </row>
    <row r="153" spans="2:10" x14ac:dyDescent="0.2">
      <c r="B153" s="88"/>
      <c r="C153" s="88"/>
      <c r="D153" s="88"/>
      <c r="E153" s="89"/>
      <c r="F153" s="89"/>
      <c r="G153" s="89"/>
      <c r="H153" s="89"/>
      <c r="I153" s="89"/>
      <c r="J153" s="88"/>
    </row>
    <row r="154" spans="2:10" x14ac:dyDescent="0.2">
      <c r="B154" s="88"/>
      <c r="C154" s="88"/>
      <c r="D154" s="88"/>
      <c r="E154" s="89"/>
      <c r="F154" s="89"/>
      <c r="G154" s="89"/>
      <c r="H154" s="89"/>
      <c r="I154" s="89"/>
      <c r="J154" s="88"/>
    </row>
    <row r="155" spans="2:10" x14ac:dyDescent="0.2">
      <c r="B155" s="88"/>
      <c r="C155" s="88"/>
      <c r="D155" s="88"/>
      <c r="E155" s="89"/>
      <c r="F155" s="89"/>
      <c r="G155" s="89"/>
      <c r="H155" s="89"/>
      <c r="I155" s="89"/>
      <c r="J155" s="88"/>
    </row>
    <row r="156" spans="2:10" x14ac:dyDescent="0.2">
      <c r="B156" s="88"/>
      <c r="C156" s="88"/>
      <c r="D156" s="88"/>
      <c r="E156" s="89"/>
      <c r="F156" s="89"/>
      <c r="G156" s="89"/>
      <c r="H156" s="89"/>
      <c r="I156" s="89"/>
      <c r="J156" s="88"/>
    </row>
    <row r="157" spans="2:10" x14ac:dyDescent="0.2">
      <c r="B157" s="88"/>
      <c r="C157" s="88"/>
      <c r="D157" s="88"/>
      <c r="E157" s="89"/>
      <c r="F157" s="89"/>
      <c r="G157" s="89"/>
      <c r="H157" s="89"/>
      <c r="I157" s="89"/>
      <c r="J157" s="88"/>
    </row>
    <row r="158" spans="2:10" x14ac:dyDescent="0.2">
      <c r="B158" s="88"/>
      <c r="C158" s="88"/>
      <c r="D158" s="88"/>
      <c r="E158" s="89"/>
      <c r="F158" s="89"/>
      <c r="G158" s="89"/>
      <c r="H158" s="89"/>
      <c r="I158" s="89"/>
      <c r="J158" s="88"/>
    </row>
    <row r="159" spans="2:10" x14ac:dyDescent="0.2">
      <c r="B159" s="88"/>
      <c r="C159" s="88"/>
      <c r="D159" s="88"/>
      <c r="E159" s="89"/>
      <c r="F159" s="89"/>
      <c r="G159" s="89"/>
      <c r="H159" s="89"/>
      <c r="I159" s="89"/>
      <c r="J159" s="88"/>
    </row>
    <row r="160" spans="2:10" x14ac:dyDescent="0.2">
      <c r="B160" s="88"/>
      <c r="C160" s="88"/>
      <c r="D160" s="88"/>
      <c r="E160" s="89"/>
      <c r="F160" s="89"/>
      <c r="G160" s="89"/>
      <c r="H160" s="89"/>
      <c r="I160" s="89"/>
      <c r="J160" s="88"/>
    </row>
    <row r="161" spans="2:10" x14ac:dyDescent="0.2">
      <c r="B161" s="88"/>
      <c r="C161" s="88"/>
      <c r="D161" s="88"/>
      <c r="E161" s="89"/>
      <c r="F161" s="89"/>
      <c r="G161" s="89"/>
      <c r="H161" s="89"/>
      <c r="I161" s="89"/>
      <c r="J161" s="88"/>
    </row>
    <row r="162" spans="2:10" x14ac:dyDescent="0.2">
      <c r="B162" s="88"/>
      <c r="C162" s="88"/>
      <c r="D162" s="88"/>
      <c r="E162" s="89"/>
      <c r="F162" s="89"/>
      <c r="G162" s="89"/>
      <c r="H162" s="89"/>
      <c r="I162" s="89"/>
      <c r="J162" s="88"/>
    </row>
    <row r="163" spans="2:10" x14ac:dyDescent="0.2">
      <c r="B163" s="88"/>
      <c r="C163" s="88"/>
      <c r="D163" s="88"/>
      <c r="E163" s="89"/>
      <c r="F163" s="89"/>
      <c r="G163" s="89"/>
      <c r="H163" s="89"/>
      <c r="I163" s="89"/>
      <c r="J163" s="88"/>
    </row>
    <row r="164" spans="2:10" x14ac:dyDescent="0.2">
      <c r="B164" s="88"/>
      <c r="C164" s="88"/>
      <c r="D164" s="88"/>
      <c r="E164" s="89"/>
      <c r="F164" s="89"/>
      <c r="G164" s="89"/>
      <c r="H164" s="89"/>
      <c r="I164" s="89"/>
      <c r="J164" s="88"/>
    </row>
    <row r="165" spans="2:10" x14ac:dyDescent="0.2">
      <c r="B165" s="88"/>
      <c r="C165" s="88"/>
      <c r="D165" s="88"/>
      <c r="E165" s="89"/>
      <c r="F165" s="89"/>
      <c r="G165" s="89"/>
      <c r="H165" s="89"/>
      <c r="I165" s="89"/>
      <c r="J165" s="88"/>
    </row>
    <row r="166" spans="2:10" x14ac:dyDescent="0.2">
      <c r="B166" s="88"/>
      <c r="C166" s="88"/>
      <c r="D166" s="88"/>
      <c r="E166" s="89"/>
      <c r="F166" s="89"/>
      <c r="G166" s="89"/>
      <c r="H166" s="89"/>
      <c r="I166" s="89"/>
      <c r="J166" s="88"/>
    </row>
    <row r="167" spans="2:10" x14ac:dyDescent="0.2">
      <c r="B167" s="88"/>
      <c r="C167" s="88"/>
      <c r="D167" s="88"/>
      <c r="E167" s="89"/>
      <c r="F167" s="89"/>
      <c r="G167" s="89"/>
      <c r="H167" s="89"/>
      <c r="I167" s="89"/>
      <c r="J167" s="88"/>
    </row>
    <row r="168" spans="2:10" x14ac:dyDescent="0.2">
      <c r="B168" s="88"/>
      <c r="C168" s="88"/>
      <c r="D168" s="88"/>
      <c r="E168" s="89"/>
      <c r="F168" s="89"/>
      <c r="G168" s="89"/>
      <c r="H168" s="89"/>
      <c r="I168" s="89"/>
      <c r="J168" s="88"/>
    </row>
    <row r="169" spans="2:10" x14ac:dyDescent="0.2">
      <c r="B169" s="88"/>
      <c r="C169" s="88"/>
      <c r="D169" s="88"/>
      <c r="E169" s="89"/>
      <c r="F169" s="89"/>
      <c r="G169" s="89"/>
      <c r="H169" s="89"/>
      <c r="I169" s="89"/>
      <c r="J169" s="88"/>
    </row>
    <row r="170" spans="2:10" x14ac:dyDescent="0.2">
      <c r="B170" s="88"/>
      <c r="C170" s="88"/>
      <c r="D170" s="88"/>
      <c r="E170" s="89"/>
      <c r="F170" s="89"/>
      <c r="G170" s="89"/>
      <c r="H170" s="89"/>
      <c r="I170" s="89"/>
      <c r="J170" s="88"/>
    </row>
    <row r="171" spans="2:10" x14ac:dyDescent="0.2">
      <c r="B171" s="88"/>
      <c r="C171" s="88"/>
      <c r="D171" s="88"/>
      <c r="E171" s="89"/>
      <c r="F171" s="89"/>
      <c r="G171" s="89"/>
      <c r="H171" s="89"/>
      <c r="I171" s="89"/>
      <c r="J171" s="88"/>
    </row>
    <row r="172" spans="2:10" x14ac:dyDescent="0.2">
      <c r="B172" s="88"/>
      <c r="C172" s="88"/>
      <c r="D172" s="88"/>
      <c r="E172" s="89"/>
      <c r="F172" s="89"/>
      <c r="G172" s="89"/>
      <c r="H172" s="89"/>
      <c r="I172" s="89"/>
      <c r="J172" s="88"/>
    </row>
    <row r="173" spans="2:10" x14ac:dyDescent="0.2">
      <c r="B173" s="88"/>
      <c r="C173" s="88"/>
      <c r="D173" s="88"/>
      <c r="E173" s="89"/>
      <c r="F173" s="89"/>
      <c r="G173" s="89"/>
      <c r="H173" s="89"/>
      <c r="I173" s="89"/>
      <c r="J173" s="88"/>
    </row>
    <row r="174" spans="2:10" x14ac:dyDescent="0.2">
      <c r="B174" s="88"/>
      <c r="C174" s="88"/>
      <c r="D174" s="88"/>
      <c r="E174" s="89"/>
      <c r="F174" s="89"/>
      <c r="G174" s="89"/>
      <c r="H174" s="89"/>
      <c r="I174" s="89"/>
      <c r="J174" s="88"/>
    </row>
    <row r="175" spans="2:10" x14ac:dyDescent="0.2">
      <c r="B175" s="88"/>
      <c r="C175" s="88"/>
      <c r="D175" s="88"/>
      <c r="E175" s="89"/>
      <c r="F175" s="89"/>
      <c r="G175" s="89"/>
      <c r="H175" s="89"/>
      <c r="I175" s="89"/>
      <c r="J175" s="88"/>
    </row>
    <row r="176" spans="2:10" x14ac:dyDescent="0.2">
      <c r="B176" s="88"/>
      <c r="C176" s="88"/>
      <c r="D176" s="88"/>
      <c r="E176" s="89"/>
      <c r="F176" s="89"/>
      <c r="G176" s="89"/>
      <c r="H176" s="89"/>
      <c r="I176" s="89"/>
      <c r="J176" s="88"/>
    </row>
    <row r="177" spans="2:10" x14ac:dyDescent="0.2">
      <c r="B177" s="88"/>
      <c r="C177" s="88"/>
      <c r="D177" s="88"/>
      <c r="E177" s="89"/>
      <c r="F177" s="89"/>
      <c r="G177" s="89"/>
      <c r="H177" s="89"/>
      <c r="I177" s="89"/>
      <c r="J177" s="88"/>
    </row>
    <row r="178" spans="2:10" x14ac:dyDescent="0.2">
      <c r="B178" s="88"/>
      <c r="C178" s="88"/>
      <c r="D178" s="88"/>
      <c r="E178" s="89"/>
      <c r="F178" s="89"/>
      <c r="G178" s="89"/>
      <c r="H178" s="89"/>
      <c r="I178" s="89"/>
      <c r="J178" s="88"/>
    </row>
    <row r="179" spans="2:10" x14ac:dyDescent="0.2">
      <c r="B179" s="88"/>
      <c r="C179" s="88"/>
      <c r="D179" s="88"/>
      <c r="E179" s="89"/>
      <c r="F179" s="89"/>
      <c r="G179" s="89"/>
      <c r="H179" s="89"/>
      <c r="I179" s="89"/>
      <c r="J179" s="88"/>
    </row>
    <row r="180" spans="2:10" x14ac:dyDescent="0.2">
      <c r="B180" s="88"/>
      <c r="C180" s="88"/>
      <c r="D180" s="88"/>
      <c r="E180" s="89"/>
      <c r="F180" s="89"/>
      <c r="G180" s="89"/>
      <c r="H180" s="89"/>
      <c r="I180" s="89"/>
      <c r="J180" s="88"/>
    </row>
    <row r="181" spans="2:10" x14ac:dyDescent="0.2">
      <c r="B181" s="88"/>
      <c r="C181" s="88"/>
      <c r="D181" s="88"/>
      <c r="E181" s="89"/>
      <c r="F181" s="89"/>
      <c r="G181" s="89"/>
      <c r="H181" s="89"/>
      <c r="I181" s="89"/>
      <c r="J181" s="88"/>
    </row>
    <row r="182" spans="2:10" x14ac:dyDescent="0.2">
      <c r="B182" s="88"/>
      <c r="C182" s="88"/>
      <c r="D182" s="88"/>
      <c r="E182" s="89"/>
      <c r="F182" s="89"/>
      <c r="G182" s="89"/>
      <c r="H182" s="89"/>
      <c r="I182" s="89"/>
      <c r="J182" s="88"/>
    </row>
    <row r="183" spans="2:10" x14ac:dyDescent="0.2">
      <c r="B183" s="88"/>
      <c r="C183" s="88"/>
      <c r="D183" s="88"/>
      <c r="E183" s="89"/>
      <c r="F183" s="89"/>
      <c r="G183" s="89"/>
      <c r="H183" s="89"/>
      <c r="I183" s="89"/>
      <c r="J183" s="88"/>
    </row>
    <row r="184" spans="2:10" x14ac:dyDescent="0.2">
      <c r="B184" s="88"/>
      <c r="C184" s="88"/>
      <c r="D184" s="88"/>
      <c r="E184" s="89"/>
      <c r="F184" s="89"/>
      <c r="G184" s="89"/>
      <c r="H184" s="89"/>
      <c r="I184" s="89"/>
      <c r="J184" s="88"/>
    </row>
    <row r="185" spans="2:10" x14ac:dyDescent="0.2">
      <c r="B185" s="88"/>
      <c r="C185" s="88"/>
      <c r="D185" s="88"/>
      <c r="E185" s="89"/>
      <c r="F185" s="89"/>
      <c r="G185" s="89"/>
      <c r="H185" s="89"/>
      <c r="I185" s="89"/>
      <c r="J185" s="88"/>
    </row>
    <row r="186" spans="2:10" x14ac:dyDescent="0.2">
      <c r="B186" s="88"/>
      <c r="C186" s="88"/>
      <c r="D186" s="88"/>
      <c r="E186" s="89"/>
      <c r="F186" s="89"/>
      <c r="G186" s="89"/>
      <c r="H186" s="89"/>
      <c r="I186" s="89"/>
      <c r="J186" s="88"/>
    </row>
    <row r="187" spans="2:10" x14ac:dyDescent="0.2">
      <c r="B187" s="88"/>
      <c r="C187" s="88"/>
      <c r="D187" s="88"/>
      <c r="E187" s="89"/>
      <c r="F187" s="89"/>
      <c r="G187" s="89"/>
      <c r="H187" s="89"/>
      <c r="I187" s="89"/>
      <c r="J187" s="88"/>
    </row>
    <row r="188" spans="2:10" x14ac:dyDescent="0.2">
      <c r="B188" s="88"/>
      <c r="C188" s="88"/>
      <c r="D188" s="88"/>
      <c r="E188" s="89"/>
      <c r="F188" s="89"/>
      <c r="G188" s="89"/>
      <c r="H188" s="89"/>
      <c r="I188" s="89"/>
      <c r="J188" s="88"/>
    </row>
    <row r="189" spans="2:10" x14ac:dyDescent="0.2">
      <c r="B189" s="88"/>
      <c r="C189" s="88"/>
      <c r="D189" s="88"/>
      <c r="E189" s="89"/>
      <c r="F189" s="89"/>
      <c r="G189" s="89"/>
      <c r="H189" s="89"/>
      <c r="I189" s="89"/>
      <c r="J189" s="88"/>
    </row>
    <row r="190" spans="2:10" x14ac:dyDescent="0.2">
      <c r="B190" s="88"/>
      <c r="C190" s="88"/>
      <c r="D190" s="88"/>
      <c r="E190" s="89"/>
      <c r="F190" s="89"/>
      <c r="G190" s="89"/>
      <c r="H190" s="89"/>
      <c r="I190" s="89"/>
      <c r="J190" s="88"/>
    </row>
    <row r="191" spans="2:10" x14ac:dyDescent="0.2">
      <c r="B191" s="88"/>
      <c r="C191" s="88"/>
      <c r="D191" s="88"/>
      <c r="E191" s="89"/>
      <c r="F191" s="89"/>
      <c r="G191" s="89"/>
      <c r="H191" s="89"/>
      <c r="I191" s="89"/>
      <c r="J191" s="88"/>
    </row>
    <row r="192" spans="2:10" x14ac:dyDescent="0.2">
      <c r="B192" s="88"/>
      <c r="C192" s="88"/>
      <c r="D192" s="88"/>
      <c r="E192" s="89"/>
      <c r="F192" s="89"/>
      <c r="G192" s="89"/>
      <c r="H192" s="89"/>
      <c r="I192" s="89"/>
      <c r="J192" s="88"/>
    </row>
    <row r="193" spans="2:10" x14ac:dyDescent="0.2">
      <c r="B193" s="88"/>
      <c r="C193" s="88"/>
      <c r="D193" s="88"/>
      <c r="E193" s="89"/>
      <c r="F193" s="89"/>
      <c r="G193" s="89"/>
      <c r="H193" s="89"/>
      <c r="I193" s="89"/>
      <c r="J193" s="88"/>
    </row>
    <row r="194" spans="2:10" x14ac:dyDescent="0.2">
      <c r="B194" s="88"/>
      <c r="C194" s="88"/>
      <c r="D194" s="88"/>
      <c r="E194" s="89"/>
      <c r="F194" s="89"/>
      <c r="G194" s="89"/>
      <c r="H194" s="89"/>
      <c r="I194" s="89"/>
      <c r="J194" s="88"/>
    </row>
    <row r="195" spans="2:10" x14ac:dyDescent="0.2">
      <c r="B195" s="88"/>
      <c r="C195" s="88"/>
      <c r="D195" s="88"/>
      <c r="E195" s="89"/>
      <c r="F195" s="89"/>
      <c r="G195" s="89"/>
      <c r="H195" s="89"/>
      <c r="I195" s="89"/>
      <c r="J195" s="88"/>
    </row>
    <row r="196" spans="2:10" x14ac:dyDescent="0.2">
      <c r="B196" s="88"/>
      <c r="C196" s="88"/>
      <c r="D196" s="88"/>
      <c r="E196" s="89"/>
      <c r="F196" s="89"/>
      <c r="G196" s="89"/>
      <c r="H196" s="89"/>
      <c r="I196" s="89"/>
      <c r="J196" s="88"/>
    </row>
    <row r="197" spans="2:10" x14ac:dyDescent="0.2">
      <c r="B197" s="88"/>
      <c r="C197" s="88"/>
      <c r="D197" s="88"/>
      <c r="E197" s="89"/>
      <c r="F197" s="89"/>
      <c r="G197" s="89"/>
      <c r="H197" s="89"/>
      <c r="I197" s="89"/>
      <c r="J197" s="88"/>
    </row>
    <row r="198" spans="2:10" x14ac:dyDescent="0.2">
      <c r="B198" s="88"/>
      <c r="C198" s="88"/>
      <c r="D198" s="88"/>
      <c r="E198" s="89"/>
      <c r="F198" s="89"/>
      <c r="G198" s="89"/>
      <c r="H198" s="89"/>
      <c r="I198" s="89"/>
      <c r="J198" s="88"/>
    </row>
    <row r="199" spans="2:10" x14ac:dyDescent="0.2">
      <c r="B199" s="88"/>
      <c r="C199" s="88"/>
      <c r="D199" s="88"/>
      <c r="E199" s="89"/>
      <c r="F199" s="89"/>
      <c r="G199" s="89"/>
      <c r="H199" s="89"/>
      <c r="I199" s="89"/>
      <c r="J199" s="88"/>
    </row>
    <row r="200" spans="2:10" x14ac:dyDescent="0.2">
      <c r="B200" s="88"/>
      <c r="C200" s="88"/>
      <c r="D200" s="88"/>
      <c r="E200" s="89"/>
      <c r="F200" s="89"/>
      <c r="G200" s="89"/>
      <c r="H200" s="89"/>
      <c r="I200" s="89"/>
      <c r="J200" s="88"/>
    </row>
    <row r="201" spans="2:10" x14ac:dyDescent="0.2">
      <c r="B201" s="88"/>
      <c r="C201" s="88"/>
      <c r="D201" s="88"/>
      <c r="E201" s="89"/>
      <c r="F201" s="89"/>
      <c r="G201" s="89"/>
      <c r="H201" s="89"/>
      <c r="I201" s="89"/>
      <c r="J201" s="88"/>
    </row>
    <row r="202" spans="2:10" x14ac:dyDescent="0.2">
      <c r="B202" s="88"/>
      <c r="C202" s="88"/>
      <c r="D202" s="88"/>
      <c r="E202" s="89"/>
      <c r="F202" s="89"/>
      <c r="G202" s="89"/>
      <c r="H202" s="89"/>
      <c r="I202" s="89"/>
      <c r="J202" s="88"/>
    </row>
    <row r="203" spans="2:10" x14ac:dyDescent="0.2">
      <c r="B203" s="88"/>
      <c r="C203" s="88"/>
      <c r="D203" s="88"/>
      <c r="E203" s="89"/>
      <c r="F203" s="89"/>
      <c r="G203" s="89"/>
      <c r="H203" s="89"/>
      <c r="I203" s="89"/>
      <c r="J203" s="88"/>
    </row>
    <row r="204" spans="2:10" x14ac:dyDescent="0.2">
      <c r="B204" s="88"/>
      <c r="C204" s="88"/>
      <c r="D204" s="88"/>
      <c r="E204" s="89"/>
      <c r="F204" s="89"/>
      <c r="G204" s="89"/>
      <c r="H204" s="89"/>
      <c r="I204" s="89"/>
      <c r="J204" s="88"/>
    </row>
    <row r="205" spans="2:10" x14ac:dyDescent="0.2">
      <c r="B205" s="88"/>
      <c r="C205" s="88"/>
      <c r="D205" s="88"/>
      <c r="E205" s="89"/>
      <c r="F205" s="89"/>
      <c r="G205" s="89"/>
      <c r="H205" s="89"/>
      <c r="I205" s="89"/>
      <c r="J205" s="88"/>
    </row>
    <row r="206" spans="2:10" x14ac:dyDescent="0.2">
      <c r="B206" s="88"/>
      <c r="C206" s="88"/>
      <c r="D206" s="88"/>
      <c r="E206" s="89"/>
      <c r="F206" s="89"/>
      <c r="G206" s="89"/>
      <c r="H206" s="89"/>
      <c r="I206" s="89"/>
      <c r="J206" s="88"/>
    </row>
    <row r="207" spans="2:10" x14ac:dyDescent="0.2">
      <c r="B207" s="88"/>
      <c r="C207" s="88"/>
      <c r="D207" s="88"/>
      <c r="E207" s="89"/>
      <c r="F207" s="89"/>
      <c r="G207" s="89"/>
      <c r="H207" s="89"/>
      <c r="I207" s="89"/>
      <c r="J207" s="88"/>
    </row>
    <row r="208" spans="2:10" x14ac:dyDescent="0.2">
      <c r="B208" s="88"/>
      <c r="C208" s="88"/>
      <c r="D208" s="88"/>
      <c r="E208" s="89"/>
      <c r="F208" s="89"/>
      <c r="G208" s="89"/>
      <c r="H208" s="89"/>
      <c r="I208" s="89"/>
      <c r="J208" s="88"/>
    </row>
    <row r="209" spans="2:10" x14ac:dyDescent="0.2">
      <c r="B209" s="88"/>
      <c r="C209" s="88"/>
      <c r="D209" s="88"/>
      <c r="E209" s="89"/>
      <c r="F209" s="89"/>
      <c r="G209" s="89"/>
      <c r="H209" s="89"/>
      <c r="I209" s="89"/>
      <c r="J209" s="88"/>
    </row>
    <row r="210" spans="2:10" x14ac:dyDescent="0.2">
      <c r="B210" s="88"/>
      <c r="C210" s="88"/>
      <c r="D210" s="88"/>
      <c r="E210" s="89"/>
      <c r="F210" s="89"/>
      <c r="G210" s="89"/>
      <c r="H210" s="89"/>
      <c r="I210" s="89"/>
      <c r="J210" s="88"/>
    </row>
    <row r="211" spans="2:10" x14ac:dyDescent="0.2">
      <c r="B211" s="88"/>
      <c r="C211" s="88"/>
      <c r="D211" s="88"/>
      <c r="E211" s="89"/>
      <c r="F211" s="89"/>
      <c r="G211" s="89"/>
      <c r="H211" s="89"/>
      <c r="I211" s="89"/>
      <c r="J211" s="88"/>
    </row>
    <row r="212" spans="2:10" x14ac:dyDescent="0.2">
      <c r="B212" s="88"/>
      <c r="C212" s="88"/>
      <c r="D212" s="88"/>
      <c r="E212" s="89"/>
      <c r="F212" s="89"/>
      <c r="G212" s="89"/>
      <c r="H212" s="89"/>
      <c r="I212" s="89"/>
      <c r="J212" s="88"/>
    </row>
    <row r="213" spans="2:10" x14ac:dyDescent="0.2">
      <c r="B213" s="88"/>
      <c r="C213" s="88"/>
      <c r="D213" s="88"/>
      <c r="E213" s="89"/>
      <c r="F213" s="89"/>
      <c r="G213" s="89"/>
      <c r="H213" s="89"/>
      <c r="I213" s="89"/>
      <c r="J213" s="88"/>
    </row>
    <row r="214" spans="2:10" x14ac:dyDescent="0.2">
      <c r="B214" s="88"/>
      <c r="C214" s="88"/>
      <c r="D214" s="88"/>
      <c r="E214" s="89"/>
      <c r="F214" s="89"/>
      <c r="G214" s="89"/>
      <c r="H214" s="89"/>
      <c r="I214" s="89"/>
      <c r="J214" s="88"/>
    </row>
    <row r="215" spans="2:10" x14ac:dyDescent="0.2">
      <c r="B215" s="88"/>
      <c r="C215" s="88"/>
      <c r="D215" s="88"/>
      <c r="E215" s="89"/>
      <c r="F215" s="89"/>
      <c r="G215" s="89"/>
      <c r="H215" s="89"/>
      <c r="I215" s="89"/>
      <c r="J215" s="88"/>
    </row>
    <row r="216" spans="2:10" x14ac:dyDescent="0.2">
      <c r="B216" s="88"/>
      <c r="C216" s="88"/>
      <c r="D216" s="88"/>
      <c r="E216" s="89"/>
      <c r="F216" s="89"/>
      <c r="G216" s="89"/>
      <c r="H216" s="89"/>
      <c r="I216" s="89"/>
      <c r="J216" s="88"/>
    </row>
    <row r="217" spans="2:10" x14ac:dyDescent="0.2">
      <c r="B217" s="88"/>
      <c r="C217" s="88"/>
      <c r="D217" s="88"/>
      <c r="E217" s="89"/>
      <c r="F217" s="89"/>
      <c r="G217" s="89"/>
      <c r="H217" s="89"/>
      <c r="I217" s="89"/>
      <c r="J217" s="88"/>
    </row>
    <row r="218" spans="2:10" x14ac:dyDescent="0.2">
      <c r="B218" s="88"/>
      <c r="C218" s="88"/>
      <c r="D218" s="88"/>
      <c r="E218" s="89"/>
      <c r="F218" s="89"/>
      <c r="G218" s="89"/>
      <c r="H218" s="89"/>
      <c r="I218" s="89"/>
      <c r="J218" s="88"/>
    </row>
    <row r="219" spans="2:10" x14ac:dyDescent="0.2">
      <c r="B219" s="88"/>
      <c r="C219" s="88"/>
      <c r="D219" s="88"/>
      <c r="E219" s="89"/>
      <c r="F219" s="89"/>
      <c r="G219" s="89"/>
      <c r="H219" s="89"/>
      <c r="I219" s="89"/>
      <c r="J219" s="88"/>
    </row>
    <row r="220" spans="2:10" x14ac:dyDescent="0.2">
      <c r="B220" s="88"/>
      <c r="C220" s="88"/>
      <c r="D220" s="88"/>
      <c r="E220" s="89"/>
      <c r="F220" s="89"/>
      <c r="G220" s="89"/>
      <c r="H220" s="89"/>
      <c r="I220" s="89"/>
      <c r="J220" s="88"/>
    </row>
    <row r="221" spans="2:10" x14ac:dyDescent="0.2">
      <c r="B221" s="88"/>
      <c r="C221" s="88"/>
      <c r="D221" s="88"/>
      <c r="E221" s="89"/>
      <c r="F221" s="89"/>
      <c r="G221" s="89"/>
      <c r="H221" s="89"/>
      <c r="I221" s="89"/>
      <c r="J221" s="88"/>
    </row>
    <row r="222" spans="2:10" x14ac:dyDescent="0.2">
      <c r="B222" s="88"/>
      <c r="C222" s="88"/>
      <c r="D222" s="88"/>
      <c r="E222" s="89"/>
      <c r="F222" s="89"/>
      <c r="G222" s="89"/>
      <c r="H222" s="89"/>
      <c r="I222" s="89"/>
      <c r="J222" s="88"/>
    </row>
    <row r="223" spans="2:10" x14ac:dyDescent="0.2">
      <c r="B223" s="88"/>
      <c r="C223" s="88"/>
      <c r="D223" s="88"/>
      <c r="E223" s="89"/>
      <c r="F223" s="89"/>
      <c r="G223" s="89"/>
      <c r="H223" s="89"/>
      <c r="I223" s="89"/>
      <c r="J223" s="88"/>
    </row>
    <row r="224" spans="2:10" x14ac:dyDescent="0.2">
      <c r="B224" s="88"/>
      <c r="C224" s="88"/>
      <c r="D224" s="88"/>
      <c r="E224" s="89"/>
      <c r="F224" s="89"/>
      <c r="G224" s="89"/>
      <c r="H224" s="89"/>
      <c r="I224" s="89"/>
      <c r="J224" s="88"/>
    </row>
    <row r="225" spans="2:10" x14ac:dyDescent="0.2">
      <c r="B225" s="88"/>
      <c r="C225" s="88"/>
      <c r="D225" s="88"/>
      <c r="E225" s="89"/>
      <c r="F225" s="89"/>
      <c r="G225" s="89"/>
      <c r="H225" s="89"/>
      <c r="I225" s="89"/>
      <c r="J225" s="88"/>
    </row>
    <row r="226" spans="2:10" x14ac:dyDescent="0.2">
      <c r="B226" s="88"/>
      <c r="C226" s="88"/>
      <c r="D226" s="88"/>
      <c r="E226" s="89"/>
      <c r="F226" s="89"/>
      <c r="G226" s="89"/>
      <c r="H226" s="89"/>
      <c r="I226" s="89"/>
      <c r="J226" s="88"/>
    </row>
    <row r="227" spans="2:10" x14ac:dyDescent="0.2">
      <c r="B227" s="88"/>
      <c r="C227" s="88"/>
      <c r="D227" s="88"/>
      <c r="E227" s="89"/>
      <c r="F227" s="89"/>
      <c r="G227" s="89"/>
      <c r="H227" s="89"/>
      <c r="I227" s="89"/>
      <c r="J227" s="88"/>
    </row>
    <row r="228" spans="2:10" x14ac:dyDescent="0.2">
      <c r="B228" s="88"/>
      <c r="C228" s="88"/>
      <c r="D228" s="88"/>
      <c r="E228" s="89"/>
      <c r="F228" s="89"/>
      <c r="G228" s="89"/>
      <c r="H228" s="89"/>
      <c r="I228" s="89"/>
      <c r="J228" s="88"/>
    </row>
    <row r="229" spans="2:10" x14ac:dyDescent="0.2">
      <c r="B229" s="88"/>
      <c r="C229" s="88"/>
      <c r="D229" s="88"/>
      <c r="E229" s="89"/>
      <c r="F229" s="89"/>
      <c r="G229" s="89"/>
      <c r="H229" s="89"/>
      <c r="I229" s="89"/>
      <c r="J229" s="88"/>
    </row>
    <row r="230" spans="2:10" x14ac:dyDescent="0.2">
      <c r="B230" s="88"/>
      <c r="C230" s="88"/>
      <c r="D230" s="88"/>
      <c r="E230" s="89"/>
      <c r="F230" s="89"/>
      <c r="G230" s="89"/>
      <c r="H230" s="89"/>
      <c r="I230" s="89"/>
      <c r="J230" s="88"/>
    </row>
    <row r="231" spans="2:10" x14ac:dyDescent="0.2">
      <c r="B231" s="88"/>
      <c r="C231" s="88"/>
      <c r="D231" s="88"/>
      <c r="E231" s="89"/>
      <c r="F231" s="89"/>
      <c r="G231" s="89"/>
      <c r="H231" s="89"/>
      <c r="I231" s="89"/>
      <c r="J231" s="88"/>
    </row>
    <row r="232" spans="2:10" x14ac:dyDescent="0.2">
      <c r="B232" s="88"/>
      <c r="C232" s="88"/>
      <c r="D232" s="88"/>
      <c r="E232" s="89"/>
      <c r="F232" s="89"/>
      <c r="G232" s="89"/>
      <c r="H232" s="89"/>
      <c r="I232" s="89"/>
      <c r="J232" s="88"/>
    </row>
    <row r="233" spans="2:10" x14ac:dyDescent="0.2">
      <c r="B233" s="88"/>
      <c r="C233" s="88"/>
      <c r="D233" s="88"/>
      <c r="E233" s="89"/>
      <c r="F233" s="89"/>
      <c r="G233" s="89"/>
      <c r="H233" s="89"/>
      <c r="I233" s="89"/>
      <c r="J233" s="88"/>
    </row>
    <row r="234" spans="2:10" x14ac:dyDescent="0.2">
      <c r="B234" s="88"/>
      <c r="C234" s="88"/>
      <c r="D234" s="88"/>
      <c r="E234" s="89"/>
      <c r="F234" s="89"/>
      <c r="G234" s="89"/>
      <c r="H234" s="89"/>
      <c r="I234" s="89"/>
      <c r="J234" s="88"/>
    </row>
    <row r="235" spans="2:10" x14ac:dyDescent="0.2">
      <c r="B235" s="88"/>
      <c r="C235" s="88"/>
      <c r="D235" s="88"/>
      <c r="E235" s="89"/>
      <c r="F235" s="89"/>
      <c r="G235" s="89"/>
      <c r="H235" s="89"/>
      <c r="I235" s="89"/>
      <c r="J235" s="88"/>
    </row>
    <row r="236" spans="2:10" x14ac:dyDescent="0.2">
      <c r="B236" s="88"/>
      <c r="C236" s="88"/>
      <c r="D236" s="88"/>
      <c r="E236" s="89"/>
      <c r="F236" s="89"/>
      <c r="G236" s="89"/>
      <c r="H236" s="89"/>
      <c r="I236" s="89"/>
      <c r="J236" s="88"/>
    </row>
    <row r="237" spans="2:10" x14ac:dyDescent="0.2">
      <c r="B237" s="88"/>
      <c r="C237" s="88"/>
      <c r="D237" s="88"/>
      <c r="E237" s="89"/>
      <c r="F237" s="89"/>
      <c r="G237" s="89"/>
      <c r="H237" s="89"/>
      <c r="I237" s="89"/>
      <c r="J237" s="88"/>
    </row>
    <row r="238" spans="2:10" x14ac:dyDescent="0.2">
      <c r="B238" s="88"/>
      <c r="C238" s="88"/>
      <c r="D238" s="88"/>
      <c r="E238" s="89"/>
      <c r="F238" s="89"/>
      <c r="G238" s="89"/>
      <c r="H238" s="89"/>
      <c r="I238" s="89"/>
      <c r="J238" s="88"/>
    </row>
    <row r="239" spans="2:10" x14ac:dyDescent="0.2">
      <c r="B239" s="88"/>
      <c r="C239" s="88"/>
      <c r="D239" s="88"/>
      <c r="E239" s="89"/>
      <c r="F239" s="89"/>
      <c r="G239" s="89"/>
      <c r="H239" s="89"/>
      <c r="I239" s="89"/>
      <c r="J239" s="88"/>
    </row>
    <row r="240" spans="2:10" x14ac:dyDescent="0.2">
      <c r="B240" s="88"/>
      <c r="C240" s="88"/>
      <c r="D240" s="88"/>
      <c r="E240" s="89"/>
      <c r="F240" s="89"/>
      <c r="G240" s="89"/>
      <c r="H240" s="89"/>
      <c r="I240" s="89"/>
      <c r="J240" s="88"/>
    </row>
    <row r="241" spans="2:10" x14ac:dyDescent="0.2">
      <c r="B241" s="88"/>
      <c r="C241" s="88"/>
      <c r="D241" s="88"/>
      <c r="E241" s="89"/>
      <c r="F241" s="89"/>
      <c r="G241" s="89"/>
      <c r="H241" s="89"/>
      <c r="I241" s="89"/>
      <c r="J241" s="88"/>
    </row>
    <row r="242" spans="2:10" x14ac:dyDescent="0.2">
      <c r="B242" s="88"/>
      <c r="C242" s="88"/>
      <c r="D242" s="88"/>
      <c r="E242" s="89"/>
      <c r="F242" s="89"/>
      <c r="G242" s="89"/>
      <c r="H242" s="89"/>
      <c r="I242" s="89"/>
      <c r="J242" s="88"/>
    </row>
    <row r="243" spans="2:10" x14ac:dyDescent="0.2">
      <c r="B243" s="88"/>
      <c r="C243" s="88"/>
      <c r="D243" s="88"/>
      <c r="E243" s="89"/>
      <c r="F243" s="89"/>
      <c r="G243" s="89"/>
      <c r="H243" s="89"/>
      <c r="I243" s="89"/>
      <c r="J243" s="88"/>
    </row>
    <row r="244" spans="2:10" x14ac:dyDescent="0.2">
      <c r="B244" s="88"/>
      <c r="C244" s="88"/>
      <c r="D244" s="88"/>
      <c r="E244" s="89"/>
      <c r="F244" s="89"/>
      <c r="G244" s="89"/>
      <c r="H244" s="89"/>
      <c r="I244" s="89"/>
      <c r="J244" s="88"/>
    </row>
    <row r="245" spans="2:10" x14ac:dyDescent="0.2">
      <c r="B245" s="88"/>
      <c r="C245" s="88"/>
      <c r="D245" s="88"/>
      <c r="E245" s="89"/>
      <c r="F245" s="89"/>
      <c r="G245" s="89"/>
      <c r="H245" s="89"/>
      <c r="I245" s="89"/>
      <c r="J245" s="88"/>
    </row>
    <row r="246" spans="2:10" x14ac:dyDescent="0.2">
      <c r="B246" s="88"/>
      <c r="C246" s="88"/>
      <c r="D246" s="88"/>
      <c r="E246" s="89"/>
      <c r="F246" s="89"/>
      <c r="G246" s="89"/>
      <c r="H246" s="89"/>
      <c r="I246" s="89"/>
      <c r="J246" s="88"/>
    </row>
    <row r="247" spans="2:10" x14ac:dyDescent="0.2">
      <c r="B247" s="88"/>
      <c r="C247" s="88"/>
      <c r="D247" s="88"/>
      <c r="E247" s="89"/>
      <c r="F247" s="89"/>
      <c r="G247" s="89"/>
      <c r="H247" s="89"/>
      <c r="I247" s="89"/>
      <c r="J247" s="88"/>
    </row>
    <row r="248" spans="2:10" x14ac:dyDescent="0.2">
      <c r="B248" s="88"/>
      <c r="C248" s="88"/>
      <c r="D248" s="88"/>
      <c r="E248" s="89"/>
      <c r="F248" s="89"/>
      <c r="G248" s="89"/>
      <c r="H248" s="89"/>
      <c r="I248" s="89"/>
      <c r="J248" s="88"/>
    </row>
    <row r="249" spans="2:10" x14ac:dyDescent="0.2">
      <c r="B249" s="88"/>
      <c r="C249" s="88"/>
      <c r="D249" s="88"/>
      <c r="E249" s="89"/>
      <c r="F249" s="89"/>
      <c r="G249" s="89"/>
      <c r="H249" s="89"/>
      <c r="I249" s="89"/>
      <c r="J249" s="88"/>
    </row>
    <row r="250" spans="2:10" x14ac:dyDescent="0.2">
      <c r="B250" s="94"/>
      <c r="C250" s="94"/>
      <c r="D250" s="94"/>
      <c r="E250" s="95"/>
      <c r="F250" s="95"/>
      <c r="G250" s="95"/>
      <c r="H250" s="95"/>
      <c r="I250" s="95"/>
      <c r="J250" s="94"/>
    </row>
    <row r="251" spans="2:10" x14ac:dyDescent="0.2">
      <c r="B251" s="94"/>
      <c r="C251" s="94"/>
      <c r="D251" s="94"/>
      <c r="E251" s="95"/>
      <c r="F251" s="95"/>
      <c r="G251" s="95"/>
      <c r="H251" s="95"/>
      <c r="I251" s="95"/>
      <c r="J251" s="94"/>
    </row>
    <row r="252" spans="2:10" x14ac:dyDescent="0.2">
      <c r="B252" s="94"/>
      <c r="C252" s="94"/>
      <c r="D252" s="94"/>
      <c r="E252" s="95"/>
      <c r="F252" s="95"/>
      <c r="G252" s="95"/>
      <c r="H252" s="95"/>
      <c r="I252" s="95"/>
      <c r="J252" s="94"/>
    </row>
    <row r="253" spans="2:10" x14ac:dyDescent="0.2">
      <c r="B253" s="94"/>
      <c r="C253" s="94"/>
      <c r="D253" s="94"/>
      <c r="E253" s="95"/>
      <c r="F253" s="95"/>
      <c r="G253" s="95"/>
      <c r="H253" s="95"/>
      <c r="I253" s="95"/>
      <c r="J253" s="94"/>
    </row>
    <row r="254" spans="2:10" x14ac:dyDescent="0.2">
      <c r="B254" s="94"/>
      <c r="C254" s="94"/>
      <c r="D254" s="94"/>
      <c r="E254" s="95"/>
      <c r="F254" s="95"/>
      <c r="G254" s="95"/>
      <c r="H254" s="95"/>
      <c r="I254" s="95"/>
      <c r="J254" s="94"/>
    </row>
    <row r="255" spans="2:10" x14ac:dyDescent="0.2">
      <c r="B255" s="94"/>
      <c r="C255" s="94"/>
      <c r="D255" s="94"/>
      <c r="E255" s="95"/>
      <c r="F255" s="95"/>
      <c r="G255" s="95"/>
      <c r="H255" s="95"/>
      <c r="I255" s="95"/>
      <c r="J255" s="94"/>
    </row>
  </sheetData>
  <mergeCells count="12">
    <mergeCell ref="I7:I8"/>
    <mergeCell ref="J7:J8"/>
    <mergeCell ref="B1:J1"/>
    <mergeCell ref="B3:J3"/>
    <mergeCell ref="B4:J4"/>
    <mergeCell ref="B5:J5"/>
    <mergeCell ref="B6:J6"/>
    <mergeCell ref="B7:B8"/>
    <mergeCell ref="C7:D7"/>
    <mergeCell ref="E7:E8"/>
    <mergeCell ref="F7:G7"/>
    <mergeCell ref="H7:H8"/>
  </mergeCells>
  <printOptions horizontalCentered="1"/>
  <pageMargins left="0" right="0" top="0" bottom="0" header="0" footer="0"/>
  <pageSetup scale="70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PP (EST)</vt:lpstr>
      <vt:lpstr>'PP (EST)'!Área_de_impresión</vt:lpstr>
      <vt:lpstr>'PP (EST)'!Títulos_a_imprimir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Fidelia Raulina Pérez Castillo</dc:creator>
  <cp:lastModifiedBy>Fidelia Raulina Pérez Castillo</cp:lastModifiedBy>
  <dcterms:created xsi:type="dcterms:W3CDTF">2026-03-31T14:07:01Z</dcterms:created>
  <dcterms:modified xsi:type="dcterms:W3CDTF">2026-03-31T14:09:24Z</dcterms:modified>
</cp:coreProperties>
</file>