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abrina R. Báez V\CUADROS PAG MHE\ENE-JUL 2026\"/>
    </mc:Choice>
  </mc:AlternateContent>
  <xr:revisionPtr revIDLastSave="0" documentId="13_ncr:1_{4E61E47E-AE11-4EBB-AF35-02CD96AB70A6}" xr6:coauthVersionLast="47" xr6:coauthVersionMax="47" xr10:uidLastSave="{00000000-0000-0000-0000-000000000000}"/>
  <bookViews>
    <workbookView xWindow="-120" yWindow="-120" windowWidth="29040" windowHeight="15720" xr2:uid="{FBADC812-6AAA-44EB-BA83-859B4C8EF0EB}"/>
  </bookViews>
  <sheets>
    <sheet name="PP (EST)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0">#N/A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#N/A</definedName>
    <definedName name="\Ñ">#REF!</definedName>
    <definedName name="\O">#N/A</definedName>
    <definedName name="\P">#REF!</definedName>
    <definedName name="\q">#N/A</definedName>
    <definedName name="\R">#N/A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_________________ROS1">#N/A</definedName>
    <definedName name="______________________ROS2">#N/A</definedName>
    <definedName name="______________________ROS3">#N/A</definedName>
    <definedName name="______________________ROS4">#N/A</definedName>
    <definedName name="_____________________ROS1">#N/A</definedName>
    <definedName name="_____________________ROS2">#N/A</definedName>
    <definedName name="_____________________ROS3">#N/A</definedName>
    <definedName name="_____________________ROS4">#N/A</definedName>
    <definedName name="____________________ROS1">#N/A</definedName>
    <definedName name="____________________ROS2">#N/A</definedName>
    <definedName name="____________________ROS3">#N/A</definedName>
    <definedName name="____________________ROS4">#N/A</definedName>
    <definedName name="___________________ROS1">#N/A</definedName>
    <definedName name="___________________ROS2">#N/A</definedName>
    <definedName name="___________________ROS3">#N/A</definedName>
    <definedName name="___________________ROS4">#N/A</definedName>
    <definedName name="__________________ROS1">#N/A</definedName>
    <definedName name="__________________ROS2">#N/A</definedName>
    <definedName name="__________________ROS3">#N/A</definedName>
    <definedName name="__________________ROS4">#N/A</definedName>
    <definedName name="_________________ROS1">#N/A</definedName>
    <definedName name="_________________ROS2">#N/A</definedName>
    <definedName name="_________________ROS3">#N/A</definedName>
    <definedName name="_________________ROS4">#N/A</definedName>
    <definedName name="________________ROS1">#N/A</definedName>
    <definedName name="________________ROS2">#N/A</definedName>
    <definedName name="________________ROS3">#N/A</definedName>
    <definedName name="________________ROS4">#N/A</definedName>
    <definedName name="_______________ROS1">#N/A</definedName>
    <definedName name="_______________ROS2">#N/A</definedName>
    <definedName name="_______________ROS3">#N/A</definedName>
    <definedName name="_______________ROS4">#N/A</definedName>
    <definedName name="______________ROS1">#N/A</definedName>
    <definedName name="______________ROS2">#N/A</definedName>
    <definedName name="______________ROS3">#N/A</definedName>
    <definedName name="______________ROS4">#N/A</definedName>
    <definedName name="_____________ROS1">#N/A</definedName>
    <definedName name="_____________ROS2">#N/A</definedName>
    <definedName name="_____________ROS3">#N/A</definedName>
    <definedName name="_____________ROS4">#N/A</definedName>
    <definedName name="____________ROS1">#N/A</definedName>
    <definedName name="____________ROS2">#N/A</definedName>
    <definedName name="____________ROS3">#N/A</definedName>
    <definedName name="____________ROS4">#N/A</definedName>
    <definedName name="___________ROS1">#N/A</definedName>
    <definedName name="___________ROS2">#N/A</definedName>
    <definedName name="___________ROS3">#N/A</definedName>
    <definedName name="___________ROS4">#N/A</definedName>
    <definedName name="__________ROS1">#N/A</definedName>
    <definedName name="__________ROS2">#N/A</definedName>
    <definedName name="__________ROS3">#N/A</definedName>
    <definedName name="__________ROS4">#N/A</definedName>
    <definedName name="_________ROS1">#N/A</definedName>
    <definedName name="_________ROS2">#N/A</definedName>
    <definedName name="_________ROS3">#N/A</definedName>
    <definedName name="_________ROS4">#N/A</definedName>
    <definedName name="________ROS1">#N/A</definedName>
    <definedName name="________ROS2">#N/A</definedName>
    <definedName name="________ROS3">#N/A</definedName>
    <definedName name="________ROS4">#N/A</definedName>
    <definedName name="_______FAL4">#N/A</definedName>
    <definedName name="_______FAL6">#N/A</definedName>
    <definedName name="_______FAL7">#N/A</definedName>
    <definedName name="_______ROS1">#N/A</definedName>
    <definedName name="_______ROS2">#N/A</definedName>
    <definedName name="_______ROS3">#N/A</definedName>
    <definedName name="_______ROS4">#N/A</definedName>
    <definedName name="______AUS1">#N/A</definedName>
    <definedName name="______DEG1">#N/A</definedName>
    <definedName name="______DKR1">#N/A</definedName>
    <definedName name="______ECU1">#N/A</definedName>
    <definedName name="______ESC1">#N/A</definedName>
    <definedName name="______FAL2">#N/A</definedName>
    <definedName name="______FAL3">#N/A</definedName>
    <definedName name="______FAL4">#N/A</definedName>
    <definedName name="______FAL5">#N/A</definedName>
    <definedName name="______FAL6">#N/A</definedName>
    <definedName name="______FAL7">#N/A</definedName>
    <definedName name="______FMK1">#N/A</definedName>
    <definedName name="______IKR1">#N/A</definedName>
    <definedName name="______IRP1">#N/A</definedName>
    <definedName name="______LIT1">#N/A</definedName>
    <definedName name="______MEX1">#N/A</definedName>
    <definedName name="______PTA1">#N/A</definedName>
    <definedName name="______ROS1">#N/A</definedName>
    <definedName name="______ROS2">#N/A</definedName>
    <definedName name="______ROS3">#N/A</definedName>
    <definedName name="______ROS4">#N/A</definedName>
    <definedName name="______SAR1">#N/A</definedName>
    <definedName name="_____AUS1">#N/A</definedName>
    <definedName name="_____DEG1">#N/A</definedName>
    <definedName name="_____DKR1">#N/A</definedName>
    <definedName name="_____ECU1">#N/A</definedName>
    <definedName name="_____ESC1">#N/A</definedName>
    <definedName name="_____FAL2">#N/A</definedName>
    <definedName name="_____FAL3">#N/A</definedName>
    <definedName name="_____FAL4">#N/A</definedName>
    <definedName name="_____FAL5">#N/A</definedName>
    <definedName name="_____FAL6">#N/A</definedName>
    <definedName name="_____FAL7">#N/A</definedName>
    <definedName name="_____FMK1">#N/A</definedName>
    <definedName name="_____IKR1">#N/A</definedName>
    <definedName name="_____IRP1">#N/A</definedName>
    <definedName name="_____LIT1">#N/A</definedName>
    <definedName name="_____MEX1">#N/A</definedName>
    <definedName name="_____PTA1">#N/A</definedName>
    <definedName name="_____ROS1">#N/A</definedName>
    <definedName name="_____ROS2">#N/A</definedName>
    <definedName name="_____ROS3">#N/A</definedName>
    <definedName name="_____ROS4">#N/A</definedName>
    <definedName name="_____SAR1">#N/A</definedName>
    <definedName name="____AUS1">#N/A</definedName>
    <definedName name="____DEG1">#N/A</definedName>
    <definedName name="____DKR1">#N/A</definedName>
    <definedName name="____ECU1">#N/A</definedName>
    <definedName name="____ESC1">#N/A</definedName>
    <definedName name="____FAL2">#N/A</definedName>
    <definedName name="____FAL3">#N/A</definedName>
    <definedName name="____FAL4">#N/A</definedName>
    <definedName name="____FAL5">#N/A</definedName>
    <definedName name="____FAL6">#N/A</definedName>
    <definedName name="____FAL7">#N/A</definedName>
    <definedName name="____FMK1">#N/A</definedName>
    <definedName name="____IKR1">#N/A</definedName>
    <definedName name="____IRP1">#N/A</definedName>
    <definedName name="____LIT1">#N/A</definedName>
    <definedName name="____MEX1">#N/A</definedName>
    <definedName name="____PTA1">#N/A</definedName>
    <definedName name="____ROS1">#N/A</definedName>
    <definedName name="____ROS2">#N/A</definedName>
    <definedName name="____ROS3">#N/A</definedName>
    <definedName name="____ROS4">#N/A</definedName>
    <definedName name="____SAR1">#N/A</definedName>
    <definedName name="___AUS1">#N/A</definedName>
    <definedName name="___DEG1">#N/A</definedName>
    <definedName name="___DKR1">#N/A</definedName>
    <definedName name="___ECU1">#N/A</definedName>
    <definedName name="___ESC1">#N/A</definedName>
    <definedName name="___FAL2">#N/A</definedName>
    <definedName name="___FAL3">#N/A</definedName>
    <definedName name="___FAL4">#N/A</definedName>
    <definedName name="___FAL5">#N/A</definedName>
    <definedName name="___FAL6">#N/A</definedName>
    <definedName name="___FAL7">#N/A</definedName>
    <definedName name="___FMK1">#N/A</definedName>
    <definedName name="___IKR1">#N/A</definedName>
    <definedName name="___IRP1">#N/A</definedName>
    <definedName name="___LIT1">#N/A</definedName>
    <definedName name="___MEX1">#N/A</definedName>
    <definedName name="___PTA1">#N/A</definedName>
    <definedName name="___ROS1">#N/A</definedName>
    <definedName name="___ROS2">#N/A</definedName>
    <definedName name="___ROS3">#N/A</definedName>
    <definedName name="___ROS4">#N/A</definedName>
    <definedName name="___SAR1">#N/A</definedName>
    <definedName name="__10FA_L">#REF!</definedName>
    <definedName name="__11GAZ_LIABS">#REF!</definedName>
    <definedName name="__123Graph_A" hidden="1">'[2]Crédito SPNF (fiscal)'!#REF!</definedName>
    <definedName name="__123Graph_AChart1" hidden="1">'[3]Cable 2'!#REF!</definedName>
    <definedName name="__123Graph_AChart2" hidden="1">'[3]Cable 2'!#REF!</definedName>
    <definedName name="__123Graph_AChart3" hidden="1">'[3]Cable 2'!#REF!</definedName>
    <definedName name="__123Graph_AChart4" hidden="1">'[3]Cable 2'!#REF!</definedName>
    <definedName name="__123Graph_AChart5" hidden="1">'[3]Cable 2'!#REF!</definedName>
    <definedName name="__123Graph_AChart6" hidden="1">'[3]Cable 2'!#REF!</definedName>
    <definedName name="__123Graph_AChart7" hidden="1">'[3]Cable 2'!#REF!</definedName>
    <definedName name="__123Graph_ACurrent" hidden="1">'[3]Cable 2'!#REF!</definedName>
    <definedName name="__123Graph_AREER" hidden="1">[4]ER!#REF!</definedName>
    <definedName name="__123Graph_B" hidden="1">[5]FLUJO!$B$7929:$C$7929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hart5" hidden="1">#REF!</definedName>
    <definedName name="__123Graph_BChart6" hidden="1">#REF!</definedName>
    <definedName name="__123Graph_BChart7" hidden="1">#REF!</definedName>
    <definedName name="__123Graph_BCurrent" hidden="1">#REF!</definedName>
    <definedName name="__123Graph_BREER" hidden="1">[4]ER!#REF!</definedName>
    <definedName name="__123Graph_C" hidden="1">[5]FLUJO!$B$7936:$C$7936</definedName>
    <definedName name="__123Graph_CREER" hidden="1">[4]ER!#REF!</definedName>
    <definedName name="__123Graph_D" hidden="1">[5]FLUJO!$B$7942:$C$7942</definedName>
    <definedName name="__123Graph_E" hidden="1">[6]PFMON!#REF!</definedName>
    <definedName name="__123Graph_F" hidden="1">#N/A</definedName>
    <definedName name="__123Graph_X" hidden="1">[5]FLUJO!$B$7906:$C$7906</definedName>
    <definedName name="__12INT_RESERVES">#REF!</definedName>
    <definedName name="__1r">#REF!</definedName>
    <definedName name="__2Macros_Import_.qbop">[7]!'[Macros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>#REF!</definedName>
    <definedName name="__7B.4___5">#REF!</definedName>
    <definedName name="__8CONSOL_B2">#REF!</definedName>
    <definedName name="__9CONSOL_DEPOSITS">'[8]A 11'!#REF!</definedName>
    <definedName name="__AUS1">#N/A</definedName>
    <definedName name="__BOP2">[9]BoP!#REF!</definedName>
    <definedName name="__DEG1">#N/A</definedName>
    <definedName name="__DKR1">#N/A</definedName>
    <definedName name="__ECU1">#N/A</definedName>
    <definedName name="__END94">#REF!</definedName>
    <definedName name="__ESC1">#N/A</definedName>
    <definedName name="__FAL2">#N/A</definedName>
    <definedName name="__FAL3">#N/A</definedName>
    <definedName name="__FAL4">#N/A</definedName>
    <definedName name="__FAL5">#N/A</definedName>
    <definedName name="__FAL6">#N/A</definedName>
    <definedName name="__FAL7">#N/A</definedName>
    <definedName name="__FMK1">#N/A</definedName>
    <definedName name="__IKR1">#N/A</definedName>
    <definedName name="__IRP1">#N/A</definedName>
    <definedName name="__LIT1">#N/A</definedName>
    <definedName name="__MEX1">#N/A</definedName>
    <definedName name="__PTA1">#N/A</definedName>
    <definedName name="__RES2">[9]RES!#REF!</definedName>
    <definedName name="__ROS1">#N/A</definedName>
    <definedName name="__ROS2">#N/A</definedName>
    <definedName name="__ROS3">#N/A</definedName>
    <definedName name="__ROS4">#N/A</definedName>
    <definedName name="__SAR1">#N/A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">#N/A</definedName>
    <definedName name="_10__123Graph_AWB_ADJ_PRJ" hidden="1">[10]WB!$Q$255:$AK$255</definedName>
    <definedName name="_10FA_L">#REF!</definedName>
    <definedName name="_11__123Graph_BCPI_ER_LOG" hidden="1">[10]ER!#REF!</definedName>
    <definedName name="_11GAZ_LIABS">#REF!</definedName>
    <definedName name="_12__123Graph_BIBA_IBRD" hidden="1">[10]WB!#REF!</definedName>
    <definedName name="_12INT_RESERVES">#REF!</definedName>
    <definedName name="_15Macros_Import_.qbop">[7]!'[Macros Import].qbop'</definedName>
    <definedName name="_16__123Graph_BWB_ADJ_PRJ" hidden="1">[10]WB!$Q$257:$AK$257</definedName>
    <definedName name="_1987">#N/A</definedName>
    <definedName name="_1IMPRESION">#REF!</definedName>
    <definedName name="_1Macros_Import_.qbop">#N/A</definedName>
    <definedName name="_1r">#REF!</definedName>
    <definedName name="_2">#N/A</definedName>
    <definedName name="_2__123Graph_ACPI_ER_LOG" hidden="1">[10]ER!#REF!</definedName>
    <definedName name="_20__123Graph_XREALEX_WAGE" hidden="1">[11]PRIVATE!#REF!</definedName>
    <definedName name="_24Macros_Import_.qbop">[12]!'[Macros Import].qbop'</definedName>
    <definedName name="_25__123Graph_ACPI_ER_LOG" hidden="1">[13]ER!#REF!</definedName>
    <definedName name="_26__123Graph_BCPI_ER_LOG" hidden="1">[13]ER!#REF!</definedName>
    <definedName name="_27__123Graph_ACPI_ER_LOG" hidden="1">[4]ER!#REF!</definedName>
    <definedName name="_27__123Graph_BIBA_IBRD" hidden="1">[13]WB!#REF!</definedName>
    <definedName name="_27_0CUADRO_N__4.">[14]monthly!#REF!</definedName>
    <definedName name="_28B.2_B.3">#REF!</definedName>
    <definedName name="_29B.4___5">#REF!</definedName>
    <definedName name="_2IMPRESION">#REF!</definedName>
    <definedName name="_2Macros_Import_.qbop">[15]!'[Macros Import].qbop'</definedName>
    <definedName name="_3">#N/A</definedName>
    <definedName name="_3.__No_club_de_París__Después_del_30_Jun_84">#N/A</definedName>
    <definedName name="_3__123Graph_ACPI_ER_LOG" hidden="1">[4]ER!#REF!</definedName>
    <definedName name="_30CONSOL_B2">#REF!</definedName>
    <definedName name="_31_0GRÁFICO_N_10.2">[14]monthly!#REF!</definedName>
    <definedName name="_31CONSOL_DEPOSITS">'[16]A 11'!#REF!</definedName>
    <definedName name="_32FA_L">#REF!</definedName>
    <definedName name="_33GAZ_LIABS">#REF!</definedName>
    <definedName name="_34INT_RESERVES">#REF!</definedName>
    <definedName name="_39__123Graph_BCPI_ER_LOG" hidden="1">[4]ER!#REF!</definedName>
    <definedName name="_4">#N/A</definedName>
    <definedName name="_4__123Graph_BCPI_ER_LOG" hidden="1">[4]ER!#REF!</definedName>
    <definedName name="_5">#N/A</definedName>
    <definedName name="_5__123Graph_BIBA_IBRD" hidden="1">[4]WB!#REF!</definedName>
    <definedName name="_51__123Graph_BIBA_IBRD" hidden="1">[4]WB!#REF!</definedName>
    <definedName name="_52B.2_B.3">#REF!</definedName>
    <definedName name="_53B.4___5">#REF!</definedName>
    <definedName name="_54CONSOL_B2">#REF!</definedName>
    <definedName name="_6">#N/A</definedName>
    <definedName name="_6__123Graph_AIBA_IBRD" hidden="1">[10]WB!$Q$62:$AK$62</definedName>
    <definedName name="_68CONSOL_DEPOSITS">'[8]A 11'!#REF!</definedName>
    <definedName name="_69FA_L">#REF!</definedName>
    <definedName name="_6B.2_B.3">#REF!</definedName>
    <definedName name="_7">#N/A</definedName>
    <definedName name="_70GAZ_LIABS">#REF!</definedName>
    <definedName name="_71INT_RESERVES">#REF!</definedName>
    <definedName name="_7B.4___5">#REF!</definedName>
    <definedName name="_8">#N/A</definedName>
    <definedName name="_8CONSOL_B2">#REF!</definedName>
    <definedName name="_9CONSOL_DEPOSITS">'[17]A 11'!#REF!</definedName>
    <definedName name="_AUS1">#N/A</definedName>
    <definedName name="_BOP2">[18]BoP!#REF!</definedName>
    <definedName name="_D">#REF!</definedName>
    <definedName name="_DEG1">#N/A</definedName>
    <definedName name="_DKR1">#N/A</definedName>
    <definedName name="_ECU1">#N/A</definedName>
    <definedName name="_END94">#REF!</definedName>
    <definedName name="_ESC1">#N/A</definedName>
    <definedName name="_FAL1">#N/A</definedName>
    <definedName name="_FAL2">#N/A</definedName>
    <definedName name="_FAL3">#N/A</definedName>
    <definedName name="_FAL4">#N/A</definedName>
    <definedName name="_FAL5">#N/A</definedName>
    <definedName name="_FAL6">#N/A</definedName>
    <definedName name="_FAL7">#N/A</definedName>
    <definedName name="_Fill" hidden="1">'[19]shared data'!$A$4:$A$642</definedName>
    <definedName name="_FMK1">#N/A</definedName>
    <definedName name="_ftnref1">#REF!</definedName>
    <definedName name="_IKR1">#N/A</definedName>
    <definedName name="_IRP1">#N/A</definedName>
    <definedName name="_Key1" hidden="1">#N/A</definedName>
    <definedName name="_LIT1">#N/A</definedName>
    <definedName name="_MEX1">#N/A</definedName>
    <definedName name="_Order1" hidden="1">255</definedName>
    <definedName name="_Order2" hidden="1">0</definedName>
    <definedName name="_P">#REF!</definedName>
    <definedName name="_Parse_Out" hidden="1">#REF!</definedName>
    <definedName name="_PTA1">#N/A</definedName>
    <definedName name="_Regression_Out" hidden="1">#REF!</definedName>
    <definedName name="_Regression_X" hidden="1">#REF!</definedName>
    <definedName name="_Regression_Y" hidden="1">#REF!</definedName>
    <definedName name="_RES2">[18]RES!#REF!</definedName>
    <definedName name="_ROS1">#N/A</definedName>
    <definedName name="_ROS2">#N/A</definedName>
    <definedName name="_ROS3">#N/A</definedName>
    <definedName name="_ROS4">#N/A</definedName>
    <definedName name="_SAR1">#N/A</definedName>
    <definedName name="_Sort" hidden="1">#N/A</definedName>
    <definedName name="_SUM2">#REF!</definedName>
    <definedName name="_t7">[20]R7!$A$1:$G$31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'[19]shared data'!$A$1:$G$71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">[21]!'[Macros Import].qbop'</definedName>
    <definedName name="A_impresión_IM">'[22]ponder a y p '!$A$1:$N$50</definedName>
    <definedName name="AAA">#REF!</definedName>
    <definedName name="AccessDatabase" hidden="1">"\\De2kp-42538\BOLETIN\Claga\CLAGA2000.mdb"</definedName>
    <definedName name="ACTIVATE">#REF!</definedName>
    <definedName name="ACUMULADO">#N/A</definedName>
    <definedName name="ALL">'[1]Imp:DSA output'!$C$9:$R$464</definedName>
    <definedName name="AMORTI">#N/A</definedName>
    <definedName name="ANEXO2">[23]BCP!#REF!</definedName>
    <definedName name="ANEXO3">#N/A</definedName>
    <definedName name="ANEXO4">#N/A</definedName>
    <definedName name="ANEXO5">#N/A</definedName>
    <definedName name="ANEXO6">#N/A</definedName>
    <definedName name="_xlnm.Print_Area" localSheetId="0">'PP (EST)'!$B$1:$T$108</definedName>
    <definedName name="_xlnm.Print_Area">'[24]Table 1'!#REF!</definedName>
    <definedName name="AREACONSTRUCCIO">#REF!</definedName>
    <definedName name="ASAU">#N/A</definedName>
    <definedName name="ASAU1">#N/A</definedName>
    <definedName name="asd">'[25]SPNF Acuerdo Incl. Int.'!asd</definedName>
    <definedName name="ASO">#REF!</definedName>
    <definedName name="atrade">[7]!atrade</definedName>
    <definedName name="AUS">#N/A</definedName>
    <definedName name="AVISO">#N/A</definedName>
    <definedName name="B">#N/A</definedName>
    <definedName name="BAL">#REF!</definedName>
    <definedName name="BANCOS">#N/A</definedName>
    <definedName name="_xlnm.Database">#REF!</definedName>
    <definedName name="Batumi_debt">#REF!</definedName>
    <definedName name="bb">#N/A</definedName>
    <definedName name="BBB">#REF!</definedName>
    <definedName name="bc" hidden="1">'[2]Crédito SPNF (fiscal)'!#REF!</definedName>
    <definedName name="BCA">#N/A</definedName>
    <definedName name="BCA_GDP">#N/A</definedName>
    <definedName name="BCA_NGDP">#REF!</definedName>
    <definedName name="BCH">#REF!</definedName>
    <definedName name="BCH_10G">#REF!</definedName>
    <definedName name="BCH_10R">#REF!</definedName>
    <definedName name="Bcos_Com_20G">#REF!</definedName>
    <definedName name="Bcos_Com20R">#REF!</definedName>
    <definedName name="BCRD15" hidden="1">'[2]Crédito SPNF (fiscal)'!#REF!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[26]!BFLD_DF</definedName>
    <definedName name="BFLD_DF1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[27]Q6!$E$28:$AH$28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LETIN">[23]BCP!#REF!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S">#N/A</definedName>
    <definedName name="BS1A">#N/A</definedName>
    <definedName name="BTR">#REF!</definedName>
    <definedName name="BTRG">#REF!</definedName>
    <definedName name="Button_13">"CLAGA2000_Consolidado_2001_List"</definedName>
    <definedName name="BX">#REF!</definedName>
    <definedName name="BXG">[27]Q6!$E$26:$AH$26</definedName>
    <definedName name="BXS">#REF!</definedName>
    <definedName name="C.2">#REF!</definedName>
    <definedName name="C_">#N/A</definedName>
    <definedName name="CAD">#N/A</definedName>
    <definedName name="calcNGS_NGDP">#N/A</definedName>
    <definedName name="CAMARON">#REF!</definedName>
    <definedName name="CCC">#REF!</definedName>
    <definedName name="CD">#N/A</definedName>
    <definedName name="CD1A">#N/A</definedName>
    <definedName name="CEMENTO">#REF!</definedName>
    <definedName name="CHF">#N/A</definedName>
    <definedName name="CHK5.1">#REF!</definedName>
    <definedName name="cirr">#REF!</definedName>
    <definedName name="CLUB91">#N/A</definedName>
    <definedName name="CMD">[23]BCP!#REF!</definedName>
    <definedName name="CN">#N/A</definedName>
    <definedName name="CN1A">#N/A</definedName>
    <definedName name="COM">#REF!</definedName>
    <definedName name="CONSOL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REDITOBCH">#REF!</definedName>
    <definedName name="CREDITORSB">#REF!</definedName>
    <definedName name="CRUZ">#N/A</definedName>
    <definedName name="CRUZ1">#N/A</definedName>
    <definedName name="CS">#N/A</definedName>
    <definedName name="CS1A">#N/A</definedName>
    <definedName name="CUENTASMON">[23]BCP!#REF!</definedName>
    <definedName name="CYEAR2021">[28]Coal!$B$583:$J$583</definedName>
    <definedName name="CYEAR2022">[28]Coal!$K$583:$V$583</definedName>
    <definedName name="CYEAR2023">[28]Coal!$W$583:$AH$583</definedName>
    <definedName name="CYEAR2024">[28]Coal!$AI$583:$AT$583</definedName>
    <definedName name="CYEAR2025">[28]Coal!$AU$583:$AX$583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#REF!</definedName>
    <definedName name="dates">'[19]shared data'!$S$8:$S$155</definedName>
    <definedName name="DATES_A">'[19]shared data'!$D$2:$AC$2</definedName>
    <definedName name="Dates1">#REF!</definedName>
    <definedName name="DB">#REF!</definedName>
    <definedName name="DBproj">#N/A</definedName>
    <definedName name="DDD">#N/A</definedName>
    <definedName name="DEBRIEF">#REF!</definedName>
    <definedName name="DEBT">#REF!</definedName>
    <definedName name="DEFL">#REF!</definedName>
    <definedName name="DEG">#N/A</definedName>
    <definedName name="DEMEURO">#N/A</definedName>
    <definedName name="DES">#REF!</definedName>
    <definedName name="DG">#REF!</definedName>
    <definedName name="DG_S">#REF!</definedName>
    <definedName name="DGproj">#N/A</definedName>
    <definedName name="Discount_IDA">[29]NPV!$B$28</definedName>
    <definedName name="Discount_NC">[29]NPV!#REF!</definedName>
    <definedName name="DiscountRate">#REF!</definedName>
    <definedName name="DIVISOR">#N/A</definedName>
    <definedName name="DIVISOR1">#N/A</definedName>
    <definedName name="DKK">#N/A</definedName>
    <definedName name="DKR">#N/A</definedName>
    <definedName name="DM">#N/A</definedName>
    <definedName name="DM1A">#N/A</definedName>
    <definedName name="DO">#REF!</definedName>
    <definedName name="Dproj">#N/A</definedName>
    <definedName name="DR">#N/A</definedName>
    <definedName name="DR1A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Y">#N/A</definedName>
    <definedName name="DY1A">#N/A</definedName>
    <definedName name="EBRD">#REF!</definedName>
    <definedName name="ECU">#N/A</definedName>
    <definedName name="EDNA">#N/A</definedName>
    <definedName name="EMISION">[23]BCP!#REF!</definedName>
    <definedName name="empty">#REF!</definedName>
    <definedName name="ENDA">#N/A</definedName>
    <definedName name="ESAF_QUAR_GDP">#REF!</definedName>
    <definedName name="esafr">#REF!</definedName>
    <definedName name="ESC">#N/A</definedName>
    <definedName name="EURO">#N/A</definedName>
    <definedName name="EURO1">#N/A</definedName>
    <definedName name="ExitWRS">[30]Main!$AB$25</definedName>
    <definedName name="FAL">#N/A</definedName>
    <definedName name="FB">#N/A</definedName>
    <definedName name="FB1A">#N/A</definedName>
    <definedName name="FF">#N/A</definedName>
    <definedName name="FF1A">#N/A</definedName>
    <definedName name="FFNN">#REF!</definedName>
    <definedName name="Fisc">#REF!</definedName>
    <definedName name="FMI">[23]BCP!#REF!</definedName>
    <definedName name="FMK">#N/A</definedName>
    <definedName name="FORMATO">#N/A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FEURO">#N/A</definedName>
    <definedName name="FS">#N/A</definedName>
    <definedName name="FS1A">#N/A</definedName>
    <definedName name="FT">#N/A</definedName>
    <definedName name="FT1A">#N/A</definedName>
    <definedName name="FUENTE">#REF!</definedName>
    <definedName name="fuente1">#REF!</definedName>
    <definedName name="Fuent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BP">#N/A</definedName>
    <definedName name="GCB_NGDP">#N/A</definedName>
    <definedName name="GDP">'[31]Empresas Publicas detalle'!#REF!</definedName>
    <definedName name="GGB_NGDP">#N/A</definedName>
    <definedName name="GL_Z">#REF!</definedName>
    <definedName name="GOB">#N/A</definedName>
    <definedName name="Grace_IDA">[29]NPV!$B$25</definedName>
    <definedName name="Grace_NC">[29]NPV!#REF!</definedName>
    <definedName name="GUIL">#N/A</definedName>
    <definedName name="GUIL1">#N/A</definedName>
    <definedName name="GYEAR2021">[28]Gold!$B$583:$J$583</definedName>
    <definedName name="GYEAR2022">[28]Gold!$K$583:$U$583</definedName>
    <definedName name="HEADING">#REF!</definedName>
    <definedName name="Heading39">'[19]shared data'!$A$1:$G$5</definedName>
    <definedName name="hhh">#N/A</definedName>
    <definedName name="HTML_CodePage" hidden="1">1252</definedName>
    <definedName name="HTML_Control" localSheetId="0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DAr">#REF!</definedName>
    <definedName name="IDB">#N/A</definedName>
    <definedName name="IFSASSETS">#REF!</definedName>
    <definedName name="IFSLIABS">#REF!</definedName>
    <definedName name="IKR">#N/A</definedName>
    <definedName name="IM">#REF!</definedName>
    <definedName name="IMF">#REF!</definedName>
    <definedName name="INDICEPRODUCCIO">#REF!</definedName>
    <definedName name="INFOGER">[23]BCP!#REF!</definedName>
    <definedName name="INGRESOS">#REF!</definedName>
    <definedName name="INPUT_2">[9]Input!#REF!</definedName>
    <definedName name="INPUT_4">[9]Input!#REF!</definedName>
    <definedName name="INTERES">#N/A</definedName>
    <definedName name="Interest_IDA">[29]NPV!$B$27</definedName>
    <definedName name="Interest_NC">[29]NPV!#REF!</definedName>
    <definedName name="InterestRate">#REF!</definedName>
    <definedName name="IPC">[32]ipc!#REF!</definedName>
    <definedName name="IRLS">#N/A</definedName>
    <definedName name="IRLS1">#N/A</definedName>
    <definedName name="IRP">#N/A</definedName>
    <definedName name="JA">#N/A</definedName>
    <definedName name="JJ">#N/A</definedName>
    <definedName name="JPY">#N/A</definedName>
    <definedName name="KD">#N/A</definedName>
    <definedName name="KD1A">#N/A</definedName>
    <definedName name="LD">#N/A</definedName>
    <definedName name="LD1A">#N/A</definedName>
    <definedName name="LE">#N/A</definedName>
    <definedName name="LE1A">#N/A</definedName>
    <definedName name="LINES">#REF!</definedName>
    <definedName name="LIT">#N/A</definedName>
    <definedName name="LITEURO">#N/A</definedName>
    <definedName name="LP">#N/A</definedName>
    <definedName name="LP1A">#N/A</definedName>
    <definedName name="LTcirr">#REF!</definedName>
    <definedName name="LTr">#REF!</definedName>
    <definedName name="LUR">#N/A</definedName>
    <definedName name="LUXF">#N/A</definedName>
    <definedName name="LUXF1">#N/A</definedName>
    <definedName name="MACRO">#REF!</definedName>
    <definedName name="MACRO_ASSUMP_2006">#REF!</definedName>
    <definedName name="MALAX">#N/A</definedName>
    <definedName name="MALAX1">#N/A</definedName>
    <definedName name="Maturity_IDA">[29]NPV!$B$26</definedName>
    <definedName name="Maturity_NC">[29]NPV!#REF!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EX">#N/A</definedName>
    <definedName name="mflowsa">[7]!mflowsa</definedName>
    <definedName name="mflowsq">[7]!mflowsq</definedName>
    <definedName name="MIDDLE">#REF!</definedName>
    <definedName name="MISC4">[9]OUTPUT!#REF!</definedName>
    <definedName name="MN">[23]BCP!#REF!</definedName>
    <definedName name="MNP">[23]BCP!#REF!</definedName>
    <definedName name="MPETROLEO">#REF!</definedName>
    <definedName name="mstocksa">[7]!mstocksa</definedName>
    <definedName name="mstocksq">[7]!mstocksq</definedName>
    <definedName name="n">#REF!</definedName>
    <definedName name="names">'[19]shared data'!$B$7:$O$7</definedName>
    <definedName name="NAMES_A">'[19]shared data'!$B$5:$B$223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BlankRow">[33]QEDS!$11:$11</definedName>
    <definedName name="nmColumnHeader">[33]QEDS!$2:$2</definedName>
    <definedName name="nmData">[33]QEDS!$B$3:$F$9</definedName>
    <definedName name="NMG_RG">#N/A</definedName>
    <definedName name="nmIndexTable">[33]QEDS!$13:$13</definedName>
    <definedName name="nmReportFooter">[33]QEDS!$10:$10</definedName>
    <definedName name="nmReportHeader">[33]QEDS!$1:$1</definedName>
    <definedName name="nmRowHeader">[33]QEDS!$A$3:$A$9</definedName>
    <definedName name="nmScale">[33]QEDS!$12:$12</definedName>
    <definedName name="NNN">#REF!</definedName>
    <definedName name="no" hidden="1">'[2]Crédito SPNF (fiscal)'!#REF!</definedName>
    <definedName name="NOCLUB">#N/A</definedName>
    <definedName name="NOK">#N/A</definedName>
    <definedName name="nombrenuevo">#N/A</definedName>
    <definedName name="NOTA_EXPLICATIV">#REF!</definedName>
    <definedName name="Notes">[34]UPLOAD!#REF!</definedName>
    <definedName name="NOTITLES">#REF!</definedName>
    <definedName name="NTDD_RG">[26]!NTDD_RG</definedName>
    <definedName name="NX">#N/A</definedName>
    <definedName name="NX_R">#N/A</definedName>
    <definedName name="NXG_RG">#N/A</definedName>
    <definedName name="NYEAR2021">[28]Nickel!$B$583:$J$583</definedName>
    <definedName name="NYEAR2022">[28]Nickel!$K$583:$V$583</definedName>
    <definedName name="NYEAR2023">[28]Nickel!$W$583:$AH$583</definedName>
    <definedName name="NYEAR2024">[28]Nickel!$AI$583:$AT$583</definedName>
    <definedName name="NYEAR2025">[28]Nickel!$AU$583:$BF$583</definedName>
    <definedName name="OCTUBRE">#N/A</definedName>
    <definedName name="OECD_Table">#REF!</definedName>
    <definedName name="OnShow">'[25]SPNF Acuerdo Incl. Int.'!OnShow</definedName>
    <definedName name="Otr_Inst_Banc_40G">#REF!</definedName>
    <definedName name="Pan_Bancario_50G">#REF!</definedName>
    <definedName name="Pan_Monet_30G">#REF!</definedName>
    <definedName name="Path_Data">'[19]shared data'!$B$8</definedName>
    <definedName name="Path_System">'[19]shared data'!$B$7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">#REF!</definedName>
    <definedName name="PFP">#REF!</definedName>
    <definedName name="pfp_table1">#REF!</definedName>
    <definedName name="PK">#REF!</definedName>
    <definedName name="PLATA">#REF!</definedName>
    <definedName name="POLLO">#REF!</definedName>
    <definedName name="POTENCIAL">#N/A</definedName>
    <definedName name="PP">#N/A</definedName>
    <definedName name="PPPWGT">#N/A</definedName>
    <definedName name="PRECIOCIFBANANO">#REF!</definedName>
    <definedName name="PRICE">#REF!</definedName>
    <definedName name="PRICETAB">#REF!</definedName>
    <definedName name="Print_Area_MI">#N/A</definedName>
    <definedName name="PRINTMACRO">#REF!</definedName>
    <definedName name="PrintThis_Links">[30]Links!$A$1:$F$33</definedName>
    <definedName name="PRIV0">#REF!</definedName>
    <definedName name="PRIV00">#REF!</definedName>
    <definedName name="PRIV1">#REF!</definedName>
    <definedName name="PRIV11">#REF!</definedName>
    <definedName name="PRIV2">#REF!</definedName>
    <definedName name="PRIV22">#REF!</definedName>
    <definedName name="PRIV3">#REF!</definedName>
    <definedName name="PRIV33">#REF!</definedName>
    <definedName name="PRMONTH">#REF!</definedName>
    <definedName name="prn">[29]FSUOUT!$B$2:$V$32</definedName>
    <definedName name="Prog1998">'[35]2003'!#REF!</definedName>
    <definedName name="PRYEAR">#REF!</definedName>
    <definedName name="PTA">#N/A</definedName>
    <definedName name="PTAEURO">#N/A</definedName>
    <definedName name="PUBL00">#REF!</definedName>
    <definedName name="PUBL11">#REF!</definedName>
    <definedName name="PUBL2">#REF!</definedName>
    <definedName name="PUBL22">#REF!</definedName>
    <definedName name="PUBL33">#REF!</definedName>
    <definedName name="PUBL5">#REF!</definedName>
    <definedName name="PUBL55">#REF!</definedName>
    <definedName name="PUBL6">#REF!</definedName>
    <definedName name="PUBL66">#REF!</definedName>
    <definedName name="Q_5">#REF!</definedName>
    <definedName name="Q_6">#REF!</definedName>
    <definedName name="Q_7">#REF!</definedName>
    <definedName name="QFISCAL">'[36]Quarterly Raw Data'!#REF!</definedName>
    <definedName name="qqq" localSheetId="0" hidden="1">{#N/A,#N/A,FALSE,"EXTRABUDGT"}</definedName>
    <definedName name="qqq" hidden="1">{#N/A,#N/A,FALSE,"EXTRABUDGT"}</definedName>
    <definedName name="QTAB7">'[36]Quarterly MacroFlow'!#REF!</definedName>
    <definedName name="QTAB7A">'[36]Quarterly MacroFlow'!#REF!</definedName>
    <definedName name="R_">#N/A</definedName>
    <definedName name="RA">#N/A</definedName>
    <definedName name="RD">#N/A</definedName>
    <definedName name="RD1A">#N/A</definedName>
    <definedName name="RE">#N/A</definedName>
    <definedName name="red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SERVAS">#REF!</definedName>
    <definedName name="RESUMEN">#REF!</definedName>
    <definedName name="RESUMEN2">#N/A</definedName>
    <definedName name="RESUMEN3">#N/A</definedName>
    <definedName name="RESUMEN4">#N/A</definedName>
    <definedName name="RESUMEN5">#N/A</definedName>
    <definedName name="right">#REF!</definedName>
    <definedName name="RIN">#REF!</definedName>
    <definedName name="rindex">#REF!</definedName>
    <definedName name="rita">[37]Hoja2!$1:$1048576</definedName>
    <definedName name="rngErrorSort">[30]ErrCheck!$A$4</definedName>
    <definedName name="rngLastSave">[30]Main!$G$19</definedName>
    <definedName name="rngLastSent">[30]Main!$G$18</definedName>
    <definedName name="rngLastUpdate">[30]Links!$D$2</definedName>
    <definedName name="rngNeedsUpdate">[30]Links!$E$2</definedName>
    <definedName name="rngQuestChecked">[30]ErrCheck!$A$3</definedName>
    <definedName name="ROS">#N/A</definedName>
    <definedName name="Rows_Table">#REF!</definedName>
    <definedName name="RR">#N/A</definedName>
    <definedName name="RS">#N/A</definedName>
    <definedName name="RS1A">#N/A</definedName>
    <definedName name="RSB">#REF!</definedName>
    <definedName name="RSB_AHAP_40R">#REF!</definedName>
    <definedName name="RSB_Bcos_Des_40R">#REF!</definedName>
    <definedName name="RSB_SOCFIN_40R">#REF!</definedName>
    <definedName name="RUIZ">#N/A</definedName>
    <definedName name="S_">#N/A</definedName>
    <definedName name="S_1A">#N/A</definedName>
    <definedName name="SA_Tab">#REF!</definedName>
    <definedName name="SAR">#N/A</definedName>
    <definedName name="SCHILL">#N/A</definedName>
    <definedName name="SCHILL1">#N/A</definedName>
    <definedName name="sds_gdp_exp_lari">#REF!</definedName>
    <definedName name="sds_gdp_origin">#REF!</definedName>
    <definedName name="sds_gpd_exp_gdp">#REF!</definedName>
    <definedName name="SEK">#N/A</definedName>
    <definedName name="sencount" hidden="1">2</definedName>
    <definedName name="SING">#N/A</definedName>
    <definedName name="SING1">#N/A</definedName>
    <definedName name="SPN">#N/A</definedName>
    <definedName name="spnf">'[25]SPNF Acuerdo Incl. Int.'!spnf</definedName>
    <definedName name="START">#REF!</definedName>
    <definedName name="STFQTAB">#REF!</definedName>
    <definedName name="STOP">#REF!</definedName>
    <definedName name="SUM">[4]BoP!$E$313:$BE$365</definedName>
    <definedName name="SUPLI">#N/A</definedName>
    <definedName name="SUPLIDORES">#N/A</definedName>
    <definedName name="Tab25a">#REF!</definedName>
    <definedName name="Tab25b">#REF!</definedName>
    <definedName name="Table__47">[38]RED47!$A$1:$I$53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8">'[19]shared data'!$A$1:$E$32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SA">#N/A</definedName>
    <definedName name="TASAS">#N/A</definedName>
    <definedName name="Tasas_Interes_06R">[39]A!$A$1:$T$54</definedName>
    <definedName name="tblChecks">[30]ErrCheck!$A$3:$E$5</definedName>
    <definedName name="tblLinks">[30]Links!$A$4:$F$33</definedName>
    <definedName name="tc">#VALUE!</definedName>
    <definedName name="TD">#N/A</definedName>
    <definedName name="TD1A">#N/A</definedName>
    <definedName name="TELAS">#REF!</definedName>
    <definedName name="Template_Table">#REF!</definedName>
    <definedName name="TIPOCAMBIO">#REF!</definedName>
    <definedName name="TITLES">#REF!</definedName>
    <definedName name="_xlnm.Print_Titles" localSheetId="0">'PP (EST)'!$1:$7</definedName>
    <definedName name="_xlnm.Print_Titles">#REF!,#REF!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[27]Q5!$E$23:$AH$23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[40]BCC!$A$1:$N$821,[40]BCC!$A$822:$N$1624</definedName>
    <definedName name="TOTAL">#N/A</definedName>
    <definedName name="Trade">#REF!</definedName>
    <definedName name="TRADE3">[9]Trade!#REF!</definedName>
    <definedName name="TRIGO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AED">#N/A</definedName>
    <definedName name="UAED1">#N/A</definedName>
    <definedName name="UC">#N/A</definedName>
    <definedName name="UC1A">#N/A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ENEZU">#N/A</definedName>
    <definedName name="VIAAEREA">#REF!</definedName>
    <definedName name="VTITLES">#REF!</definedName>
    <definedName name="wage_govt_sector">#REF!</definedName>
    <definedName name="WAPR">#REF!</definedName>
    <definedName name="WEO">#REF!</definedName>
    <definedName name="will">'[25]SPNF Acuerdo Incl. Int.'!will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XBANANO">#REF!</definedName>
    <definedName name="XCAFE">#REF!</definedName>
    <definedName name="XGS">#REF!</definedName>
    <definedName name="XMENSUALES">#REF!</definedName>
    <definedName name="xxWRS_1">'[19]shared data'!$A$1:$A$77</definedName>
    <definedName name="xxWRS_2">#REF!</definedName>
    <definedName name="xxWRS_3">#REF!</definedName>
    <definedName name="xxWRS_4">[29]Q5!$A$1:$A$104</definedName>
    <definedName name="xxWRS_5">[29]Q6!$A$1:$A$160</definedName>
    <definedName name="xxWRS_6">[29]Q7!$A$1:$A$59</definedName>
    <definedName name="xxWRS_7">[29]Q5!$A$1:$A$109</definedName>
    <definedName name="xxWRS_8">[29]Q6!$A$1:$A$162</definedName>
    <definedName name="xxWRS_9">[29]Q7!$A$1:$A$61</definedName>
    <definedName name="XXX">#REF!</definedName>
    <definedName name="XXX1">#REF!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Y">#N/A</definedName>
    <definedName name="YY1A">#N/A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4" i="6" l="1"/>
  <c r="I104" i="6"/>
  <c r="H104" i="6"/>
  <c r="G104" i="6"/>
  <c r="F104" i="6"/>
  <c r="E104" i="6"/>
  <c r="D104" i="6"/>
  <c r="C104" i="6"/>
  <c r="J104" i="6" s="1"/>
  <c r="R103" i="6"/>
  <c r="I103" i="6"/>
  <c r="I101" i="6" s="1"/>
  <c r="H103" i="6"/>
  <c r="G103" i="6"/>
  <c r="F103" i="6"/>
  <c r="E103" i="6"/>
  <c r="D103" i="6"/>
  <c r="C103" i="6"/>
  <c r="R102" i="6"/>
  <c r="R101" i="6" s="1"/>
  <c r="R100" i="6" s="1"/>
  <c r="H101" i="6"/>
  <c r="H100" i="6" s="1"/>
  <c r="E101" i="6"/>
  <c r="E100" i="6" s="1"/>
  <c r="D101" i="6"/>
  <c r="D100" i="6" s="1"/>
  <c r="Q101" i="6"/>
  <c r="Q100" i="6" s="1"/>
  <c r="P101" i="6"/>
  <c r="P100" i="6" s="1"/>
  <c r="O101" i="6"/>
  <c r="N101" i="6"/>
  <c r="N100" i="6" s="1"/>
  <c r="M101" i="6"/>
  <c r="M100" i="6" s="1"/>
  <c r="L101" i="6"/>
  <c r="G101" i="6"/>
  <c r="G100" i="6" s="1"/>
  <c r="F101" i="6"/>
  <c r="O100" i="6"/>
  <c r="L100" i="6"/>
  <c r="K100" i="6"/>
  <c r="F100" i="6"/>
  <c r="R99" i="6"/>
  <c r="F95" i="6"/>
  <c r="R98" i="6"/>
  <c r="J98" i="6"/>
  <c r="R97" i="6"/>
  <c r="G95" i="6"/>
  <c r="J97" i="6"/>
  <c r="R96" i="6"/>
  <c r="R95" i="6" s="1"/>
  <c r="I95" i="6"/>
  <c r="J96" i="6"/>
  <c r="Q95" i="6"/>
  <c r="P95" i="6"/>
  <c r="O95" i="6"/>
  <c r="N95" i="6"/>
  <c r="M95" i="6"/>
  <c r="L95" i="6"/>
  <c r="K95" i="6"/>
  <c r="H95" i="6"/>
  <c r="R94" i="6"/>
  <c r="R93" i="6"/>
  <c r="R92" i="6"/>
  <c r="F88" i="6"/>
  <c r="R91" i="6"/>
  <c r="E88" i="6"/>
  <c r="J91" i="6"/>
  <c r="R90" i="6"/>
  <c r="G88" i="6"/>
  <c r="D88" i="6"/>
  <c r="R89" i="6"/>
  <c r="H88" i="6"/>
  <c r="H87" i="6" s="1"/>
  <c r="Q88" i="6"/>
  <c r="P88" i="6"/>
  <c r="O88" i="6"/>
  <c r="N88" i="6"/>
  <c r="N87" i="6" s="1"/>
  <c r="M88" i="6"/>
  <c r="L88" i="6"/>
  <c r="K88" i="6"/>
  <c r="I88" i="6"/>
  <c r="C88" i="6"/>
  <c r="Q87" i="6"/>
  <c r="P87" i="6"/>
  <c r="O87" i="6"/>
  <c r="M87" i="6"/>
  <c r="L87" i="6"/>
  <c r="K87" i="6"/>
  <c r="R86" i="6"/>
  <c r="G83" i="6"/>
  <c r="R85" i="6"/>
  <c r="I83" i="6"/>
  <c r="F83" i="6"/>
  <c r="R84" i="6"/>
  <c r="J84" i="6"/>
  <c r="Q83" i="6"/>
  <c r="P83" i="6"/>
  <c r="P67" i="6" s="1"/>
  <c r="O83" i="6"/>
  <c r="N83" i="6"/>
  <c r="M83" i="6"/>
  <c r="L83" i="6"/>
  <c r="K83" i="6"/>
  <c r="H83" i="6"/>
  <c r="E83" i="6"/>
  <c r="D83" i="6"/>
  <c r="AA82" i="6"/>
  <c r="R82" i="6"/>
  <c r="R79" i="6" s="1"/>
  <c r="E79" i="6"/>
  <c r="J82" i="6"/>
  <c r="R81" i="6"/>
  <c r="G79" i="6"/>
  <c r="J81" i="6"/>
  <c r="R80" i="6"/>
  <c r="I79" i="6"/>
  <c r="J80" i="6"/>
  <c r="Q79" i="6"/>
  <c r="P79" i="6"/>
  <c r="O79" i="6"/>
  <c r="O67" i="6" s="1"/>
  <c r="N79" i="6"/>
  <c r="M79" i="6"/>
  <c r="L79" i="6"/>
  <c r="K79" i="6"/>
  <c r="H79" i="6"/>
  <c r="F79" i="6"/>
  <c r="C79" i="6"/>
  <c r="R78" i="6"/>
  <c r="I78" i="6"/>
  <c r="H78" i="6"/>
  <c r="H75" i="6" s="1"/>
  <c r="G78" i="6"/>
  <c r="F78" i="6"/>
  <c r="E78" i="6"/>
  <c r="D78" i="6"/>
  <c r="C78" i="6"/>
  <c r="R77" i="6"/>
  <c r="F75" i="6"/>
  <c r="D75" i="6"/>
  <c r="R76" i="6"/>
  <c r="E75" i="6"/>
  <c r="J76" i="6"/>
  <c r="R75" i="6"/>
  <c r="Q75" i="6"/>
  <c r="Q68" i="6" s="1"/>
  <c r="Q67" i="6" s="1"/>
  <c r="P75" i="6"/>
  <c r="O75" i="6"/>
  <c r="N75" i="6"/>
  <c r="N68" i="6" s="1"/>
  <c r="N67" i="6" s="1"/>
  <c r="M75" i="6"/>
  <c r="L75" i="6"/>
  <c r="K75" i="6"/>
  <c r="K68" i="6" s="1"/>
  <c r="K67" i="6" s="1"/>
  <c r="I75" i="6"/>
  <c r="C75" i="6"/>
  <c r="R74" i="6"/>
  <c r="J74" i="6"/>
  <c r="R73" i="6"/>
  <c r="R72" i="6"/>
  <c r="H70" i="6"/>
  <c r="H69" i="6" s="1"/>
  <c r="E70" i="6"/>
  <c r="E69" i="6" s="1"/>
  <c r="J72" i="6"/>
  <c r="S72" i="6" s="1"/>
  <c r="R71" i="6"/>
  <c r="G70" i="6"/>
  <c r="G69" i="6" s="1"/>
  <c r="R70" i="6"/>
  <c r="R69" i="6" s="1"/>
  <c r="R68" i="6" s="1"/>
  <c r="Q70" i="6"/>
  <c r="P70" i="6"/>
  <c r="O70" i="6"/>
  <c r="N70" i="6"/>
  <c r="M70" i="6"/>
  <c r="M69" i="6" s="1"/>
  <c r="M68" i="6" s="1"/>
  <c r="M67" i="6" s="1"/>
  <c r="L70" i="6"/>
  <c r="L69" i="6" s="1"/>
  <c r="L68" i="6" s="1"/>
  <c r="L67" i="6" s="1"/>
  <c r="K70" i="6"/>
  <c r="I70" i="6"/>
  <c r="I69" i="6" s="1"/>
  <c r="F70" i="6"/>
  <c r="F69" i="6" s="1"/>
  <c r="F68" i="6" s="1"/>
  <c r="F67" i="6" s="1"/>
  <c r="D70" i="6"/>
  <c r="C70" i="6"/>
  <c r="C69" i="6" s="1"/>
  <c r="C68" i="6" s="1"/>
  <c r="Q69" i="6"/>
  <c r="P69" i="6"/>
  <c r="O69" i="6"/>
  <c r="N69" i="6"/>
  <c r="K69" i="6"/>
  <c r="P68" i="6"/>
  <c r="O68" i="6"/>
  <c r="R66" i="6"/>
  <c r="I66" i="6"/>
  <c r="H66" i="6"/>
  <c r="G66" i="6"/>
  <c r="F66" i="6"/>
  <c r="E66" i="6"/>
  <c r="D66" i="6"/>
  <c r="J66" i="6" s="1"/>
  <c r="S66" i="6" s="1"/>
  <c r="C66" i="6"/>
  <c r="R65" i="6"/>
  <c r="I65" i="6"/>
  <c r="I59" i="6" s="1"/>
  <c r="I58" i="6" s="1"/>
  <c r="H65" i="6"/>
  <c r="G65" i="6"/>
  <c r="F65" i="6"/>
  <c r="E65" i="6"/>
  <c r="D65" i="6"/>
  <c r="C65" i="6"/>
  <c r="J65" i="6" s="1"/>
  <c r="S65" i="6" s="1"/>
  <c r="R64" i="6"/>
  <c r="I64" i="6"/>
  <c r="H64" i="6"/>
  <c r="G64" i="6"/>
  <c r="F64" i="6"/>
  <c r="E64" i="6"/>
  <c r="D64" i="6"/>
  <c r="C64" i="6"/>
  <c r="R63" i="6"/>
  <c r="I63" i="6"/>
  <c r="H63" i="6"/>
  <c r="G63" i="6"/>
  <c r="F63" i="6"/>
  <c r="E63" i="6"/>
  <c r="D63" i="6"/>
  <c r="J63" i="6" s="1"/>
  <c r="S63" i="6" s="1"/>
  <c r="C63" i="6"/>
  <c r="R62" i="6"/>
  <c r="I62" i="6"/>
  <c r="H62" i="6"/>
  <c r="G62" i="6"/>
  <c r="F62" i="6"/>
  <c r="E62" i="6"/>
  <c r="D62" i="6"/>
  <c r="C62" i="6"/>
  <c r="J62" i="6" s="1"/>
  <c r="S62" i="6" s="1"/>
  <c r="R61" i="6"/>
  <c r="I61" i="6"/>
  <c r="H61" i="6"/>
  <c r="G61" i="6"/>
  <c r="F61" i="6"/>
  <c r="E61" i="6"/>
  <c r="D61" i="6"/>
  <c r="C61" i="6"/>
  <c r="R60" i="6"/>
  <c r="R59" i="6" s="1"/>
  <c r="R58" i="6" s="1"/>
  <c r="H59" i="6"/>
  <c r="E59" i="6"/>
  <c r="E58" i="6" s="1"/>
  <c r="J60" i="6"/>
  <c r="Q59" i="6"/>
  <c r="P59" i="6"/>
  <c r="P58" i="6" s="1"/>
  <c r="O59" i="6"/>
  <c r="O58" i="6" s="1"/>
  <c r="N59" i="6"/>
  <c r="M59" i="6"/>
  <c r="M58" i="6" s="1"/>
  <c r="L59" i="6"/>
  <c r="K59" i="6"/>
  <c r="D59" i="6"/>
  <c r="D58" i="6" s="1"/>
  <c r="Q58" i="6"/>
  <c r="N58" i="6"/>
  <c r="L58" i="6"/>
  <c r="K58" i="6"/>
  <c r="H58" i="6"/>
  <c r="R57" i="6"/>
  <c r="R56" i="6"/>
  <c r="R55" i="6"/>
  <c r="Q55" i="6"/>
  <c r="P55" i="6"/>
  <c r="O55" i="6"/>
  <c r="N55" i="6"/>
  <c r="M55" i="6"/>
  <c r="L55" i="6"/>
  <c r="K55" i="6"/>
  <c r="I55" i="6"/>
  <c r="H55" i="6"/>
  <c r="G55" i="6"/>
  <c r="F55" i="6"/>
  <c r="E55" i="6"/>
  <c r="D55" i="6"/>
  <c r="C55" i="6"/>
  <c r="R54" i="6"/>
  <c r="R53" i="6"/>
  <c r="J53" i="6"/>
  <c r="R52" i="6"/>
  <c r="D49" i="6"/>
  <c r="D46" i="6" s="1"/>
  <c r="R51" i="6"/>
  <c r="F49" i="6"/>
  <c r="R50" i="6"/>
  <c r="R49" i="6" s="1"/>
  <c r="G49" i="6"/>
  <c r="Q49" i="6"/>
  <c r="Q46" i="6" s="1"/>
  <c r="P49" i="6"/>
  <c r="O49" i="6"/>
  <c r="N49" i="6"/>
  <c r="N46" i="6" s="1"/>
  <c r="M49" i="6"/>
  <c r="L49" i="6"/>
  <c r="K49" i="6"/>
  <c r="K46" i="6" s="1"/>
  <c r="H49" i="6"/>
  <c r="H46" i="6" s="1"/>
  <c r="E49" i="6"/>
  <c r="R48" i="6"/>
  <c r="G47" i="6"/>
  <c r="F47" i="6"/>
  <c r="R47" i="6"/>
  <c r="R46" i="6" s="1"/>
  <c r="Q47" i="6"/>
  <c r="P47" i="6"/>
  <c r="O47" i="6"/>
  <c r="N47" i="6"/>
  <c r="M47" i="6"/>
  <c r="L47" i="6"/>
  <c r="K47" i="6"/>
  <c r="I47" i="6"/>
  <c r="H47" i="6"/>
  <c r="E47" i="6"/>
  <c r="D47" i="6"/>
  <c r="C47" i="6"/>
  <c r="P46" i="6"/>
  <c r="O46" i="6"/>
  <c r="M46" i="6"/>
  <c r="L46" i="6"/>
  <c r="R45" i="6"/>
  <c r="R44" i="6"/>
  <c r="J44" i="6"/>
  <c r="S44" i="6" s="1"/>
  <c r="R43" i="6"/>
  <c r="J43" i="6"/>
  <c r="R42" i="6"/>
  <c r="J42" i="6"/>
  <c r="S42" i="6" s="1"/>
  <c r="R41" i="6"/>
  <c r="G39" i="6"/>
  <c r="G36" i="6" s="1"/>
  <c r="D39" i="6"/>
  <c r="R40" i="6"/>
  <c r="R39" i="6" s="1"/>
  <c r="F39" i="6"/>
  <c r="F36" i="6" s="1"/>
  <c r="E39" i="6"/>
  <c r="Q39" i="6"/>
  <c r="Q36" i="6" s="1"/>
  <c r="Q24" i="6" s="1"/>
  <c r="Q9" i="6" s="1"/>
  <c r="Q8" i="6" s="1"/>
  <c r="Q105" i="6" s="1"/>
  <c r="P39" i="6"/>
  <c r="O39" i="6"/>
  <c r="N39" i="6"/>
  <c r="N36" i="6" s="1"/>
  <c r="M39" i="6"/>
  <c r="L39" i="6"/>
  <c r="L36" i="6" s="1"/>
  <c r="K39" i="6"/>
  <c r="K36" i="6" s="1"/>
  <c r="K24" i="6" s="1"/>
  <c r="K9" i="6" s="1"/>
  <c r="K8" i="6" s="1"/>
  <c r="K105" i="6" s="1"/>
  <c r="I39" i="6"/>
  <c r="I36" i="6" s="1"/>
  <c r="H39" i="6"/>
  <c r="C39" i="6"/>
  <c r="C36" i="6" s="1"/>
  <c r="R38" i="6"/>
  <c r="J38" i="6"/>
  <c r="R37" i="6"/>
  <c r="J37" i="6"/>
  <c r="P36" i="6"/>
  <c r="P24" i="6" s="1"/>
  <c r="O36" i="6"/>
  <c r="M36" i="6"/>
  <c r="R35" i="6"/>
  <c r="J35" i="6"/>
  <c r="R34" i="6"/>
  <c r="R33" i="6"/>
  <c r="J33" i="6"/>
  <c r="T33" i="6" s="1"/>
  <c r="R32" i="6"/>
  <c r="J32" i="6"/>
  <c r="T32" i="6" s="1"/>
  <c r="R31" i="6"/>
  <c r="R28" i="6" s="1"/>
  <c r="J31" i="6"/>
  <c r="R30" i="6"/>
  <c r="G28" i="6"/>
  <c r="J30" i="6"/>
  <c r="R29" i="6"/>
  <c r="I28" i="6"/>
  <c r="Q28" i="6"/>
  <c r="P28" i="6"/>
  <c r="O28" i="6"/>
  <c r="O24" i="6" s="1"/>
  <c r="O9" i="6" s="1"/>
  <c r="N28" i="6"/>
  <c r="N24" i="6" s="1"/>
  <c r="M28" i="6"/>
  <c r="L28" i="6"/>
  <c r="K28" i="6"/>
  <c r="H28" i="6"/>
  <c r="R27" i="6"/>
  <c r="H25" i="6"/>
  <c r="G25" i="6"/>
  <c r="S26" i="6"/>
  <c r="R26" i="6"/>
  <c r="J26" i="6"/>
  <c r="R25" i="6"/>
  <c r="Q25" i="6"/>
  <c r="P25" i="6"/>
  <c r="O25" i="6"/>
  <c r="N25" i="6"/>
  <c r="M25" i="6"/>
  <c r="L25" i="6"/>
  <c r="L24" i="6" s="1"/>
  <c r="K25" i="6"/>
  <c r="I25" i="6"/>
  <c r="F25" i="6"/>
  <c r="E25" i="6"/>
  <c r="D25" i="6"/>
  <c r="C25" i="6"/>
  <c r="M24" i="6"/>
  <c r="M9" i="6" s="1"/>
  <c r="R23" i="6"/>
  <c r="R22" i="6"/>
  <c r="J22" i="6"/>
  <c r="R21" i="6"/>
  <c r="J21" i="6"/>
  <c r="R20" i="6"/>
  <c r="I16" i="6"/>
  <c r="I15" i="6" s="1"/>
  <c r="C16" i="6"/>
  <c r="C15" i="6" s="1"/>
  <c r="R19" i="6"/>
  <c r="H16" i="6"/>
  <c r="H15" i="6" s="1"/>
  <c r="F16" i="6"/>
  <c r="F15" i="6" s="1"/>
  <c r="J19" i="6"/>
  <c r="R18" i="6"/>
  <c r="R16" i="6" s="1"/>
  <c r="R15" i="6" s="1"/>
  <c r="G16" i="6"/>
  <c r="G15" i="6" s="1"/>
  <c r="E16" i="6"/>
  <c r="E15" i="6" s="1"/>
  <c r="J18" i="6"/>
  <c r="R17" i="6"/>
  <c r="J17" i="6"/>
  <c r="Q16" i="6"/>
  <c r="P16" i="6"/>
  <c r="O16" i="6"/>
  <c r="N16" i="6"/>
  <c r="M16" i="6"/>
  <c r="L16" i="6"/>
  <c r="K16" i="6"/>
  <c r="D16" i="6"/>
  <c r="Q15" i="6"/>
  <c r="P15" i="6"/>
  <c r="P9" i="6" s="1"/>
  <c r="P8" i="6" s="1"/>
  <c r="P105" i="6" s="1"/>
  <c r="O15" i="6"/>
  <c r="N15" i="6"/>
  <c r="M15" i="6"/>
  <c r="L15" i="6"/>
  <c r="K15" i="6"/>
  <c r="D15" i="6"/>
  <c r="R14" i="6"/>
  <c r="E10" i="6"/>
  <c r="J14" i="6"/>
  <c r="R13" i="6"/>
  <c r="H10" i="6"/>
  <c r="D10" i="6"/>
  <c r="R12" i="6"/>
  <c r="I10" i="6"/>
  <c r="G10" i="6"/>
  <c r="J12" i="6"/>
  <c r="R11" i="6"/>
  <c r="J11" i="6"/>
  <c r="R10" i="6"/>
  <c r="Q10" i="6"/>
  <c r="P10" i="6"/>
  <c r="O10" i="6"/>
  <c r="N10" i="6"/>
  <c r="M10" i="6"/>
  <c r="L10" i="6"/>
  <c r="K10" i="6"/>
  <c r="F10" i="6"/>
  <c r="N9" i="6"/>
  <c r="F87" i="6" l="1"/>
  <c r="I68" i="6"/>
  <c r="F46" i="6"/>
  <c r="E46" i="6"/>
  <c r="G24" i="6"/>
  <c r="I24" i="6"/>
  <c r="R9" i="6"/>
  <c r="T38" i="6"/>
  <c r="S38" i="6"/>
  <c r="T22" i="6"/>
  <c r="S22" i="6"/>
  <c r="T74" i="6"/>
  <c r="S74" i="6"/>
  <c r="T19" i="6"/>
  <c r="S19" i="6"/>
  <c r="G46" i="6"/>
  <c r="S11" i="6"/>
  <c r="T11" i="6"/>
  <c r="T14" i="6"/>
  <c r="S14" i="6"/>
  <c r="T82" i="6"/>
  <c r="S82" i="6"/>
  <c r="T104" i="6"/>
  <c r="S104" i="6"/>
  <c r="T98" i="6"/>
  <c r="S98" i="6"/>
  <c r="L9" i="6"/>
  <c r="L8" i="6" s="1"/>
  <c r="L105" i="6" s="1"/>
  <c r="S17" i="6"/>
  <c r="T17" i="6"/>
  <c r="T21" i="6"/>
  <c r="S21" i="6"/>
  <c r="T30" i="6"/>
  <c r="S30" i="6"/>
  <c r="T37" i="6"/>
  <c r="S37" i="6"/>
  <c r="T53" i="6"/>
  <c r="S53" i="6"/>
  <c r="S60" i="6"/>
  <c r="T84" i="6"/>
  <c r="S84" i="6"/>
  <c r="I87" i="6"/>
  <c r="T97" i="6"/>
  <c r="S97" i="6"/>
  <c r="N8" i="6"/>
  <c r="S12" i="6"/>
  <c r="T12" i="6"/>
  <c r="T18" i="6"/>
  <c r="S18" i="6"/>
  <c r="M8" i="6"/>
  <c r="O8" i="6"/>
  <c r="O105" i="6" s="1"/>
  <c r="T91" i="6"/>
  <c r="S91" i="6"/>
  <c r="T81" i="6"/>
  <c r="S81" i="6"/>
  <c r="M105" i="6"/>
  <c r="J29" i="6"/>
  <c r="T80" i="6"/>
  <c r="S80" i="6"/>
  <c r="J79" i="6"/>
  <c r="J90" i="6"/>
  <c r="C28" i="6"/>
  <c r="C24" i="6" s="1"/>
  <c r="E28" i="6"/>
  <c r="S33" i="6"/>
  <c r="J41" i="6"/>
  <c r="T42" i="6"/>
  <c r="J45" i="6"/>
  <c r="J54" i="6"/>
  <c r="J57" i="6"/>
  <c r="J61" i="6"/>
  <c r="S61" i="6" s="1"/>
  <c r="J94" i="6"/>
  <c r="N105" i="6"/>
  <c r="E36" i="6"/>
  <c r="R36" i="6"/>
  <c r="R24" i="6" s="1"/>
  <c r="T43" i="6"/>
  <c r="S43" i="6"/>
  <c r="J56" i="6"/>
  <c r="T76" i="6"/>
  <c r="J86" i="6"/>
  <c r="S86" i="6" s="1"/>
  <c r="J93" i="6"/>
  <c r="C10" i="6"/>
  <c r="J20" i="6"/>
  <c r="T26" i="6"/>
  <c r="D28" i="6"/>
  <c r="D36" i="6"/>
  <c r="J50" i="6"/>
  <c r="J64" i="6"/>
  <c r="S64" i="6" s="1"/>
  <c r="D69" i="6"/>
  <c r="D68" i="6" s="1"/>
  <c r="D67" i="6" s="1"/>
  <c r="J73" i="6"/>
  <c r="G75" i="6"/>
  <c r="G68" i="6" s="1"/>
  <c r="G67" i="6" s="1"/>
  <c r="D79" i="6"/>
  <c r="J89" i="6"/>
  <c r="G87" i="6"/>
  <c r="C95" i="6"/>
  <c r="C87" i="6" s="1"/>
  <c r="E95" i="6"/>
  <c r="E87" i="6" s="1"/>
  <c r="T31" i="6"/>
  <c r="S31" i="6"/>
  <c r="J13" i="6"/>
  <c r="J10" i="6" s="1"/>
  <c r="J71" i="6"/>
  <c r="I67" i="6"/>
  <c r="S32" i="6"/>
  <c r="J34" i="6"/>
  <c r="J40" i="6"/>
  <c r="J48" i="6"/>
  <c r="J55" i="6"/>
  <c r="F59" i="6"/>
  <c r="F58" i="6" s="1"/>
  <c r="S76" i="6"/>
  <c r="J78" i="6"/>
  <c r="R83" i="6"/>
  <c r="R67" i="6" s="1"/>
  <c r="R88" i="6"/>
  <c r="R87" i="6" s="1"/>
  <c r="J99" i="6"/>
  <c r="C101" i="6"/>
  <c r="C100" i="6" s="1"/>
  <c r="J103" i="6"/>
  <c r="I100" i="6"/>
  <c r="T35" i="6"/>
  <c r="S35" i="6"/>
  <c r="J52" i="6"/>
  <c r="E68" i="6"/>
  <c r="E67" i="6" s="1"/>
  <c r="T96" i="6"/>
  <c r="S96" i="6"/>
  <c r="J95" i="6"/>
  <c r="J23" i="6"/>
  <c r="J27" i="6"/>
  <c r="J25" i="6" s="1"/>
  <c r="F28" i="6"/>
  <c r="F24" i="6" s="1"/>
  <c r="F9" i="6" s="1"/>
  <c r="H36" i="6"/>
  <c r="H24" i="6" s="1"/>
  <c r="H9" i="6" s="1"/>
  <c r="J51" i="6"/>
  <c r="C49" i="6"/>
  <c r="C46" i="6" s="1"/>
  <c r="I49" i="6"/>
  <c r="I46" i="6" s="1"/>
  <c r="C59" i="6"/>
  <c r="C58" i="6" s="1"/>
  <c r="G59" i="6"/>
  <c r="G58" i="6" s="1"/>
  <c r="H68" i="6"/>
  <c r="H67" i="6" s="1"/>
  <c r="J77" i="6"/>
  <c r="J85" i="6"/>
  <c r="J83" i="6" s="1"/>
  <c r="J92" i="6"/>
  <c r="D95" i="6"/>
  <c r="D87" i="6" s="1"/>
  <c r="J102" i="6"/>
  <c r="C83" i="6"/>
  <c r="C67" i="6" s="1"/>
  <c r="F8" i="6" l="1"/>
  <c r="F105" i="6" s="1"/>
  <c r="H8" i="6"/>
  <c r="H105" i="6" s="1"/>
  <c r="G9" i="6"/>
  <c r="E24" i="6"/>
  <c r="E9" i="6" s="1"/>
  <c r="E8" i="6" s="1"/>
  <c r="E105" i="6" s="1"/>
  <c r="I9" i="6"/>
  <c r="I8" i="6" s="1"/>
  <c r="I105" i="6" s="1"/>
  <c r="D24" i="6"/>
  <c r="D9" i="6" s="1"/>
  <c r="D8" i="6" s="1"/>
  <c r="D105" i="6" s="1"/>
  <c r="T10" i="6"/>
  <c r="S10" i="6"/>
  <c r="S78" i="6"/>
  <c r="T78" i="6"/>
  <c r="T93" i="6"/>
  <c r="S93" i="6"/>
  <c r="T41" i="6"/>
  <c r="S41" i="6"/>
  <c r="S79" i="6"/>
  <c r="T79" i="6"/>
  <c r="G8" i="6"/>
  <c r="G105" i="6" s="1"/>
  <c r="T85" i="6"/>
  <c r="S85" i="6"/>
  <c r="S95" i="6"/>
  <c r="T95" i="6"/>
  <c r="T73" i="6"/>
  <c r="S73" i="6"/>
  <c r="T77" i="6"/>
  <c r="S77" i="6"/>
  <c r="T51" i="6"/>
  <c r="S51" i="6"/>
  <c r="T99" i="6"/>
  <c r="S99" i="6"/>
  <c r="S57" i="6"/>
  <c r="T57" i="6"/>
  <c r="T55" i="6"/>
  <c r="S55" i="6"/>
  <c r="J70" i="6"/>
  <c r="T71" i="6"/>
  <c r="S71" i="6"/>
  <c r="S20" i="6"/>
  <c r="T20" i="6"/>
  <c r="J75" i="6"/>
  <c r="T54" i="6"/>
  <c r="S54" i="6"/>
  <c r="T29" i="6"/>
  <c r="S29" i="6"/>
  <c r="J28" i="6"/>
  <c r="J16" i="6"/>
  <c r="T92" i="6"/>
  <c r="S92" i="6"/>
  <c r="T23" i="6"/>
  <c r="S23" i="6"/>
  <c r="S34" i="6"/>
  <c r="T34" i="6"/>
  <c r="T83" i="6"/>
  <c r="S83" i="6"/>
  <c r="S102" i="6"/>
  <c r="J101" i="6"/>
  <c r="T102" i="6"/>
  <c r="J47" i="6"/>
  <c r="T48" i="6"/>
  <c r="S48" i="6"/>
  <c r="T13" i="6"/>
  <c r="S13" i="6"/>
  <c r="T89" i="6"/>
  <c r="S89" i="6"/>
  <c r="J88" i="6"/>
  <c r="S50" i="6"/>
  <c r="J49" i="6"/>
  <c r="T50" i="6"/>
  <c r="C9" i="6"/>
  <c r="C8" i="6" s="1"/>
  <c r="C105" i="6" s="1"/>
  <c r="T45" i="6"/>
  <c r="S45" i="6"/>
  <c r="T25" i="6"/>
  <c r="S25" i="6"/>
  <c r="T90" i="6"/>
  <c r="S90" i="6"/>
  <c r="J59" i="6"/>
  <c r="S27" i="6"/>
  <c r="T27" i="6"/>
  <c r="T52" i="6"/>
  <c r="S52" i="6"/>
  <c r="T103" i="6"/>
  <c r="S103" i="6"/>
  <c r="J39" i="6"/>
  <c r="T40" i="6"/>
  <c r="S40" i="6"/>
  <c r="T56" i="6"/>
  <c r="S56" i="6"/>
  <c r="S94" i="6"/>
  <c r="T94" i="6"/>
  <c r="R8" i="6"/>
  <c r="R105" i="6" s="1"/>
  <c r="S28" i="6" l="1"/>
  <c r="T28" i="6"/>
  <c r="T49" i="6"/>
  <c r="S49" i="6"/>
  <c r="J100" i="6"/>
  <c r="S101" i="6"/>
  <c r="T101" i="6"/>
  <c r="T16" i="6"/>
  <c r="J15" i="6"/>
  <c r="S16" i="6"/>
  <c r="T39" i="6"/>
  <c r="S39" i="6"/>
  <c r="J36" i="6"/>
  <c r="T75" i="6"/>
  <c r="S75" i="6"/>
  <c r="S59" i="6"/>
  <c r="J58" i="6"/>
  <c r="S58" i="6" s="1"/>
  <c r="S88" i="6"/>
  <c r="J87" i="6"/>
  <c r="T88" i="6"/>
  <c r="J46" i="6"/>
  <c r="T47" i="6"/>
  <c r="S47" i="6"/>
  <c r="J69" i="6"/>
  <c r="T70" i="6"/>
  <c r="S70" i="6"/>
  <c r="T36" i="6" l="1"/>
  <c r="S36" i="6"/>
  <c r="T100" i="6"/>
  <c r="S100" i="6"/>
  <c r="T15" i="6"/>
  <c r="S15" i="6"/>
  <c r="J68" i="6"/>
  <c r="T69" i="6"/>
  <c r="S69" i="6"/>
  <c r="T46" i="6"/>
  <c r="S46" i="6"/>
  <c r="S87" i="6"/>
  <c r="T87" i="6"/>
  <c r="J24" i="6"/>
  <c r="J9" i="6" s="1"/>
  <c r="T9" i="6" l="1"/>
  <c r="S9" i="6"/>
  <c r="T24" i="6"/>
  <c r="S24" i="6"/>
  <c r="J67" i="6"/>
  <c r="T68" i="6"/>
  <c r="S68" i="6"/>
  <c r="T67" i="6" l="1"/>
  <c r="S67" i="6"/>
  <c r="J8" i="6"/>
  <c r="T8" i="6" l="1"/>
  <c r="S8" i="6"/>
  <c r="J105" i="6"/>
  <c r="T105" i="6" l="1"/>
  <c r="S105" i="6"/>
</calcChain>
</file>

<file path=xl/sharedStrings.xml><?xml version="1.0" encoding="utf-8"?>
<sst xmlns="http://schemas.openxmlformats.org/spreadsheetml/2006/main" count="127" uniqueCount="111">
  <si>
    <t>CUADRO No.1</t>
  </si>
  <si>
    <t>INGRESOS FISCALES COMPARADOS, SEGÚN PRINCIPALES PARTIDAS</t>
  </si>
  <si>
    <t>PARTIDAS</t>
  </si>
  <si>
    <t>RECAUDADO 2026</t>
  </si>
  <si>
    <t>DIFERENCIA</t>
  </si>
  <si>
    <t xml:space="preserve">% ALCANZADO </t>
  </si>
  <si>
    <t>ENERO</t>
  </si>
  <si>
    <t>FEBRERO</t>
  </si>
  <si>
    <t>A) INGRESOS CORRIENTES</t>
  </si>
  <si>
    <t>I) IMPUESTOS</t>
  </si>
  <si>
    <t>1) IMPUESTOS SOBRE LOS INGRESOS</t>
  </si>
  <si>
    <t>- Impuestos sobre la Renta de Personas Físicas</t>
  </si>
  <si>
    <t>- Impuestos sobre Los Ingresos de las Empresas y Otras Corporaciones</t>
  </si>
  <si>
    <t xml:space="preserve">- Impuestos sobre los Ingresos Aplicados sin Distinción de Persona </t>
  </si>
  <si>
    <t>- Accesorios sobre los Impuestos a  los Ingresos</t>
  </si>
  <si>
    <t>2)  IMPUESTOS SOBRE LA PROPIEDAD</t>
  </si>
  <si>
    <t>- Impuestos sobre la Propiedad y Transacciones Financieras y de Capital</t>
  </si>
  <si>
    <t>- Impuesto a la Propiedad Inmobiliaria (IPI) (Impuesto a las Viviendas Suntuarias IVSS)</t>
  </si>
  <si>
    <t>- Impuestos sobre Activos</t>
  </si>
  <si>
    <t>- Impuesto sobre Operaciones Inmobiliarias</t>
  </si>
  <si>
    <t>- Impuestos sobre Transferencias de Bienes Muebles</t>
  </si>
  <si>
    <t>- Impuesto sobre Cheques</t>
  </si>
  <si>
    <t>- Otros</t>
  </si>
  <si>
    <t>-  Accesorios sobre la Propiedad</t>
  </si>
  <si>
    <t>3) IMPUESTOS INTERNOS SOBRE MERCANCIAS Y SERVICIOS</t>
  </si>
  <si>
    <t>- Impuestos sobre los Bienes y Servicios</t>
  </si>
  <si>
    <t>- ITBIS Interno</t>
  </si>
  <si>
    <t>- ITBIS Externo</t>
  </si>
  <si>
    <t>- Impuestos Adicionales y Selectivos sobre Bienes y Servicios</t>
  </si>
  <si>
    <t>- Impuesto específico sobre los hidrocarburos, Ley No. 112-00</t>
  </si>
  <si>
    <t>- Impuesto selectivo Ad Valorem sobre hidrocarburos, Ley No.557-05</t>
  </si>
  <si>
    <t>- Impuestos Selectivos a Bebidas Alcoholicas</t>
  </si>
  <si>
    <t>- Impuesto Selectivo al Tabaco y los Cigarrillos</t>
  </si>
  <si>
    <t>- Impuestos Selectivo a las Telecomunicaciones</t>
  </si>
  <si>
    <t>- Impuestos Selectivo a los Seguros</t>
  </si>
  <si>
    <t>- Impuestos Sobre el Uso de Bienes y Licencias</t>
  </si>
  <si>
    <t>- 17% Registro de Propiedad de vehículo</t>
  </si>
  <si>
    <t>- Derecho de Circulación Vehículos de Motor</t>
  </si>
  <si>
    <t>- Licencias para Portar Armas de Fuego</t>
  </si>
  <si>
    <t>Fondo General</t>
  </si>
  <si>
    <t xml:space="preserve">Recursos de Captación Directa del Ministerio de Interior y Policia </t>
  </si>
  <si>
    <t xml:space="preserve">- Imp.especifico Bancas de Apuestas de Loteria  </t>
  </si>
  <si>
    <t>- Imp.especifico Bancas de Apuestas  deportivas</t>
  </si>
  <si>
    <t>- Accesorios sobre Impuestos Internos a  Mercancías y  Servicios</t>
  </si>
  <si>
    <t>4) IMPUESTOS SOBRE EL COMERCIO Y LAS TRANSACCIONES/COMERCIO EXTERIOR</t>
  </si>
  <si>
    <t>Sobre las Importaciones</t>
  </si>
  <si>
    <t>- Arancel</t>
  </si>
  <si>
    <t>Otros Impuestos sobre el Comercio Exterior</t>
  </si>
  <si>
    <t>- Impuesto a la Salida de Pasajeros al Exterior por Aeropuertos y Puertos</t>
  </si>
  <si>
    <t>- Derechos Consulares</t>
  </si>
  <si>
    <t>5) IMPUESTOS ECOLOGICOS</t>
  </si>
  <si>
    <t>6)  IMPUESTOS DIVERSOS</t>
  </si>
  <si>
    <t>II) CONTRIBUCIONES SOCIALES</t>
  </si>
  <si>
    <t xml:space="preserve">   - Contribución Social</t>
  </si>
  <si>
    <t xml:space="preserve">   - Contribuciones varias</t>
  </si>
  <si>
    <t>III) TRANSFERENCIAS CORRIENTES</t>
  </si>
  <si>
    <t>- Transferencias Corrientes</t>
  </si>
  <si>
    <t xml:space="preserve"> -Del Sector Privado Interno</t>
  </si>
  <si>
    <t>- Del Gobierno Central</t>
  </si>
  <si>
    <t>- De Instituciones  Públicas Descentralizadas o Autónomas</t>
  </si>
  <si>
    <t>- De instituciones públicas de la seguridad social</t>
  </si>
  <si>
    <t xml:space="preserve">- De empresas públicas no financieras </t>
  </si>
  <si>
    <t xml:space="preserve">- De Instituciones Públicas Financieras No Monetarias </t>
  </si>
  <si>
    <t>IV) INGRESOS POR CONTRAPRESTACION</t>
  </si>
  <si>
    <t>- Ventas de Bienes y Servicios</t>
  </si>
  <si>
    <t>- Ventas de Mercancías del Estado</t>
  </si>
  <si>
    <t>- PROMESE</t>
  </si>
  <si>
    <t>- Fondo General</t>
  </si>
  <si>
    <t>- Recursos de captación directa del programa PROMESE CAL ( D. No. 308-97)</t>
  </si>
  <si>
    <t>- Ingresos de las Inst. Centralizadas en Servicios en la CUT</t>
  </si>
  <si>
    <t>- Otras Ventas</t>
  </si>
  <si>
    <t>- Ventas de Servicios del Estado</t>
  </si>
  <si>
    <t>- Otras Ventas de Servicios del Gobierno Central</t>
  </si>
  <si>
    <t>- Tasas</t>
  </si>
  <si>
    <t>- Tarjetas de Turismo</t>
  </si>
  <si>
    <t>- Expedición y Renovación de Pasaportes</t>
  </si>
  <si>
    <t>- Derechos Administrativos</t>
  </si>
  <si>
    <t xml:space="preserve"> - Recursos de Captación Directa para el Fomento y Desarrollo del Gas Natural en el Parque vehicular</t>
  </si>
  <si>
    <t>- Otros ingresos de las Inst. Centralizadas en Servicios en la CUT</t>
  </si>
  <si>
    <t>V) OTROS INGRESOS</t>
  </si>
  <si>
    <t>- Rentas de la Propiedad</t>
  </si>
  <si>
    <t>- Dividendos por Inversiones Empresariales</t>
  </si>
  <si>
    <t>- Intereses</t>
  </si>
  <si>
    <t>- Arriendo de Activos Tangibles No Producidos</t>
  </si>
  <si>
    <t>- otros</t>
  </si>
  <si>
    <t>- Multas y Sanciones</t>
  </si>
  <si>
    <t xml:space="preserve">     - Recursos de Captación Directa de la Procuradoria General de la República ( multas de tránsito)</t>
  </si>
  <si>
    <t>- Ingresos Diversos</t>
  </si>
  <si>
    <t>- Ingresos por diferencial del gas licuado de petróleo</t>
  </si>
  <si>
    <t>-2124 Fondo de Estabilización y Compensación de los Precios de los Cmbustibles (FECOPECO)</t>
  </si>
  <si>
    <t>- 2125 Patrimonio Recuperado</t>
  </si>
  <si>
    <t>B)  INGRESOS DE CAPITAL</t>
  </si>
  <si>
    <t>- Ventas de Activos No Financieros</t>
  </si>
  <si>
    <t>- Venta de  Activos Fijos</t>
  </si>
  <si>
    <t>- Ventas de Activos Intangibles</t>
  </si>
  <si>
    <t>- Transferencias Capital</t>
  </si>
  <si>
    <t>TOTAL</t>
  </si>
  <si>
    <t xml:space="preserve">NOTAS: </t>
  </si>
  <si>
    <t xml:space="preserve">(1) Cifras sujetas a rectificación.  Incluye los dólares convertidos a la tasa oficial.  </t>
  </si>
  <si>
    <t xml:space="preserve">     Excluye los Depósitos a Cargo del Estado, Fondos Especiales y de Terceros, ingresos de las instituciones centralizadas en la CUT no presupuestaria, </t>
  </si>
  <si>
    <t xml:space="preserve">     Fondo de devolución impuesto Selectivo al consumo de combustibles y los depósitos en exceso de las recaudadoras.</t>
  </si>
  <si>
    <t>MARZO</t>
  </si>
  <si>
    <t>FUENTE: Elaborado por la Direción de Política Tributaria (DPT) del Viceministerio de Política Fiscal del Ministerio de Hacienda y Economía, con los datos del Sistema Integrado de Gestión Financiera (SIGEF).</t>
  </si>
  <si>
    <t xml:space="preserve">Las informaciones presentadas difieren de las presentadas en  Portal de Transparencia Fiscal,  ya que solo incluyen los ingresos presupuestarios. </t>
  </si>
  <si>
    <t>ABRIL</t>
  </si>
  <si>
    <t>MAYO</t>
  </si>
  <si>
    <t>(En millones de RD$</t>
  </si>
  <si>
    <t>JUNIO</t>
  </si>
  <si>
    <t>ENERO-JULIO  2026/PRESUPUESTO REFORMULADO  2026</t>
  </si>
  <si>
    <t>PRESUPUESTO REFORMULADO 2026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</si>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</sst>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_);\(#,##0.0\)"/>
    <numFmt numFmtId="165" formatCode="_(* #,##0.0_);_(* \(#,##0.0\);_(* &quot;-&quot;??_);_(@_)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color indexed="8"/>
      <name val="Gotham"/>
    </font>
    <font>
      <b/>
      <sz val="12"/>
      <color indexed="8"/>
      <name val="Gotham"/>
    </font>
    <font>
      <i/>
      <sz val="11"/>
      <color indexed="8"/>
      <name val="Gotham"/>
    </font>
    <font>
      <b/>
      <sz val="10"/>
      <color theme="0"/>
      <name val="Gotham"/>
    </font>
    <font>
      <b/>
      <sz val="10"/>
      <color indexed="8"/>
      <name val="Gotham"/>
    </font>
    <font>
      <sz val="10"/>
      <color indexed="8"/>
      <name val="Gotham"/>
    </font>
    <font>
      <b/>
      <sz val="10"/>
      <name val="Arial"/>
      <family val="2"/>
    </font>
    <font>
      <sz val="9"/>
      <color indexed="8"/>
      <name val="Gotham"/>
    </font>
    <font>
      <sz val="10"/>
      <name val="Gotham"/>
    </font>
    <font>
      <u/>
      <sz val="10"/>
      <color indexed="8"/>
      <name val="Gotham"/>
    </font>
    <font>
      <b/>
      <sz val="8"/>
      <name val="Gotham"/>
    </font>
    <font>
      <sz val="8"/>
      <color indexed="8"/>
      <name val="Gotham"/>
    </font>
    <font>
      <sz val="8"/>
      <name val="Gotham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0" borderId="0"/>
  </cellStyleXfs>
  <cellXfs count="91">
    <xf numFmtId="0" fontId="0" fillId="0" borderId="0" xfId="0"/>
    <xf numFmtId="0" fontId="1" fillId="2" borderId="0" xfId="2" applyFill="1"/>
    <xf numFmtId="0" fontId="1" fillId="0" borderId="0" xfId="2"/>
    <xf numFmtId="0" fontId="6" fillId="0" borderId="8" xfId="3" applyFont="1" applyBorder="1"/>
    <xf numFmtId="164" fontId="6" fillId="0" borderId="9" xfId="4" applyNumberFormat="1" applyFont="1" applyBorder="1"/>
    <xf numFmtId="164" fontId="6" fillId="0" borderId="9" xfId="4" applyNumberFormat="1" applyFont="1" applyBorder="1" applyAlignment="1">
      <alignment horizontal="right" indent="1"/>
    </xf>
    <xf numFmtId="43" fontId="1" fillId="0" borderId="0" xfId="1"/>
    <xf numFmtId="49" fontId="6" fillId="0" borderId="8" xfId="4" applyNumberFormat="1" applyFont="1" applyBorder="1" applyAlignment="1">
      <alignment horizontal="left"/>
    </xf>
    <xf numFmtId="49" fontId="7" fillId="0" borderId="8" xfId="4" applyNumberFormat="1" applyFont="1" applyBorder="1" applyAlignment="1">
      <alignment horizontal="left" indent="1"/>
    </xf>
    <xf numFmtId="164" fontId="7" fillId="0" borderId="9" xfId="4" applyNumberFormat="1" applyFont="1" applyBorder="1"/>
    <xf numFmtId="164" fontId="7" fillId="0" borderId="9" xfId="4" applyNumberFormat="1" applyFont="1" applyBorder="1" applyAlignment="1">
      <alignment horizontal="right" indent="1"/>
    </xf>
    <xf numFmtId="164" fontId="6" fillId="0" borderId="9" xfId="3" applyNumberFormat="1" applyFont="1" applyBorder="1"/>
    <xf numFmtId="164" fontId="6" fillId="0" borderId="9" xfId="3" applyNumberFormat="1" applyFont="1" applyBorder="1" applyAlignment="1">
      <alignment horizontal="right" indent="1"/>
    </xf>
    <xf numFmtId="49" fontId="6" fillId="0" borderId="8" xfId="3" applyNumberFormat="1" applyFont="1" applyBorder="1" applyAlignment="1">
      <alignment horizontal="left" indent="1"/>
    </xf>
    <xf numFmtId="49" fontId="7" fillId="0" borderId="8" xfId="3" applyNumberFormat="1" applyFont="1" applyBorder="1" applyAlignment="1">
      <alignment horizontal="left" indent="2"/>
    </xf>
    <xf numFmtId="164" fontId="7" fillId="0" borderId="9" xfId="3" applyNumberFormat="1" applyFont="1" applyBorder="1"/>
    <xf numFmtId="165" fontId="7" fillId="0" borderId="9" xfId="4" applyNumberFormat="1" applyFont="1" applyBorder="1"/>
    <xf numFmtId="49" fontId="7" fillId="0" borderId="8" xfId="2" applyNumberFormat="1" applyFont="1" applyBorder="1" applyAlignment="1">
      <alignment horizontal="left" indent="2"/>
    </xf>
    <xf numFmtId="49" fontId="6" fillId="0" borderId="8" xfId="4" applyNumberFormat="1" applyFont="1" applyBorder="1" applyAlignment="1">
      <alignment horizontal="left" indent="2"/>
    </xf>
    <xf numFmtId="49" fontId="7" fillId="0" borderId="8" xfId="4" applyNumberFormat="1" applyFont="1" applyBorder="1" applyAlignment="1">
      <alignment horizontal="left" indent="3"/>
    </xf>
    <xf numFmtId="0" fontId="6" fillId="0" borderId="8" xfId="3" applyFont="1" applyBorder="1" applyAlignment="1">
      <alignment horizontal="left" indent="2"/>
    </xf>
    <xf numFmtId="49" fontId="6" fillId="0" borderId="8" xfId="4" applyNumberFormat="1" applyFont="1" applyBorder="1" applyAlignment="1">
      <alignment horizontal="left" indent="3"/>
    </xf>
    <xf numFmtId="164" fontId="7" fillId="0" borderId="8" xfId="4" applyNumberFormat="1" applyFont="1" applyBorder="1" applyAlignment="1">
      <alignment horizontal="left" indent="5"/>
    </xf>
    <xf numFmtId="164" fontId="7" fillId="2" borderId="9" xfId="4" applyNumberFormat="1" applyFont="1" applyFill="1" applyBorder="1"/>
    <xf numFmtId="164" fontId="7" fillId="4" borderId="8" xfId="4" applyNumberFormat="1" applyFont="1" applyFill="1" applyBorder="1" applyAlignment="1">
      <alignment horizontal="left" indent="5"/>
    </xf>
    <xf numFmtId="164" fontId="7" fillId="4" borderId="9" xfId="4" applyNumberFormat="1" applyFont="1" applyFill="1" applyBorder="1"/>
    <xf numFmtId="164" fontId="7" fillId="4" borderId="9" xfId="4" applyNumberFormat="1" applyFont="1" applyFill="1" applyBorder="1" applyAlignment="1">
      <alignment horizontal="right" indent="1"/>
    </xf>
    <xf numFmtId="164" fontId="7" fillId="0" borderId="8" xfId="4" applyNumberFormat="1" applyFont="1" applyBorder="1" applyAlignment="1">
      <alignment horizontal="left" indent="3"/>
    </xf>
    <xf numFmtId="49" fontId="7" fillId="0" borderId="8" xfId="4" applyNumberFormat="1" applyFont="1" applyBorder="1" applyAlignment="1">
      <alignment horizontal="left"/>
    </xf>
    <xf numFmtId="43" fontId="6" fillId="0" borderId="9" xfId="1" applyFont="1" applyBorder="1" applyAlignment="1">
      <alignment horizontal="right" indent="1"/>
    </xf>
    <xf numFmtId="49" fontId="6" fillId="0" borderId="8" xfId="4" applyNumberFormat="1" applyFont="1" applyBorder="1" applyAlignment="1">
      <alignment horizontal="left" indent="1"/>
    </xf>
    <xf numFmtId="49" fontId="7" fillId="2" borderId="8" xfId="3" applyNumberFormat="1" applyFont="1" applyFill="1" applyBorder="1" applyAlignment="1">
      <alignment horizontal="left" indent="2"/>
    </xf>
    <xf numFmtId="49" fontId="6" fillId="0" borderId="8" xfId="4" applyNumberFormat="1" applyFont="1" applyBorder="1"/>
    <xf numFmtId="0" fontId="8" fillId="0" borderId="0" xfId="2" applyFont="1"/>
    <xf numFmtId="49" fontId="7" fillId="4" borderId="8" xfId="3" applyNumberFormat="1" applyFont="1" applyFill="1" applyBorder="1" applyAlignment="1">
      <alignment horizontal="left" indent="3"/>
    </xf>
    <xf numFmtId="164" fontId="7" fillId="4" borderId="9" xfId="3" applyNumberFormat="1" applyFont="1" applyFill="1" applyBorder="1"/>
    <xf numFmtId="49" fontId="7" fillId="4" borderId="8" xfId="4" applyNumberFormat="1" applyFont="1" applyFill="1" applyBorder="1" applyAlignment="1">
      <alignment horizontal="left" indent="2"/>
    </xf>
    <xf numFmtId="49" fontId="7" fillId="0" borderId="8" xfId="4" applyNumberFormat="1" applyFont="1" applyBorder="1" applyAlignment="1">
      <alignment horizontal="left" indent="2"/>
    </xf>
    <xf numFmtId="49" fontId="7" fillId="4" borderId="8" xfId="3" applyNumberFormat="1" applyFont="1" applyFill="1" applyBorder="1" applyAlignment="1">
      <alignment horizontal="left" indent="2"/>
    </xf>
    <xf numFmtId="164" fontId="7" fillId="4" borderId="9" xfId="4" applyNumberFormat="1" applyFont="1" applyFill="1" applyBorder="1" applyAlignment="1">
      <alignment vertical="center"/>
    </xf>
    <xf numFmtId="49" fontId="9" fillId="0" borderId="8" xfId="4" applyNumberFormat="1" applyFont="1" applyBorder="1" applyAlignment="1">
      <alignment horizontal="left" indent="2"/>
    </xf>
    <xf numFmtId="49" fontId="7" fillId="4" borderId="8" xfId="4" applyNumberFormat="1" applyFont="1" applyFill="1" applyBorder="1" applyAlignment="1">
      <alignment horizontal="left"/>
    </xf>
    <xf numFmtId="164" fontId="7" fillId="0" borderId="9" xfId="4" applyNumberFormat="1" applyFont="1" applyBorder="1" applyAlignment="1">
      <alignment horizontal="right" vertical="center" indent="1"/>
    </xf>
    <xf numFmtId="49" fontId="10" fillId="0" borderId="8" xfId="4" applyNumberFormat="1" applyFont="1" applyBorder="1" applyAlignment="1">
      <alignment horizontal="left" indent="2"/>
    </xf>
    <xf numFmtId="164" fontId="7" fillId="2" borderId="9" xfId="4" applyNumberFormat="1" applyFont="1" applyFill="1" applyBorder="1" applyAlignment="1">
      <alignment horizontal="right" vertical="center" indent="1"/>
    </xf>
    <xf numFmtId="164" fontId="11" fillId="0" borderId="9" xfId="4" applyNumberFormat="1" applyFont="1" applyBorder="1"/>
    <xf numFmtId="49" fontId="5" fillId="3" borderId="10" xfId="4" applyNumberFormat="1" applyFont="1" applyFill="1" applyBorder="1" applyAlignment="1">
      <alignment horizontal="left" vertical="center"/>
    </xf>
    <xf numFmtId="164" fontId="5" fillId="3" borderId="11" xfId="4" applyNumberFormat="1" applyFont="1" applyFill="1" applyBorder="1" applyAlignment="1">
      <alignment vertical="center"/>
    </xf>
    <xf numFmtId="164" fontId="5" fillId="3" borderId="11" xfId="4" applyNumberFormat="1" applyFont="1" applyFill="1" applyBorder="1" applyAlignment="1">
      <alignment horizontal="right" vertical="center" indent="1"/>
    </xf>
    <xf numFmtId="164" fontId="6" fillId="0" borderId="0" xfId="4" applyNumberFormat="1" applyFont="1" applyAlignment="1">
      <alignment vertical="center"/>
    </xf>
    <xf numFmtId="164" fontId="6" fillId="2" borderId="0" xfId="4" applyNumberFormat="1" applyFont="1" applyFill="1" applyAlignment="1">
      <alignment vertical="center"/>
    </xf>
    <xf numFmtId="165" fontId="10" fillId="0" borderId="0" xfId="1" applyNumberFormat="1" applyFont="1"/>
    <xf numFmtId="164" fontId="10" fillId="0" borderId="0" xfId="2" applyNumberFormat="1" applyFont="1"/>
    <xf numFmtId="164" fontId="10" fillId="2" borderId="0" xfId="2" applyNumberFormat="1" applyFont="1" applyFill="1"/>
    <xf numFmtId="164" fontId="13" fillId="2" borderId="0" xfId="2" applyNumberFormat="1" applyFont="1" applyFill="1"/>
    <xf numFmtId="165" fontId="14" fillId="2" borderId="0" xfId="1" applyNumberFormat="1" applyFont="1" applyFill="1"/>
    <xf numFmtId="166" fontId="14" fillId="0" borderId="0" xfId="2" applyNumberFormat="1" applyFont="1"/>
    <xf numFmtId="164" fontId="14" fillId="0" borderId="0" xfId="2" applyNumberFormat="1" applyFont="1"/>
    <xf numFmtId="165" fontId="10" fillId="2" borderId="0" xfId="1" applyNumberFormat="1" applyFont="1" applyFill="1"/>
    <xf numFmtId="165" fontId="6" fillId="0" borderId="9" xfId="4" applyNumberFormat="1" applyFont="1" applyBorder="1"/>
    <xf numFmtId="43" fontId="7" fillId="0" borderId="9" xfId="1" applyFont="1" applyBorder="1" applyAlignment="1">
      <alignment horizontal="right" vertical="center" indent="1"/>
    </xf>
    <xf numFmtId="0" fontId="2" fillId="0" borderId="0" xfId="2" applyFont="1" applyAlignment="1">
      <alignment horizontal="center"/>
    </xf>
    <xf numFmtId="165" fontId="1" fillId="0" borderId="0" xfId="1" applyNumberFormat="1"/>
    <xf numFmtId="2" fontId="1" fillId="0" borderId="0" xfId="2" applyNumberFormat="1"/>
    <xf numFmtId="0" fontId="2" fillId="2" borderId="0" xfId="2" applyFont="1" applyFill="1" applyAlignment="1">
      <alignment horizontal="center"/>
    </xf>
    <xf numFmtId="49" fontId="9" fillId="0" borderId="0" xfId="2" applyNumberFormat="1" applyFont="1"/>
    <xf numFmtId="0" fontId="5" fillId="3" borderId="4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5" fillId="3" borderId="1" xfId="2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6" xfId="6" applyFont="1" applyFill="1" applyBorder="1" applyAlignment="1">
      <alignment horizontal="center" vertical="center"/>
    </xf>
    <xf numFmtId="164" fontId="6" fillId="2" borderId="9" xfId="4" applyNumberFormat="1" applyFont="1" applyFill="1" applyBorder="1"/>
    <xf numFmtId="164" fontId="6" fillId="2" borderId="9" xfId="4" applyNumberFormat="1" applyFont="1" applyFill="1" applyBorder="1" applyAlignment="1">
      <alignment horizontal="right" vertical="center" indent="1"/>
    </xf>
    <xf numFmtId="164" fontId="11" fillId="2" borderId="9" xfId="4" applyNumberFormat="1" applyFont="1" applyFill="1" applyBorder="1"/>
    <xf numFmtId="164" fontId="11" fillId="2" borderId="9" xfId="4" applyNumberFormat="1" applyFont="1" applyFill="1" applyBorder="1" applyAlignment="1">
      <alignment horizontal="right" vertical="center" indent="1"/>
    </xf>
    <xf numFmtId="164" fontId="7" fillId="2" borderId="9" xfId="4" applyNumberFormat="1" applyFont="1" applyFill="1" applyBorder="1" applyAlignment="1">
      <alignment horizontal="right" indent="1"/>
    </xf>
    <xf numFmtId="164" fontId="12" fillId="0" borderId="0" xfId="6" applyNumberFormat="1" applyFont="1"/>
    <xf numFmtId="0" fontId="13" fillId="0" borderId="0" xfId="6" applyFont="1"/>
    <xf numFmtId="0" fontId="13" fillId="0" borderId="0" xfId="6" applyFont="1" applyAlignment="1">
      <alignment horizontal="left" indent="1"/>
    </xf>
    <xf numFmtId="43" fontId="6" fillId="0" borderId="9" xfId="1" applyFont="1" applyBorder="1"/>
    <xf numFmtId="43" fontId="7" fillId="0" borderId="9" xfId="1" applyFont="1" applyBorder="1"/>
    <xf numFmtId="165" fontId="6" fillId="0" borderId="9" xfId="1" applyNumberFormat="1" applyFont="1" applyBorder="1"/>
    <xf numFmtId="165" fontId="7" fillId="0" borderId="9" xfId="1" applyNumberFormat="1" applyFont="1" applyBorder="1"/>
    <xf numFmtId="165" fontId="7" fillId="4" borderId="9" xfId="1" applyNumberFormat="1" applyFont="1" applyFill="1" applyBorder="1"/>
    <xf numFmtId="43" fontId="11" fillId="0" borderId="9" xfId="1" applyFont="1" applyBorder="1"/>
    <xf numFmtId="165" fontId="11" fillId="0" borderId="9" xfId="1" applyNumberFormat="1" applyFont="1" applyBorder="1"/>
  </cellXfs>
  <cellStyles count="7">
    <cellStyle name="Millares" xfId="1" builtinId="3"/>
    <cellStyle name="Normal" xfId="0" builtinId="0"/>
    <cellStyle name="Normal 10 2" xfId="2" xr:uid="{7A79E23F-7A9A-4D8F-90C4-26D5DAAAA15F}"/>
    <cellStyle name="Normal 2" xfId="5" xr:uid="{BB056CE4-447A-44BD-849B-67054D83DCC7}"/>
    <cellStyle name="Normal 2 2 2 2" xfId="4" xr:uid="{D0594AA7-F0C2-42FA-9D40-A75B937F70A8}"/>
    <cellStyle name="Normal 3" xfId="6" xr:uid="{649EA8CB-AA69-4C73-AF62-E168784E9C3C}"/>
    <cellStyle name="Normal_COMPARACION 2002-2001 2" xfId="3" xr:uid="{0ABB01F3-6469-4778-98D9-D3C81FEE6A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DOWS\TEMP\GeoBop0900_BseLin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S\ARM\REP\97ARMRED\TABLES\EDSSARMRED9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Sector%20Files/DR%20Fiscal%20File%20Update%2006-26-20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AI\SIMS\Workfiles\Guyana\MB\IMD\2003%20Mission\Final\Other%20Depository%20Corporations%20Balanc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rvadm\users\WIN\TEMP\MFLOW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EGURIDAD\Secto%20publico\DATA\ML\DOM\Macro\2002\DRSHAR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l_pf\mis%20document\documentos%20de%20trabajo\ARCHIVOS%20DE%20TRABAJO%20DE%20%20EXCEL\SEMANALES\TASAINT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FISCAL\Cr&#233;dito\2013\Credito%20Balance%20Fiscal%20Sin%20inversiones%202013%20(Ejercicio)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EU2\LVA\LVA_RED_2001_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F1\SRF\Paragua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Sector%20publico\BKUP%20SPNF\2010\Blance%20Trimestral%20enviado%20a%20Rosa%20Yunes%202009_20enero2010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Consolidacion%20Estadisticas%20Monetarias\FUNCIONES%20SUBDIRECCION\Propuesta%20Reestructuraci&#243;n\FyU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DSAtblEmily02-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GeoBo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SWN06p\wrs2\mcd\system\WRSTA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fbaez/AppData/Local/Microsoft/Windows/INetCache/Content.Outlook/HTMLJ493/Marco%20Macro%20Commoditties%20-%20Fixed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promieco\Politica%20Fiscal\Sector%20publico\Sector%20Publico%202006%20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996100\Desktop\My%20Documents\Archivos%20de%20Excel\Archivo%20Monetario%204%20de%20ener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ARCHIVOS%20VARIOS%20IPC\BOLETIN\BOLETIN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matz\My%20Local%20Documents\Excel\BSA\Final%20versions%20(with%20IIP%20&amp;edits)\Versions%20with%20Summary%20matricies\RSA%20BSA%20rev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Data\FLOW2004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PERUMF9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ecuredta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l_mnt\c\1Edas\FMI\mision\BCHDIC9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fperez/Desktop/2022/PRESUPUESTO%202023/SEPTIEMBRE/Copia%20de%20Proyeccion%20Ingresos%20CUT%202023%20-%202026%20Envio%20a%20Presupuesto%20AL%2012%20Agosto%202022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SI\IMSection\DP\MFS%20Workfiles\Generic%20Files\Graduated%20to%20DC\Chile%20EI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fperez\Desktop\Copia%20de%20ESTIMACION%20%20MENSUAL%202018(CON%20NUEVAS%20MEDIDAS%20ajustado%20a%20590%209%20mills%20)22-09-17%20(6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fsadfs1\Estudios%20Economicos\Users\irodriguez\AppData\Local\Microsoft\Windows\INetCache\Content.Outlook\VK55HVD4\REC16-04-2021.xlsx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baez\AppData\Local\Microsoft\Windows\INetCache\Content.Outlook\U0Q4O4LI\Ingresos%20Enero-Julio%202026_%20(002).xlsb" TargetMode="External"/><Relationship Id="rId1" Type="http://schemas.openxmlformats.org/officeDocument/2006/relationships/externalLinkPath" Target="file:///C:\Users\sabaez\AppData\Local\Microsoft\Windows\INetCache\Content.Outlook\U0Q4O4LI\Ingresos%20Enero-Julio%202026_%20(002)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respaldo%20Henry%20Rodriguez\Resto%20del%20Sistema%20Bancario\Implementacion%20del%20MEMF\Oferta%20Monetaria\analisis%20pafi%20junio%202007%20y%20gr&#225;ficos%20comparado%20con%20el%20MEM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LABREGO\My%20Local%20Documents\Ecuador\ecubopLa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DD\GEO\BOP\Geo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mp:DSA output"/>
      <sheetName val="MONE(M)"/>
      <sheetName val="BURSAT(M)"/>
      <sheetName val="REAL(T)"/>
      <sheetName val="EXT(T)"/>
      <sheetName val="EXT(A)"/>
      <sheetName val="REAL(A)"/>
      <sheetName val="FISCAL(A)"/>
      <sheetName val="METAS"/>
      <sheetName val="EJECUTIVO"/>
      <sheetName val="EXT(M)"/>
      <sheetName val="FISCAL(M)"/>
      <sheetName val="in_out"/>
      <sheetName val="Input from HUB"/>
      <sheetName val="MS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Ext_debt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Ext_debt1"/>
      <sheetName val="Ext_debt2"/>
      <sheetName val="Ext_debt3"/>
      <sheetName val="Ext_debt4"/>
      <sheetName val="Ext_debt5"/>
    </sheetNames>
    <sheetDataSet>
      <sheetData sheetId="0" refreshError="1"/>
      <sheetData sheetId="1" refreshError="1"/>
      <sheetData sheetId="2"/>
      <sheetData sheetId="3">
        <row r="174">
          <cell r="G174" t="str">
            <v>Table 2. Georgia: Balance of Payment, Summary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>
        <row r="9">
          <cell r="Q9">
            <v>1996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>
        <row r="62">
          <cell r="Q62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ATE"/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ARREARS"/>
      <sheetName val="ENERGY"/>
      <sheetName val="ANT_BS1"/>
      <sheetName val="Progr-Proj-Switch"/>
      <sheetName val="EDSSARMRED97"/>
      <sheetName val="ĨĨ_x0018__x0018_COM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DMX_Units"/>
      <sheetName val="MonSurv-BC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  <sheetName val="MFLOW96.XLS"/>
      <sheetName val="A 11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Summary"/>
      <sheetName val="SR-financing"/>
      <sheetName val="Financing"/>
      <sheetName val="Tax calculations"/>
      <sheetName val="Proy to July"/>
      <sheetName val="Proy to Aug"/>
      <sheetName val="Proy to Sept"/>
      <sheetName val="Sheet1"/>
      <sheetName val="nickel correl July 07"/>
      <sheetName val="Proy to May"/>
      <sheetName val="Real"/>
      <sheetName val="New Proy 07"/>
      <sheetName val="Spending 2007"/>
      <sheetName val="Spending 06"/>
      <sheetName val="Rev Expost"/>
      <sheetName val="Revenues-hist"/>
      <sheetName val="Revenues-proj"/>
      <sheetName val="Tax Reform"/>
      <sheetName val="seasonality"/>
      <sheetName val="Arrears"/>
      <sheetName val="Measures"/>
      <sheetName val="SI"/>
      <sheetName val="S-I"/>
      <sheetName val="Chart Data"/>
      <sheetName val="Charts"/>
      <sheetName val="Real quarterly"/>
      <sheetName val="GASTOS (2)"/>
      <sheetName val="INGRESOS"/>
      <sheetName val="FINAN"/>
      <sheetName val="INFORMES especiales"/>
      <sheetName val="monthly2"/>
      <sheetName val="IN"/>
      <sheetName val="IN-OUT91"/>
      <sheetName val="GASTOS"/>
      <sheetName val="YNGRE"/>
      <sheetName val="monthly"/>
      <sheetName val="quarterly"/>
      <sheetName val="SR-nominal"/>
      <sheetName val="PSBR "/>
      <sheetName val="SR-ratios"/>
      <sheetName val="OUT IN-OUT"/>
      <sheetName val="Dom fin"/>
      <sheetName val="SR-Debt"/>
      <sheetName val="Dom bonds"/>
      <sheetName val="Dom loans"/>
      <sheetName val="fiscal financing gap "/>
      <sheetName val="Debt projections "/>
      <sheetName val="net disbursements 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M1" t="str">
            <v>Ajustes ad hoc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Other Depository Corporations B"/>
    </sheetNames>
    <definedNames>
      <definedName name="[Macros Import].qbop"/>
    </defined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A 11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P"/>
      <sheetName val="RES"/>
      <sheetName val="A 11"/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4"/>
      <sheetName val="[MFLOW96.XLS]_WIN_TEMP_MFLOW9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gas112601"/>
      <sheetName val="GEE102301"/>
      <sheetName val="agrop PUB Proy"/>
      <sheetName val="BoP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INT2"/>
      <sheetName val="shared data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édito SPNF Sin inversiones"/>
      <sheetName val="Sheet1"/>
      <sheetName val="Crédito SPNF (fiscal)"/>
    </sheetNames>
    <sheetDataSet>
      <sheetData sheetId="0"/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data"/>
      <sheetName val="Contents"/>
      <sheetName val="R1"/>
      <sheetName val="R2"/>
      <sheetName val="R3"/>
      <sheetName val="R4"/>
      <sheetName val="R5"/>
      <sheetName val="R6"/>
      <sheetName val="R7"/>
      <sheetName val="E1"/>
      <sheetName val="E2"/>
      <sheetName val="L1"/>
      <sheetName val="L2"/>
      <sheetName val="L3"/>
      <sheetName val="L4"/>
      <sheetName val="L5"/>
      <sheetName val="L6"/>
      <sheetName val="L7"/>
      <sheetName val="R8"/>
      <sheetName val="Gov1"/>
      <sheetName val="Gov2"/>
      <sheetName val="Gov3"/>
      <sheetName val="Gov4"/>
      <sheetName val="Gov5"/>
      <sheetName val="Gov6"/>
      <sheetName val="Gov7"/>
      <sheetName val="Gov8"/>
      <sheetName val="Gov9"/>
      <sheetName val="M1"/>
      <sheetName val="M2"/>
      <sheetName val="M3"/>
      <sheetName val="M4"/>
      <sheetName val="M5"/>
      <sheetName val="B1"/>
      <sheetName val="B2"/>
      <sheetName val="B3"/>
      <sheetName val="D"/>
      <sheetName val="BoP"/>
      <sheetName val="T1"/>
      <sheetName val="T2"/>
      <sheetName val="T3"/>
      <sheetName val="40"/>
      <sheetName val="41"/>
      <sheetName val="42"/>
      <sheetName val="43"/>
      <sheetName val="44"/>
      <sheetName val="4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Table 7. Latvia: Gross Domestic Product by Expenditure at Constant Prices, 1996-2000</v>
          </cell>
        </row>
        <row r="4">
          <cell r="B4">
            <v>1995</v>
          </cell>
          <cell r="C4">
            <v>1996</v>
          </cell>
          <cell r="D4">
            <v>1997</v>
          </cell>
          <cell r="E4">
            <v>1998</v>
          </cell>
          <cell r="F4">
            <v>1999</v>
          </cell>
          <cell r="G4">
            <v>2000</v>
          </cell>
        </row>
        <row r="6">
          <cell r="C6" t="str">
            <v>(In thousands of 1995 lats)</v>
          </cell>
        </row>
        <row r="7">
          <cell r="A7" t="str">
            <v>Final consumption</v>
          </cell>
          <cell r="B7">
            <v>1992317</v>
          </cell>
          <cell r="C7">
            <v>2153374.6165267015</v>
          </cell>
          <cell r="D7">
            <v>2236061</v>
          </cell>
          <cell r="E7">
            <v>2374749</v>
          </cell>
          <cell r="F7">
            <v>2466123</v>
          </cell>
          <cell r="G7">
            <v>2559601</v>
          </cell>
        </row>
        <row r="8">
          <cell r="A8" t="str">
            <v xml:space="preserve">Households and of non-profit </v>
          </cell>
        </row>
        <row r="9">
          <cell r="A9" t="str">
            <v xml:space="preserve">institutions serving households (NPISH)  </v>
          </cell>
          <cell r="B9">
            <v>1470541</v>
          </cell>
          <cell r="C9">
            <v>1622275.6261519773</v>
          </cell>
          <cell r="D9">
            <v>1703541</v>
          </cell>
          <cell r="E9">
            <v>1809935</v>
          </cell>
          <cell r="F9">
            <v>1901359</v>
          </cell>
          <cell r="G9">
            <v>2007234</v>
          </cell>
        </row>
        <row r="10">
          <cell r="A10" t="str">
            <v>General government</v>
          </cell>
          <cell r="B10">
            <v>521776</v>
          </cell>
          <cell r="C10">
            <v>531098.99037472392</v>
          </cell>
          <cell r="D10">
            <v>532520</v>
          </cell>
          <cell r="E10">
            <v>564814</v>
          </cell>
          <cell r="F10">
            <v>564764</v>
          </cell>
          <cell r="G10">
            <v>552367</v>
          </cell>
        </row>
        <row r="11">
          <cell r="A11" t="str">
            <v>Gross capital formation</v>
          </cell>
          <cell r="B11">
            <v>413625.12625088287</v>
          </cell>
          <cell r="C11">
            <v>438258.3834732984</v>
          </cell>
          <cell r="D11">
            <v>491880</v>
          </cell>
          <cell r="E11">
            <v>684786</v>
          </cell>
          <cell r="F11">
            <v>624870</v>
          </cell>
          <cell r="G11">
            <v>617163</v>
          </cell>
        </row>
        <row r="12">
          <cell r="A12" t="str">
            <v>Gross fixed capital formation</v>
          </cell>
          <cell r="B12">
            <v>354876</v>
          </cell>
          <cell r="C12">
            <v>434026.3834732984</v>
          </cell>
          <cell r="D12">
            <v>523996</v>
          </cell>
          <cell r="E12">
            <v>754489</v>
          </cell>
          <cell r="F12">
            <v>724215</v>
          </cell>
          <cell r="G12">
            <v>802305</v>
          </cell>
        </row>
        <row r="13">
          <cell r="A13" t="str">
            <v xml:space="preserve">Changes in inventories </v>
          </cell>
          <cell r="B13">
            <v>58749</v>
          </cell>
          <cell r="C13">
            <v>4232</v>
          </cell>
          <cell r="D13">
            <v>-32116</v>
          </cell>
          <cell r="E13">
            <v>-69703</v>
          </cell>
          <cell r="F13">
            <v>-99345</v>
          </cell>
          <cell r="G13">
            <v>-185142</v>
          </cell>
        </row>
        <row r="14">
          <cell r="A14" t="str">
            <v>Exports of goods and services</v>
          </cell>
          <cell r="B14">
            <v>1101039.8737491171</v>
          </cell>
          <cell r="C14">
            <v>1323911</v>
          </cell>
          <cell r="D14">
            <v>1497675</v>
          </cell>
          <cell r="E14">
            <v>1570381</v>
          </cell>
          <cell r="F14">
            <v>1470475</v>
          </cell>
          <cell r="G14">
            <v>1658408</v>
          </cell>
        </row>
        <row r="15">
          <cell r="A15" t="str">
            <v>Imports of goods and services</v>
          </cell>
          <cell r="B15">
            <v>1157759</v>
          </cell>
          <cell r="C15">
            <v>1487839</v>
          </cell>
          <cell r="D15">
            <v>1588862</v>
          </cell>
          <cell r="E15">
            <v>1890795</v>
          </cell>
          <cell r="F15">
            <v>1792902</v>
          </cell>
          <cell r="G15">
            <v>1884456</v>
          </cell>
        </row>
        <row r="16">
          <cell r="A16" t="str">
            <v>GDP at purchasers'  prices</v>
          </cell>
          <cell r="B16">
            <v>2349223</v>
          </cell>
          <cell r="C16">
            <v>2427705</v>
          </cell>
          <cell r="D16">
            <v>2636754</v>
          </cell>
          <cell r="E16">
            <v>2739121</v>
          </cell>
          <cell r="F16">
            <v>2768566</v>
          </cell>
          <cell r="G16">
            <v>2950716</v>
          </cell>
        </row>
        <row r="18">
          <cell r="C18" t="str">
            <v>(Percentage growth)</v>
          </cell>
        </row>
        <row r="19">
          <cell r="A19" t="str">
            <v>Final consumption</v>
          </cell>
          <cell r="C19" t="str">
            <v>...</v>
          </cell>
          <cell r="D19">
            <v>3.8398513123865108</v>
          </cell>
          <cell r="E19">
            <v>6.2023352672400334</v>
          </cell>
          <cell r="F19">
            <v>3.8477329604096999</v>
          </cell>
          <cell r="G19">
            <v>3.7904840918315807</v>
          </cell>
        </row>
        <row r="20">
          <cell r="A20" t="str">
            <v xml:space="preserve">Households and of non-profit </v>
          </cell>
        </row>
        <row r="21">
          <cell r="A21" t="str">
            <v xml:space="preserve">institutions serving households (NPISH)  </v>
          </cell>
          <cell r="C21" t="str">
            <v>...</v>
          </cell>
          <cell r="D21">
            <v>5.0093444380215013</v>
          </cell>
          <cell r="E21">
            <v>6.2454616589797451</v>
          </cell>
          <cell r="F21">
            <v>5.0512311215596073</v>
          </cell>
          <cell r="G21">
            <v>5.5683855600126009</v>
          </cell>
        </row>
        <row r="22">
          <cell r="A22" t="str">
            <v>General government</v>
          </cell>
          <cell r="C22" t="str">
            <v>...</v>
          </cell>
          <cell r="D22">
            <v>0.26756021966327648</v>
          </cell>
          <cell r="E22">
            <v>6.0643731690828595</v>
          </cell>
          <cell r="F22">
            <v>-8.8524717871685255E-3</v>
          </cell>
          <cell r="G22">
            <v>-2.1950761734104818</v>
          </cell>
        </row>
        <row r="23">
          <cell r="A23" t="str">
            <v>Gross capital formation</v>
          </cell>
          <cell r="C23" t="str">
            <v>...</v>
          </cell>
          <cell r="D23">
            <v>12.235160478103801</v>
          </cell>
          <cell r="E23">
            <v>39.218101976091724</v>
          </cell>
          <cell r="F23">
            <v>-8.7495947639116505</v>
          </cell>
          <cell r="G23">
            <v>-1.2333765423208076</v>
          </cell>
        </row>
        <row r="24">
          <cell r="A24" t="str">
            <v>Gross fixed capital formation</v>
          </cell>
          <cell r="C24" t="str">
            <v>...</v>
          </cell>
          <cell r="D24">
            <v>20.729066239411374</v>
          </cell>
          <cell r="E24">
            <v>43.987549523278815</v>
          </cell>
          <cell r="F24">
            <v>-4.0125170810972772</v>
          </cell>
          <cell r="G24">
            <v>10.782709554483127</v>
          </cell>
        </row>
        <row r="25">
          <cell r="A25" t="str">
            <v xml:space="preserve">Changes in inventories </v>
          </cell>
          <cell r="C25" t="str">
            <v>...</v>
          </cell>
          <cell r="D25">
            <v>-858.8846880907372</v>
          </cell>
          <cell r="E25">
            <v>117.03512268028398</v>
          </cell>
          <cell r="F25">
            <v>42.526146650789777</v>
          </cell>
          <cell r="G25">
            <v>86.362675524686708</v>
          </cell>
        </row>
        <row r="26">
          <cell r="A26" t="str">
            <v>Exports of goods and services</v>
          </cell>
          <cell r="C26" t="str">
            <v>...</v>
          </cell>
          <cell r="D26">
            <v>13.125051457386494</v>
          </cell>
          <cell r="E26">
            <v>4.8545912831555516</v>
          </cell>
          <cell r="F26">
            <v>-6.3618956164141043</v>
          </cell>
          <cell r="G26">
            <v>12.78042809296316</v>
          </cell>
        </row>
        <row r="27">
          <cell r="A27" t="str">
            <v>Imports of goods and services</v>
          </cell>
          <cell r="C27" t="str">
            <v>...</v>
          </cell>
          <cell r="D27">
            <v>6.7899147690039019</v>
          </cell>
          <cell r="E27">
            <v>19.003097814662318</v>
          </cell>
          <cell r="F27">
            <v>-5.1773460369844422</v>
          </cell>
          <cell r="G27">
            <v>5.1064698460930869</v>
          </cell>
        </row>
        <row r="28">
          <cell r="A28" t="str">
            <v>GDP at purchasers'  prices</v>
          </cell>
          <cell r="C28" t="str">
            <v>...</v>
          </cell>
          <cell r="D28">
            <v>8.6109720909253831</v>
          </cell>
          <cell r="E28">
            <v>3.8823113570700896</v>
          </cell>
          <cell r="F28">
            <v>1.0749798931847021</v>
          </cell>
          <cell r="G28">
            <v>6.5792182667850474</v>
          </cell>
        </row>
        <row r="30">
          <cell r="A30" t="str">
            <v xml:space="preserve">   Source:  Central Statistical Bureau of Latvia.</v>
          </cell>
        </row>
      </sheetData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"/>
      <sheetName val="Tasas de Interés"/>
      <sheetName val="BCP"/>
      <sheetName val="Soc. Mon. de Dep."/>
      <sheetName val="Panorama Monetario"/>
      <sheetName val="Soc. no Mon. de Dep."/>
      <sheetName val="Panorama Soc. de Dep."/>
      <sheetName val="ControlSheet"/>
      <sheetName val="Cuentas FMI"/>
      <sheetName val="ponder a y p "/>
      <sheetName val="Paraguay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lance Trimestral enviado a Ros"/>
      <sheetName val="Blance%20Trimestral%20enviado%2"/>
      <sheetName val="BCP"/>
      <sheetName val="ponder a y 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CP"/>
    </sheetNames>
    <sheetDataSet>
      <sheetData sheetId="0" refreshError="1"/>
      <sheetData sheetId="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graf 1"/>
      <sheetName val="Current"/>
      <sheetName val="StRp_Tbl1"/>
      <sheetName val="SetUp_Sheet"/>
      <sheetName val="Data_check"/>
      <sheetName val="embi_day"/>
      <sheetName val="GenericIR"/>
      <sheetName val="Stfrprtables"/>
      <sheetName val="SPNF Acuerdo Incl. Int."/>
    </sheetNames>
    <definedNames>
      <definedName name="asd" sheetId="49"/>
      <definedName name="OnShow" sheetId="49"/>
      <definedName name="spnf" sheetId="49"/>
      <definedName name="will" sheetId="4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6"/>
      <sheetName val="Q5"/>
      <sheetName val="GeoBop"/>
    </sheetNames>
    <definedNames>
      <definedName name="BFLD_DF"/>
      <definedName name="NTDD_RG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ErrCheck"/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s cuantitativas"/>
      <sheetName val="Seguimientos"/>
      <sheetName val="money"/>
      <sheetName val="créditocons"/>
      <sheetName val="QF_BCRD"/>
      <sheetName val="QF_losses FMI"/>
      <sheetName val="cuadro baseQf)"/>
      <sheetName val="cuadro baseQf) (2)"/>
      <sheetName val="cable 1"/>
      <sheetName val="Escenario Base"/>
      <sheetName val="Q-F Base"/>
      <sheetName val="Escenario Alternativo"/>
      <sheetName val="Q-F Alternativo"/>
      <sheetName val="Seasonal Factors"/>
      <sheetName val="Supuestos Macro (3)"/>
      <sheetName val="Cable 2"/>
      <sheetName val="Sheet1"/>
      <sheetName val="Supuestos 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 Publicas detalle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Fig1"/>
      <sheetName val="Fig2"/>
      <sheetName val="Fig3"/>
      <sheetName val="Fig4"/>
      <sheetName val="Fig5"/>
      <sheetName val="Fig6"/>
      <sheetName val="Table 1"/>
      <sheetName val="Table 4"/>
      <sheetName val="Table 5"/>
      <sheetName val="Table 6"/>
      <sheetName val="Data"/>
      <sheetName val="BSA Matrix"/>
      <sheetName val="EDSS ER data"/>
      <sheetName val="EDSS data"/>
      <sheetName val="QEDS"/>
      <sheetName val="QEDS data"/>
      <sheetName val="JEDH"/>
      <sheetName val="CPIS"/>
      <sheetName val="CB"/>
      <sheetName val="Govt"/>
      <sheetName val="ODC"/>
      <sheetName val="OFC"/>
      <sheetName val="NFC"/>
      <sheetName val="OR"/>
      <sheetName val="NR"/>
      <sheetName val="Figure 4"/>
      <sheetName val="Figure 5"/>
      <sheetName val="Figure 6"/>
      <sheetName val="Data for charts"/>
      <sheetName val="Chart1"/>
      <sheetName val="Chart2"/>
      <sheetName val="Chart3"/>
      <sheetName val="Chart4"/>
      <sheetName val="ipc"/>
      <sheetName val="Empresas Publicas deta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QEDS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LOAD"/>
      <sheetName val="QEDS"/>
    </sheetNames>
    <sheetDataSet>
      <sheetData sheetId="0" refreshError="1"/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UPLOAD"/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ly Raw Data"/>
      <sheetName val="Quarterly MacroFlow"/>
      <sheetName val="2003"/>
      <sheetName val="RED47"/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Table3"/>
      <sheetName val="IMATA"/>
      <sheetName val="Dsrv"/>
      <sheetName val="Dboj"/>
      <sheetName val="Dgg"/>
      <sheetName val="Dgov"/>
      <sheetName val="Summary Table"/>
      <sheetName val="Table"/>
      <sheetName val="B"/>
      <sheetName val="perfcrit 2"/>
      <sheetName val="S&amp;I DA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D47"/>
      <sheetName val="Quarterly Raw Data"/>
      <sheetName val="Quarterly MacroFlow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mista institución 2023-2026"/>
      <sheetName val="Pesimista institución 2023-2026"/>
      <sheetName val="Pesimista 2023 Mensualizado"/>
      <sheetName val="Ejec2022"/>
      <sheetName val="Ejec2021"/>
      <sheetName val="Hoja2"/>
      <sheetName val="Hoja1"/>
      <sheetName val="Ingresos al 31-08-2020"/>
    </sheetNames>
    <sheetDataSet>
      <sheetData sheetId="0"/>
      <sheetData sheetId="1">
        <row r="9">
          <cell r="G9">
            <v>1731980334.0385709</v>
          </cell>
        </row>
      </sheetData>
      <sheetData sheetId="2"/>
      <sheetData sheetId="3">
        <row r="1">
          <cell r="B1" t="str">
            <v>Cod.Fuente Especifica</v>
          </cell>
        </row>
      </sheetData>
      <sheetData sheetId="4">
        <row r="1">
          <cell r="B1" t="str">
            <v>Cod.Fuente Especifica</v>
          </cell>
        </row>
      </sheetData>
      <sheetData sheetId="5">
        <row r="1">
          <cell r="A1" t="str">
            <v>Cod.Fuente Especifica</v>
          </cell>
          <cell r="B1" t="str">
            <v>Fuente Especifica</v>
          </cell>
          <cell r="C1" t="str">
            <v>Valor Inicial</v>
          </cell>
          <cell r="D1" t="str">
            <v>Pres. Vigente Aprobado</v>
          </cell>
          <cell r="E1" t="str">
            <v>Percibido Aprobado</v>
          </cell>
        </row>
        <row r="2">
          <cell r="A2" t="str">
            <v>2076</v>
          </cell>
          <cell r="B2" t="str">
            <v>RECURSOS DE CAPTACION DIRECTA DEL MINISTERIO DE MEDIO AMB. DECRETO 222-06</v>
          </cell>
          <cell r="C2">
            <v>668335267</v>
          </cell>
          <cell r="D2">
            <v>668335267</v>
          </cell>
          <cell r="E2">
            <v>487512216.14999998</v>
          </cell>
        </row>
        <row r="3">
          <cell r="A3" t="str">
            <v>2077</v>
          </cell>
          <cell r="B3" t="str">
            <v>RECURSOS DE CAPTACION DIRECTA DEL MINISTERIO DE EDUCACION SUPERIOR LEY 139-01</v>
          </cell>
          <cell r="C3">
            <v>28880596</v>
          </cell>
          <cell r="D3">
            <v>61226863.859999999</v>
          </cell>
          <cell r="E3">
            <v>30949641.510000002</v>
          </cell>
        </row>
        <row r="4">
          <cell r="A4" t="str">
            <v>2078</v>
          </cell>
          <cell r="B4" t="str">
            <v>RECURSOS DE CAPTACION DIRECTA DEL MINISTERIO DE INTERIOR Y POLICIA LEY 80-99 RESOLUCION 02-06</v>
          </cell>
          <cell r="C4">
            <v>230862278</v>
          </cell>
          <cell r="D4">
            <v>179891158</v>
          </cell>
          <cell r="E4">
            <v>142776160.46000001</v>
          </cell>
        </row>
        <row r="5">
          <cell r="A5" t="str">
            <v>2079</v>
          </cell>
          <cell r="B5" t="str">
            <v>RECURSOS DE CAPTACION DIRECTA DE LOS COMEDORES ECONOMICO LEY 856</v>
          </cell>
          <cell r="C5">
            <v>89945578</v>
          </cell>
          <cell r="D5">
            <v>359782312</v>
          </cell>
          <cell r="E5">
            <v>279608136.26999998</v>
          </cell>
        </row>
        <row r="6">
          <cell r="A6" t="str">
            <v>2080</v>
          </cell>
          <cell r="B6" t="str">
            <v>RECURSOS DE CAPTACION DIRECTA DE LA DIRECCION GENERAL DE MIGRACION LEY 285-04</v>
          </cell>
          <cell r="C6">
            <v>870202116</v>
          </cell>
          <cell r="D6">
            <v>1305303173.8199999</v>
          </cell>
          <cell r="E6">
            <v>954119051.46000004</v>
          </cell>
          <cell r="F6">
            <v>112249300.17176472</v>
          </cell>
        </row>
        <row r="7">
          <cell r="A7" t="str">
            <v>2081</v>
          </cell>
          <cell r="B7" t="str">
            <v>RECURSOS DE CAPTACION DIRECTA DE LA POLICIA NACIONAL LEY 96-04</v>
          </cell>
          <cell r="C7">
            <v>27866639</v>
          </cell>
          <cell r="D7">
            <v>39013296.68</v>
          </cell>
          <cell r="E7">
            <v>26598873.75</v>
          </cell>
          <cell r="F7">
            <v>1346991602.0611765</v>
          </cell>
        </row>
        <row r="8">
          <cell r="A8" t="str">
            <v>2082</v>
          </cell>
          <cell r="B8" t="str">
            <v>RECURSOS DE CAPTACION DIRECTA DEL MINISTERIO DE INDUSTRIA  Y COMERCIO LEY 290-66</v>
          </cell>
          <cell r="C8">
            <v>1885264242</v>
          </cell>
          <cell r="D8">
            <v>1319684968</v>
          </cell>
          <cell r="E8">
            <v>1022353996.5599999</v>
          </cell>
        </row>
        <row r="9">
          <cell r="A9" t="str">
            <v>2083</v>
          </cell>
          <cell r="B9" t="str">
            <v>RECURSOS DE CAPTACION DIRECTA DE LA DIRECCION GENERAL DE MINERIA LEY 146-71</v>
          </cell>
          <cell r="C9">
            <v>18459099</v>
          </cell>
          <cell r="D9">
            <v>14995267</v>
          </cell>
          <cell r="E9">
            <v>2850800</v>
          </cell>
        </row>
        <row r="10">
          <cell r="A10" t="str">
            <v>2084</v>
          </cell>
          <cell r="B10" t="str">
            <v>RECURSOS DE CAPTACION DIRECTA DEL MINISTERIO DE HACIENDA .</v>
          </cell>
          <cell r="C10">
            <v>288551418</v>
          </cell>
          <cell r="D10">
            <v>230841134</v>
          </cell>
          <cell r="E10">
            <v>182595367.66999999</v>
          </cell>
        </row>
        <row r="11">
          <cell r="A11" t="str">
            <v>2085</v>
          </cell>
          <cell r="B11" t="str">
            <v>RECURSOS DE CAPTACION DIRECTA DE LA DIRECCION GENERAL DE BIENES NACIONALES LEY 1832-1948</v>
          </cell>
          <cell r="C11">
            <v>48409832</v>
          </cell>
          <cell r="D11">
            <v>58091798</v>
          </cell>
          <cell r="E11">
            <v>44433692.229999997</v>
          </cell>
        </row>
        <row r="12">
          <cell r="A12" t="str">
            <v>2086</v>
          </cell>
          <cell r="B12" t="str">
            <v>RECURSOS DE CAPTACION DIRECTA DE CATASTRO NACIONAL LEY 317-68</v>
          </cell>
          <cell r="C12">
            <v>11598966</v>
          </cell>
          <cell r="D12">
            <v>13918759</v>
          </cell>
          <cell r="E12">
            <v>13450100</v>
          </cell>
        </row>
        <row r="13">
          <cell r="A13" t="str">
            <v>2087</v>
          </cell>
          <cell r="B13" t="str">
            <v>RECURSOS DE CAPTACION DIRECTA DE LA DIRECCION GENERAL DE PASAPORTES LEY 144-99</v>
          </cell>
          <cell r="C13">
            <v>343866015</v>
          </cell>
          <cell r="D13">
            <v>378252617</v>
          </cell>
          <cell r="E13">
            <v>246755282.59999999</v>
          </cell>
        </row>
        <row r="14">
          <cell r="A14" t="str">
            <v>2088</v>
          </cell>
          <cell r="B14" t="str">
            <v>RECURSOS DE CAPTACION DIRECTA DEL MINISTERIO DE EDUCACION</v>
          </cell>
          <cell r="C14">
            <v>183609968</v>
          </cell>
          <cell r="D14">
            <v>33049794</v>
          </cell>
          <cell r="E14">
            <v>18045419.75</v>
          </cell>
        </row>
        <row r="15">
          <cell r="A15" t="str">
            <v>2089</v>
          </cell>
          <cell r="B15" t="str">
            <v>RECURSOS DE CAPTACION DIRECTA DEL MINISTERIO DE SALUD PUBLICA (DIRECCION FINANCIERA)</v>
          </cell>
          <cell r="C15">
            <v>720016524</v>
          </cell>
          <cell r="D15">
            <v>-648014844.83000004</v>
          </cell>
          <cell r="E15">
            <v>18654697.129999999</v>
          </cell>
        </row>
        <row r="16">
          <cell r="A16" t="str">
            <v>2090</v>
          </cell>
          <cell r="B16" t="str">
            <v>RECURSOS DE CAPTACION DIRECTA DEL MINISTERIO DE TURISMO LEY 541-84</v>
          </cell>
          <cell r="C16">
            <v>337338931</v>
          </cell>
          <cell r="D16">
            <v>-1.63</v>
          </cell>
          <cell r="E16">
            <v>67011452</v>
          </cell>
        </row>
        <row r="17">
          <cell r="A17" t="str">
            <v>2091</v>
          </cell>
          <cell r="B17" t="str">
            <v>RECURSOS DE CAPTACION DIRECTA DE LA COMISION EJECUTIVA DE INFRAESTRUCTURA DE ZONAS TURISTICA (CEIZTUR) DECRETO 655-08</v>
          </cell>
          <cell r="C17">
            <v>1913188336</v>
          </cell>
          <cell r="D17">
            <v>1345271466.6800001</v>
          </cell>
          <cell r="E17">
            <v>1211547570.6099999</v>
          </cell>
          <cell r="F17">
            <v>1615396760.8133333</v>
          </cell>
        </row>
        <row r="18">
          <cell r="A18" t="str">
            <v>2092</v>
          </cell>
          <cell r="B18" t="str">
            <v>RECURSOS DE CAPTACION DIRECTA DEL PROGRAMA ESCENCIALES (PROMESE CAL) DECRECTO 308-97</v>
          </cell>
          <cell r="C18">
            <v>222031969</v>
          </cell>
          <cell r="D18">
            <v>315285393.38999999</v>
          </cell>
          <cell r="E18">
            <v>185432304.19</v>
          </cell>
        </row>
        <row r="19">
          <cell r="A19" t="str">
            <v>2093</v>
          </cell>
          <cell r="B19" t="str">
            <v>RECURSOS DE CAPTACION DIRECTA DE LA FUERZA AEREAS DOMINICANA LEY 873-78 DECRECTO 655-08</v>
          </cell>
          <cell r="C19">
            <v>1472537381</v>
          </cell>
          <cell r="D19">
            <v>515025260</v>
          </cell>
          <cell r="E19">
            <v>412533185.72000003</v>
          </cell>
        </row>
        <row r="20">
          <cell r="A20" t="str">
            <v>2095</v>
          </cell>
          <cell r="B20" t="str">
            <v>RECURSOS DE CAPTACION DIRECTA DE LA DIRECCION GENERAL DE GANADERIA LEY 180-01</v>
          </cell>
          <cell r="C20">
            <v>0</v>
          </cell>
          <cell r="D20">
            <v>0</v>
          </cell>
          <cell r="E20">
            <v>3000</v>
          </cell>
        </row>
        <row r="21">
          <cell r="A21" t="str">
            <v>2096</v>
          </cell>
          <cell r="B21" t="str">
            <v>RECURSOS DE CAPTACION DIRECTA DEL MINISTERIO DE DEPORTES DECRETO 250-99</v>
          </cell>
          <cell r="C21">
            <v>12465857</v>
          </cell>
          <cell r="D21">
            <v>14959029</v>
          </cell>
          <cell r="E21">
            <v>12437145.810000001</v>
          </cell>
        </row>
        <row r="22">
          <cell r="A22" t="str">
            <v>2097</v>
          </cell>
          <cell r="B22" t="str">
            <v>RECURSOS DE CAPTACION DIRECTA DEL MINISTERIO DE TRABAJO</v>
          </cell>
          <cell r="C22">
            <v>89679911</v>
          </cell>
          <cell r="D22">
            <v>108512693</v>
          </cell>
          <cell r="E22">
            <v>63093362.460000001</v>
          </cell>
        </row>
        <row r="23">
          <cell r="A23" t="str">
            <v>2098</v>
          </cell>
          <cell r="B23" t="str">
            <v>RECURSOS DE CAPTACION DIRECTA DE LA OFICINA METROPOLITANA DE SERVICIOS DE AUTOBUSES DECRETO 448-97</v>
          </cell>
          <cell r="C23">
            <v>164513124</v>
          </cell>
          <cell r="D23">
            <v>309284673</v>
          </cell>
          <cell r="E23">
            <v>169009630.81</v>
          </cell>
          <cell r="F23">
            <v>18778847.86777778</v>
          </cell>
          <cell r="G23">
            <v>225346174.41333336</v>
          </cell>
        </row>
        <row r="24">
          <cell r="A24" t="str">
            <v>2099</v>
          </cell>
          <cell r="B24" t="str">
            <v>RECURSOS DE CAPTACION DIRECTA DE LA PROCURADURIA GENERAL DE REPUBLICA</v>
          </cell>
          <cell r="C24">
            <v>605942311</v>
          </cell>
          <cell r="D24">
            <v>1812554251.21</v>
          </cell>
          <cell r="E24">
            <v>1281646506.78</v>
          </cell>
          <cell r="F24">
            <v>160205813.3475</v>
          </cell>
        </row>
        <row r="25">
          <cell r="A25" t="str">
            <v>2100</v>
          </cell>
          <cell r="B25" t="str">
            <v>RECURSOS DE CAPTACION DIRECTA DEL CENTRO DE CAPACITACION EN POLITICA Y GESTION FISCAL (CAPGEFI) DECRETO 1846-80</v>
          </cell>
          <cell r="C25">
            <v>10561511</v>
          </cell>
          <cell r="D25">
            <v>9747661</v>
          </cell>
          <cell r="E25">
            <v>7650360.2199999997</v>
          </cell>
          <cell r="F25">
            <v>1922469760.1700001</v>
          </cell>
        </row>
        <row r="26">
          <cell r="A26" t="str">
            <v>2102</v>
          </cell>
          <cell r="B26" t="str">
            <v>RECURSOS DE CAPTACION DIRECTA DE LA OFICINA PARA EL REORDENAMIENTO DEL TRANSPORTE DECRETO 477-05</v>
          </cell>
          <cell r="C26">
            <v>1191968855</v>
          </cell>
          <cell r="D26">
            <v>1191968855</v>
          </cell>
          <cell r="E26">
            <v>851261620.37</v>
          </cell>
        </row>
        <row r="27">
          <cell r="A27" t="str">
            <v>2103</v>
          </cell>
          <cell r="B27" t="str">
            <v>RECURSOS DE CAPTACION DIRECTA DE LA OFICINA DE INGENIEROS SUPERVISORES DE OBRAS DEL ESTADO (OISOE) DECRETO</v>
          </cell>
          <cell r="C27">
            <v>1127887933</v>
          </cell>
          <cell r="D27">
            <v>525958901</v>
          </cell>
          <cell r="E27">
            <v>154763555.34999999</v>
          </cell>
        </row>
        <row r="28">
          <cell r="A28" t="str">
            <v>2104</v>
          </cell>
          <cell r="B28" t="str">
            <v>RECURSOS DE CAPTACIÓN DIRECTA DEL CUERPO ESPECIALIZADO EN SEGURIDAD AEROPORTUARIA (CESA)</v>
          </cell>
          <cell r="C28">
            <v>1050000000</v>
          </cell>
          <cell r="D28">
            <v>608241898</v>
          </cell>
          <cell r="E28">
            <v>481035962.95999998</v>
          </cell>
        </row>
        <row r="29">
          <cell r="A29" t="str">
            <v>2106</v>
          </cell>
          <cell r="B29" t="str">
            <v>RECURSOS DE CAPTACIÓN DIRECTA DEL INSTITUTO SALOME UREÑA</v>
          </cell>
          <cell r="C29">
            <v>3412341</v>
          </cell>
          <cell r="D29">
            <v>1706170</v>
          </cell>
          <cell r="E29">
            <v>1323526.25</v>
          </cell>
        </row>
        <row r="30">
          <cell r="A30" t="str">
            <v>2107</v>
          </cell>
          <cell r="B30" t="str">
            <v>RECURSOS DE CAPTACIÓN DIRECTA DEL INSTITUTO TECNOLÓGICO DE LAS AMÉRICAS (ITLA)</v>
          </cell>
          <cell r="C30">
            <v>229945871</v>
          </cell>
          <cell r="D30">
            <v>185316697.31</v>
          </cell>
          <cell r="E30">
            <v>132378388.14</v>
          </cell>
        </row>
        <row r="31">
          <cell r="A31" t="str">
            <v>2108</v>
          </cell>
          <cell r="B31" t="str">
            <v>RECURSOS DE CAPTACIÓN DIRECTA DEL MINISTERIO DE OBRAS PÚBLICAS Y COMUNICACIONES</v>
          </cell>
          <cell r="C31">
            <v>2059175970</v>
          </cell>
          <cell r="D31">
            <v>1842567526</v>
          </cell>
          <cell r="E31">
            <v>237719578.16999999</v>
          </cell>
        </row>
        <row r="32">
          <cell r="A32" t="str">
            <v>2109</v>
          </cell>
          <cell r="B32" t="str">
            <v>FONDO POR SUBASTAS PÚBLICAS DE IMPORTACIONES AGROPECUARIAS. (DECRETO 569-12)</v>
          </cell>
          <cell r="C32">
            <v>1745888182</v>
          </cell>
          <cell r="D32">
            <v>-1745888182</v>
          </cell>
          <cell r="E32">
            <v>0</v>
          </cell>
        </row>
        <row r="33">
          <cell r="A33" t="str">
            <v>2111</v>
          </cell>
          <cell r="B33" t="str">
            <v>RECURSOS DE CAPTACIÓN DIRECTA DE INSTITUTO NACIONAL DE LA AGUJA (INAGUJA)</v>
          </cell>
          <cell r="C33">
            <v>4863029</v>
          </cell>
          <cell r="D33">
            <v>63924057</v>
          </cell>
          <cell r="E33">
            <v>32314361.09</v>
          </cell>
        </row>
        <row r="34">
          <cell r="A34" t="str">
            <v>2112</v>
          </cell>
          <cell r="B34" t="str">
            <v>RECURSOS DE CAPTACIÓN DIRECTA DE LA ARMADA DE LA REPUBLICA</v>
          </cell>
          <cell r="C34">
            <v>0</v>
          </cell>
          <cell r="D34">
            <v>0</v>
          </cell>
          <cell r="E34">
            <v>56545618.740000002</v>
          </cell>
        </row>
        <row r="35">
          <cell r="A35" t="str">
            <v>2113</v>
          </cell>
          <cell r="B35" t="str">
            <v>RECURSOS DE CAPTACIÓN DIRECTA DEL  CUERPO ESPECIALIZADO DE SEGURIDAD PORTUARIA (CESEP)</v>
          </cell>
          <cell r="C35">
            <v>0</v>
          </cell>
          <cell r="D35">
            <v>0</v>
          </cell>
          <cell r="E35">
            <v>410381.75</v>
          </cell>
        </row>
        <row r="36">
          <cell r="A36" t="str">
            <v>2114</v>
          </cell>
          <cell r="B36" t="str">
            <v>RECURSOS DE CAPTACIÓN DIRECTA DE LA DIRECCION GENERAL DE ESCUELAS VOCACIONALES</v>
          </cell>
          <cell r="C36">
            <v>0</v>
          </cell>
          <cell r="D36">
            <v>2031450.5</v>
          </cell>
          <cell r="E36">
            <v>2142877.0499999998</v>
          </cell>
        </row>
        <row r="37">
          <cell r="A37" t="str">
            <v>2117</v>
          </cell>
          <cell r="B37" t="str">
            <v>RECURSOS DE CAPTACIÓN DIRECTA PARA EL FOMENTO Y DESARROLLO DEL GAS NATURAL EN EL PARQUE VEHICULAR</v>
          </cell>
          <cell r="C37">
            <v>247924743</v>
          </cell>
          <cell r="D37">
            <v>-188422805</v>
          </cell>
          <cell r="E37">
            <v>21164270.100000001</v>
          </cell>
        </row>
        <row r="39">
          <cell r="C39">
            <v>17905194793</v>
          </cell>
          <cell r="D39">
            <v>10932416556.99</v>
          </cell>
          <cell r="E39">
            <v>8852128094.1100006</v>
          </cell>
        </row>
      </sheetData>
      <sheetData sheetId="6"/>
      <sheetData sheetId="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RED47"/>
    </sheetNames>
    <sheetDataSet>
      <sheetData sheetId="0" refreshError="1"/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"/>
      <sheetName val="PLURIANUAL 2017-2021"/>
      <sheetName val="ESTIM. PLURIANUAL 2017-2021"/>
      <sheetName val="DGII"/>
      <sheetName val="DGA"/>
      <sheetName val="TESORERIA"/>
      <sheetName val="panorama macro-junio-Sept. 2017"/>
      <sheetName val="BCC"/>
      <sheetName val="A"/>
    </sheetNames>
    <sheetDataSet>
      <sheetData sheetId="0"/>
      <sheetData sheetId="1"/>
      <sheetData sheetId="2">
        <row r="13">
          <cell r="C13">
            <v>41429773898.046921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A-II.3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out_fiscal"/>
      <sheetName val="out_main"/>
      <sheetName val="Imp"/>
      <sheetName val="DSA output"/>
      <sheetName val="in-out"/>
      <sheetName val="CY BOT CASHFLOW"/>
      <sheetName val="A 11"/>
      <sheetName val="GeoBop"/>
      <sheetName val="Tasas"/>
      <sheetName val="data-diaria"/>
      <sheetName val="Growth&amp;Price Assump"/>
      <sheetName val="GeoBop.xls"/>
      <sheetName val="Prg-A"/>
      <sheetName val="Control"/>
      <sheetName val="A"/>
      <sheetName val="Resumen escenarios"/>
      <sheetName val="Combust. EIA "/>
      <sheetName val="2013-2020"/>
      <sheetName val="Combust. EIA (Con archivo MICM)"/>
      <sheetName val="Combust. EIA  +4"/>
      <sheetName val="Combust. EIA  +8"/>
      <sheetName val="Combust. EIA  +64"/>
      <sheetName val="Combust. EIA  USD100"/>
      <sheetName val="Main_Output_Table"/>
      <sheetName val="BoP_Sum_(comp)"/>
      <sheetName val="DS_after2001_(2)"/>
      <sheetName val="Chart1_DS"/>
      <sheetName val="A-II_3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DSA_output"/>
      <sheetName val="CY_BOT_CASHFLOW"/>
      <sheetName val="A_11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POR COLECTURIA"/>
      <sheetName val="RESUMEN ACUM. CONCEPTO"/>
      <sheetName val="BCC"/>
    </sheetNames>
    <sheetDataSet>
      <sheetData sheetId="0">
        <row r="8">
          <cell r="C8" t="str">
            <v>16 DE ABRIL DEL 2021</v>
          </cell>
        </row>
      </sheetData>
      <sheetData sheetId="1"/>
      <sheetData sheetId="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nciero 2025-2026"/>
      <sheetName val="FINANCIERO (2026 Est. 2026)"/>
      <sheetName val="PP (2)"/>
      <sheetName val="PP"/>
      <sheetName val="PP (EST)"/>
      <sheetName val="DGII"/>
      <sheetName val="DGII (EST)"/>
      <sheetName val="DGA"/>
      <sheetName val="DGA (EST)"/>
      <sheetName val="TESORERIA "/>
      <sheetName val="TESORERIA (EST)"/>
      <sheetName val="cut presupuestaria"/>
      <sheetName val="2026 (REC)"/>
      <sheetName val="2026 (RESUMEN)"/>
      <sheetName val="2026 REC- EST "/>
      <sheetName val="2026 REC-EST RES"/>
    </sheetNames>
    <sheetDataSet>
      <sheetData sheetId="0"/>
      <sheetData sheetId="1"/>
      <sheetData sheetId="2"/>
      <sheetData sheetId="3">
        <row r="55">
          <cell r="K55">
            <v>539.6</v>
          </cell>
          <cell r="L55">
            <v>817.5</v>
          </cell>
          <cell r="M55">
            <v>504.5</v>
          </cell>
          <cell r="N55">
            <v>1113</v>
          </cell>
          <cell r="O55">
            <v>545.9</v>
          </cell>
          <cell r="P55">
            <v>620.30000000000007</v>
          </cell>
          <cell r="Q55">
            <v>418.4</v>
          </cell>
        </row>
        <row r="61"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78">
          <cell r="K78">
            <v>221.5</v>
          </cell>
          <cell r="L78">
            <v>114.6</v>
          </cell>
          <cell r="M78">
            <v>100.1</v>
          </cell>
          <cell r="N78">
            <v>378.5</v>
          </cell>
          <cell r="O78">
            <v>15.1</v>
          </cell>
          <cell r="P78">
            <v>111.1</v>
          </cell>
          <cell r="Q78">
            <v>148</v>
          </cell>
        </row>
        <row r="103"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MO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her Depository Corporations B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Finreq-M"/>
      <sheetName val="BoP-M"/>
      <sheetName val="BoP-Q"/>
      <sheetName val="Tab7SR"/>
      <sheetName val="Tab8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GeoBop"/>
      <sheetName val="RES"/>
      <sheetName val="OUTPUT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CA94D-613E-48DC-95D4-B60BCC1A2B3B}">
  <sheetPr>
    <tabColor theme="0"/>
  </sheetPr>
  <dimension ref="A1:AA111"/>
  <sheetViews>
    <sheetView showGridLines="0" tabSelected="1" zoomScaleNormal="100" workbookViewId="0"/>
  </sheetViews>
  <sheetFormatPr baseColWidth="10" defaultColWidth="11.42578125" defaultRowHeight="12.75" x14ac:dyDescent="0.2"/>
  <cols>
    <col min="1" max="1" width="1.5703125" style="1" customWidth="1"/>
    <col min="2" max="2" width="50.28515625" style="2" customWidth="1"/>
    <col min="3" max="3" width="11.7109375" style="2" bestFit="1" customWidth="1"/>
    <col min="4" max="8" width="11.7109375" style="2" customWidth="1"/>
    <col min="9" max="9" width="11.42578125" style="2" customWidth="1"/>
    <col min="10" max="10" width="15.7109375" style="1" customWidth="1"/>
    <col min="11" max="17" width="13.85546875" style="1" customWidth="1"/>
    <col min="18" max="18" width="17.140625" style="1" customWidth="1"/>
    <col min="19" max="19" width="13.5703125" style="1" customWidth="1"/>
    <col min="20" max="20" width="15" style="2" customWidth="1"/>
    <col min="21" max="21" width="13.42578125" style="62" bestFit="1" customWidth="1"/>
    <col min="22" max="22" width="16.85546875" style="2" bestFit="1" customWidth="1"/>
    <col min="23" max="16384" width="11.42578125" style="2"/>
  </cols>
  <sheetData>
    <row r="1" spans="2:22" ht="18.75" customHeight="1" x14ac:dyDescent="0.25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2:22" ht="9.75" customHeight="1" x14ac:dyDescent="0.25">
      <c r="B2" s="61"/>
      <c r="C2" s="61"/>
      <c r="D2" s="61"/>
      <c r="E2" s="61"/>
      <c r="F2" s="61"/>
      <c r="G2" s="61"/>
      <c r="H2" s="61"/>
      <c r="I2" s="61"/>
      <c r="J2" s="64"/>
      <c r="K2" s="64"/>
      <c r="L2" s="64"/>
      <c r="M2" s="64"/>
      <c r="N2" s="64"/>
      <c r="O2" s="64"/>
      <c r="P2" s="64"/>
      <c r="Q2" s="64"/>
      <c r="R2" s="64"/>
      <c r="S2" s="64"/>
      <c r="T2" s="61"/>
    </row>
    <row r="3" spans="2:22" ht="15.75" customHeight="1" x14ac:dyDescent="0.2">
      <c r="B3" s="69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2:22" ht="15.75" customHeight="1" x14ac:dyDescent="0.2">
      <c r="B4" s="70" t="s">
        <v>108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2:22" ht="15.75" customHeight="1" x14ac:dyDescent="0.2">
      <c r="B5" s="70" t="s">
        <v>106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2:22" ht="24" customHeight="1" x14ac:dyDescent="0.2">
      <c r="B6" s="71" t="s">
        <v>2</v>
      </c>
      <c r="C6" s="73">
        <v>2026</v>
      </c>
      <c r="D6" s="74"/>
      <c r="E6" s="74"/>
      <c r="F6" s="74"/>
      <c r="G6" s="74"/>
      <c r="H6" s="74"/>
      <c r="I6" s="74"/>
      <c r="J6" s="66" t="s">
        <v>3</v>
      </c>
      <c r="K6" s="73">
        <v>2026</v>
      </c>
      <c r="L6" s="74"/>
      <c r="M6" s="74"/>
      <c r="N6" s="74"/>
      <c r="O6" s="74"/>
      <c r="P6" s="74"/>
      <c r="Q6" s="74"/>
      <c r="R6" s="66" t="s">
        <v>109</v>
      </c>
      <c r="S6" s="66" t="s">
        <v>4</v>
      </c>
      <c r="T6" s="66" t="s">
        <v>5</v>
      </c>
    </row>
    <row r="7" spans="2:22" ht="25.5" customHeight="1" thickBot="1" x14ac:dyDescent="0.25">
      <c r="B7" s="72"/>
      <c r="C7" s="75" t="s">
        <v>6</v>
      </c>
      <c r="D7" s="75" t="s">
        <v>7</v>
      </c>
      <c r="E7" s="75" t="s">
        <v>101</v>
      </c>
      <c r="F7" s="75" t="s">
        <v>104</v>
      </c>
      <c r="G7" s="75" t="s">
        <v>105</v>
      </c>
      <c r="H7" s="75" t="s">
        <v>107</v>
      </c>
      <c r="I7" s="75" t="s">
        <v>110</v>
      </c>
      <c r="J7" s="67"/>
      <c r="K7" s="75" t="s">
        <v>6</v>
      </c>
      <c r="L7" s="75" t="s">
        <v>7</v>
      </c>
      <c r="M7" s="75" t="s">
        <v>101</v>
      </c>
      <c r="N7" s="75" t="s">
        <v>104</v>
      </c>
      <c r="O7" s="75" t="s">
        <v>105</v>
      </c>
      <c r="P7" s="75" t="s">
        <v>107</v>
      </c>
      <c r="Q7" s="75" t="s">
        <v>110</v>
      </c>
      <c r="R7" s="67"/>
      <c r="S7" s="67"/>
      <c r="T7" s="67"/>
    </row>
    <row r="8" spans="2:22" ht="18" customHeight="1" thickTop="1" x14ac:dyDescent="0.2">
      <c r="B8" s="3" t="s">
        <v>8</v>
      </c>
      <c r="C8" s="4">
        <f t="shared" ref="C8:R8" si="0">+C9+C55+C58+C67+C87</f>
        <v>119278.3</v>
      </c>
      <c r="D8" s="4">
        <f t="shared" si="0"/>
        <v>95292.200000000012</v>
      </c>
      <c r="E8" s="4">
        <f t="shared" si="0"/>
        <v>105222.80000000002</v>
      </c>
      <c r="F8" s="4">
        <f t="shared" si="0"/>
        <v>141830.30000000002</v>
      </c>
      <c r="G8" s="4">
        <f t="shared" si="0"/>
        <v>102510.63721617003</v>
      </c>
      <c r="H8" s="4">
        <f>+H9+H55+H58+H67+H87</f>
        <v>102676.60000000002</v>
      </c>
      <c r="I8" s="4">
        <f t="shared" si="0"/>
        <v>120111.2</v>
      </c>
      <c r="J8" s="4">
        <f t="shared" si="0"/>
        <v>786922.03721616988</v>
      </c>
      <c r="K8" s="4">
        <f t="shared" si="0"/>
        <v>119474.70495272221</v>
      </c>
      <c r="L8" s="4">
        <f t="shared" si="0"/>
        <v>95462.127460274525</v>
      </c>
      <c r="M8" s="4">
        <f t="shared" si="0"/>
        <v>105390.72126489121</v>
      </c>
      <c r="N8" s="4">
        <f t="shared" si="0"/>
        <v>142412.92155526247</v>
      </c>
      <c r="O8" s="4">
        <f t="shared" si="0"/>
        <v>102732.35792376728</v>
      </c>
      <c r="P8" s="4">
        <f>+P9+P55+P58+P67+P87</f>
        <v>102847.90495407596</v>
      </c>
      <c r="Q8" s="4">
        <f>+Q9+Q55+Q58+Q67+Q87</f>
        <v>122203.21733465532</v>
      </c>
      <c r="R8" s="4">
        <f t="shared" si="0"/>
        <v>790523.9554456491</v>
      </c>
      <c r="S8" s="4">
        <f t="shared" ref="S8:S71" si="1">+J8-R8</f>
        <v>-3601.9182294792263</v>
      </c>
      <c r="T8" s="5">
        <f>+J8/R8*100</f>
        <v>99.544363177780156</v>
      </c>
      <c r="V8" s="6"/>
    </row>
    <row r="9" spans="2:22" ht="18" customHeight="1" x14ac:dyDescent="0.2">
      <c r="B9" s="3" t="s">
        <v>9</v>
      </c>
      <c r="C9" s="4">
        <f t="shared" ref="C9:R9" si="2">+C10+C15+C24+C46+C53+C54</f>
        <v>113910.8</v>
      </c>
      <c r="D9" s="4">
        <f t="shared" si="2"/>
        <v>88920.3</v>
      </c>
      <c r="E9" s="4">
        <f t="shared" si="2"/>
        <v>99885.500000000015</v>
      </c>
      <c r="F9" s="4">
        <f t="shared" si="2"/>
        <v>135834.20000000001</v>
      </c>
      <c r="G9" s="4">
        <f t="shared" si="2"/>
        <v>98038.600000000035</v>
      </c>
      <c r="H9" s="4">
        <f>+H10+H15+H24+H46+H53+H54</f>
        <v>98123.200000000012</v>
      </c>
      <c r="I9" s="4">
        <f t="shared" si="2"/>
        <v>102279.2</v>
      </c>
      <c r="J9" s="4">
        <f t="shared" si="2"/>
        <v>736991.79999999993</v>
      </c>
      <c r="K9" s="4">
        <f t="shared" si="2"/>
        <v>114105.4808182722</v>
      </c>
      <c r="L9" s="4">
        <f t="shared" si="2"/>
        <v>89088.530279044528</v>
      </c>
      <c r="M9" s="4">
        <f t="shared" si="2"/>
        <v>100057.0791703212</v>
      </c>
      <c r="N9" s="4">
        <f t="shared" si="2"/>
        <v>136001.67027523325</v>
      </c>
      <c r="O9" s="4">
        <f t="shared" si="2"/>
        <v>98212.647646622878</v>
      </c>
      <c r="P9" s="4">
        <f>+P10+P15+P24+P46+P53+P54</f>
        <v>98287.461397246763</v>
      </c>
      <c r="Q9" s="4">
        <f t="shared" si="2"/>
        <v>103105.42624943081</v>
      </c>
      <c r="R9" s="4">
        <f t="shared" si="2"/>
        <v>738858.29583617172</v>
      </c>
      <c r="S9" s="4">
        <f t="shared" si="1"/>
        <v>-1866.4958361717872</v>
      </c>
      <c r="T9" s="5">
        <f t="shared" ref="T9:T43" si="3">+J9/R9*100</f>
        <v>99.747381081502311</v>
      </c>
      <c r="V9" s="6"/>
    </row>
    <row r="10" spans="2:22" ht="18" customHeight="1" x14ac:dyDescent="0.2">
      <c r="B10" s="7" t="s">
        <v>10</v>
      </c>
      <c r="C10" s="4">
        <f t="shared" ref="C10:R10" si="4">SUM(C11:C14)</f>
        <v>46065.899999999994</v>
      </c>
      <c r="D10" s="4">
        <f t="shared" si="4"/>
        <v>31904.499999999996</v>
      </c>
      <c r="E10" s="4">
        <f t="shared" si="4"/>
        <v>32519.399999999998</v>
      </c>
      <c r="F10" s="4">
        <f t="shared" si="4"/>
        <v>66322.7</v>
      </c>
      <c r="G10" s="4">
        <f t="shared" si="4"/>
        <v>36928</v>
      </c>
      <c r="H10" s="4">
        <f>SUM(H11:H14)</f>
        <v>32603.999999999996</v>
      </c>
      <c r="I10" s="4">
        <f t="shared" si="4"/>
        <v>36175.600000000006</v>
      </c>
      <c r="J10" s="4">
        <f t="shared" si="4"/>
        <v>282520.10000000003</v>
      </c>
      <c r="K10" s="4">
        <f t="shared" si="4"/>
        <v>46065.866293049992</v>
      </c>
      <c r="L10" s="4">
        <f t="shared" si="4"/>
        <v>31904.526524880002</v>
      </c>
      <c r="M10" s="4">
        <f t="shared" si="4"/>
        <v>32519.414206879999</v>
      </c>
      <c r="N10" s="4">
        <f t="shared" si="4"/>
        <v>66323.899893619993</v>
      </c>
      <c r="O10" s="4">
        <f t="shared" si="4"/>
        <v>36927.979633819996</v>
      </c>
      <c r="P10" s="4">
        <f>SUM(P11:P14)</f>
        <v>32601.279243779998</v>
      </c>
      <c r="Q10" s="4">
        <f t="shared" si="4"/>
        <v>35152.742531627919</v>
      </c>
      <c r="R10" s="4">
        <f t="shared" si="4"/>
        <v>281495.70832765789</v>
      </c>
      <c r="S10" s="4">
        <f t="shared" si="1"/>
        <v>1024.3916723421426</v>
      </c>
      <c r="T10" s="5">
        <f t="shared" si="3"/>
        <v>100.36391022741624</v>
      </c>
      <c r="V10" s="6"/>
    </row>
    <row r="11" spans="2:22" ht="18" customHeight="1" x14ac:dyDescent="0.2">
      <c r="B11" s="8" t="s">
        <v>11</v>
      </c>
      <c r="C11" s="9">
        <v>14639.4</v>
      </c>
      <c r="D11" s="9">
        <v>13164.3</v>
      </c>
      <c r="E11" s="9">
        <v>12944.5</v>
      </c>
      <c r="F11" s="9">
        <v>13316.5</v>
      </c>
      <c r="G11" s="9">
        <v>14631.1</v>
      </c>
      <c r="H11" s="9">
        <v>12024.5</v>
      </c>
      <c r="I11" s="9">
        <v>10963.2</v>
      </c>
      <c r="J11" s="9">
        <f>SUM(C11:I11)</f>
        <v>91683.5</v>
      </c>
      <c r="K11" s="9">
        <v>14639.405141649997</v>
      </c>
      <c r="L11" s="9">
        <v>13164.33133945</v>
      </c>
      <c r="M11" s="9">
        <v>12944.470245819999</v>
      </c>
      <c r="N11" s="9">
        <v>13317.73599741</v>
      </c>
      <c r="O11" s="9">
        <v>14627.02092062</v>
      </c>
      <c r="P11" s="9">
        <v>12024.393210329999</v>
      </c>
      <c r="Q11" s="9">
        <v>11020.144745277054</v>
      </c>
      <c r="R11" s="9">
        <f>SUM(K11:Q11)</f>
        <v>91737.501600557051</v>
      </c>
      <c r="S11" s="9">
        <f t="shared" si="1"/>
        <v>-54.001600557050551</v>
      </c>
      <c r="T11" s="10">
        <f t="shared" si="3"/>
        <v>99.941134650917149</v>
      </c>
      <c r="V11" s="6"/>
    </row>
    <row r="12" spans="2:22" ht="18" customHeight="1" x14ac:dyDescent="0.2">
      <c r="B12" s="8" t="s">
        <v>12</v>
      </c>
      <c r="C12" s="9">
        <v>23577.1</v>
      </c>
      <c r="D12" s="9">
        <v>14421.4</v>
      </c>
      <c r="E12" s="9">
        <v>15295.6</v>
      </c>
      <c r="F12" s="9">
        <v>45167.5</v>
      </c>
      <c r="G12" s="9">
        <v>13275.4</v>
      </c>
      <c r="H12" s="9">
        <v>14857.6</v>
      </c>
      <c r="I12" s="9">
        <v>20164</v>
      </c>
      <c r="J12" s="9">
        <f>SUM(C12:I12)</f>
        <v>146758.6</v>
      </c>
      <c r="K12" s="9">
        <v>23577.131954889999</v>
      </c>
      <c r="L12" s="9">
        <v>14421.363629910002</v>
      </c>
      <c r="M12" s="9">
        <v>15295.633138500001</v>
      </c>
      <c r="N12" s="9">
        <v>45167.455072119999</v>
      </c>
      <c r="O12" s="9">
        <v>13275.350453569999</v>
      </c>
      <c r="P12" s="9">
        <v>14855.02962781</v>
      </c>
      <c r="Q12" s="9">
        <v>19179.821353843432</v>
      </c>
      <c r="R12" s="9">
        <f>SUM(K12:Q12)</f>
        <v>145771.78523064344</v>
      </c>
      <c r="S12" s="9">
        <f t="shared" si="1"/>
        <v>986.81476935656974</v>
      </c>
      <c r="T12" s="10">
        <f t="shared" si="3"/>
        <v>100.67695869114534</v>
      </c>
      <c r="V12" s="6"/>
    </row>
    <row r="13" spans="2:22" ht="18" customHeight="1" x14ac:dyDescent="0.2">
      <c r="B13" s="8" t="s">
        <v>13</v>
      </c>
      <c r="C13" s="9">
        <v>7638.2</v>
      </c>
      <c r="D13" s="9">
        <v>4102.3</v>
      </c>
      <c r="E13" s="9">
        <v>3946.7</v>
      </c>
      <c r="F13" s="9">
        <v>7484.3</v>
      </c>
      <c r="G13" s="9">
        <v>8672.6</v>
      </c>
      <c r="H13" s="9">
        <v>5400.1</v>
      </c>
      <c r="I13" s="9">
        <v>4737.1000000000004</v>
      </c>
      <c r="J13" s="9">
        <f>SUM(C13:I13)</f>
        <v>41981.299999999996</v>
      </c>
      <c r="K13" s="9">
        <v>7638.1693587500004</v>
      </c>
      <c r="L13" s="9">
        <v>4102.3277667000002</v>
      </c>
      <c r="M13" s="9">
        <v>3946.73428964</v>
      </c>
      <c r="N13" s="9">
        <v>7484.2815456999997</v>
      </c>
      <c r="O13" s="9">
        <v>8672.633219450001</v>
      </c>
      <c r="P13" s="9">
        <v>5400.1015740699995</v>
      </c>
      <c r="Q13" s="9">
        <v>4669.0402777286517</v>
      </c>
      <c r="R13" s="9">
        <f>SUM(K13:Q13)</f>
        <v>41913.288032038654</v>
      </c>
      <c r="S13" s="9">
        <f t="shared" si="1"/>
        <v>68.011967961341725</v>
      </c>
      <c r="T13" s="10">
        <f t="shared" si="3"/>
        <v>100.16226827136386</v>
      </c>
      <c r="V13" s="6"/>
    </row>
    <row r="14" spans="2:22" ht="18" customHeight="1" x14ac:dyDescent="0.2">
      <c r="B14" s="8" t="s">
        <v>14</v>
      </c>
      <c r="C14" s="9">
        <v>211.2</v>
      </c>
      <c r="D14" s="9">
        <v>216.5</v>
      </c>
      <c r="E14" s="9">
        <v>332.6</v>
      </c>
      <c r="F14" s="9">
        <v>354.4</v>
      </c>
      <c r="G14" s="9">
        <v>348.9</v>
      </c>
      <c r="H14" s="9">
        <v>321.8</v>
      </c>
      <c r="I14" s="9">
        <v>311.3</v>
      </c>
      <c r="J14" s="9">
        <f>SUM(C14:I14)</f>
        <v>2096.6999999999998</v>
      </c>
      <c r="K14" s="9">
        <v>211.15983775999999</v>
      </c>
      <c r="L14" s="9">
        <v>216.50378881999998</v>
      </c>
      <c r="M14" s="9">
        <v>332.57653291999998</v>
      </c>
      <c r="N14" s="9">
        <v>354.42727839000003</v>
      </c>
      <c r="O14" s="9">
        <v>352.97504018000001</v>
      </c>
      <c r="P14" s="9">
        <v>321.75483156999996</v>
      </c>
      <c r="Q14" s="9">
        <v>283.73615477878371</v>
      </c>
      <c r="R14" s="9">
        <f>SUM(K14:Q14)</f>
        <v>2073.1334644187837</v>
      </c>
      <c r="S14" s="9">
        <f t="shared" si="1"/>
        <v>23.566535581216158</v>
      </c>
      <c r="T14" s="10">
        <f t="shared" si="3"/>
        <v>101.13675920946186</v>
      </c>
      <c r="V14" s="6"/>
    </row>
    <row r="15" spans="2:22" ht="18" customHeight="1" x14ac:dyDescent="0.2">
      <c r="B15" s="3" t="s">
        <v>15</v>
      </c>
      <c r="C15" s="11">
        <f t="shared" ref="C15:R15" si="5">+C16+C23</f>
        <v>3864.2000000000003</v>
      </c>
      <c r="D15" s="11">
        <f t="shared" si="5"/>
        <v>4037.4000000000005</v>
      </c>
      <c r="E15" s="11">
        <f t="shared" si="5"/>
        <v>8092.0999999999995</v>
      </c>
      <c r="F15" s="11">
        <f t="shared" si="5"/>
        <v>9662.4</v>
      </c>
      <c r="G15" s="11">
        <f t="shared" si="5"/>
        <v>5228.7999999999993</v>
      </c>
      <c r="H15" s="11">
        <f>+H16+H23</f>
        <v>4328.0999999999995</v>
      </c>
      <c r="I15" s="11">
        <f t="shared" si="5"/>
        <v>5460.6</v>
      </c>
      <c r="J15" s="11">
        <f t="shared" si="5"/>
        <v>40673.599999999999</v>
      </c>
      <c r="K15" s="11">
        <f t="shared" si="5"/>
        <v>3864.2112448400003</v>
      </c>
      <c r="L15" s="11">
        <f t="shared" si="5"/>
        <v>4037.3581787400003</v>
      </c>
      <c r="M15" s="11">
        <f t="shared" si="5"/>
        <v>8092.0578447800008</v>
      </c>
      <c r="N15" s="11">
        <f t="shared" si="5"/>
        <v>9662.4244918700006</v>
      </c>
      <c r="O15" s="11">
        <f t="shared" si="5"/>
        <v>5228.3589862499994</v>
      </c>
      <c r="P15" s="11">
        <f>+P16+P23</f>
        <v>4327.8651582399998</v>
      </c>
      <c r="Q15" s="11">
        <f t="shared" si="5"/>
        <v>5442.2764200570746</v>
      </c>
      <c r="R15" s="11">
        <f t="shared" si="5"/>
        <v>40654.552324777076</v>
      </c>
      <c r="S15" s="11">
        <f t="shared" si="1"/>
        <v>19.047675222922408</v>
      </c>
      <c r="T15" s="12">
        <f t="shared" si="3"/>
        <v>100.04685250269331</v>
      </c>
      <c r="V15" s="6"/>
    </row>
    <row r="16" spans="2:22" ht="18" customHeight="1" x14ac:dyDescent="0.2">
      <c r="B16" s="13" t="s">
        <v>16</v>
      </c>
      <c r="C16" s="11">
        <f t="shared" ref="C16:R16" si="6">SUM(C17:C22)</f>
        <v>3657.2000000000003</v>
      </c>
      <c r="D16" s="11">
        <f t="shared" si="6"/>
        <v>3801.6000000000004</v>
      </c>
      <c r="E16" s="11">
        <f t="shared" si="6"/>
        <v>7673.4</v>
      </c>
      <c r="F16" s="11">
        <f t="shared" si="6"/>
        <v>9236.1999999999989</v>
      </c>
      <c r="G16" s="11">
        <f t="shared" si="6"/>
        <v>4804.7999999999993</v>
      </c>
      <c r="H16" s="11">
        <f>SUM(H17:H22)</f>
        <v>4037.3999999999996</v>
      </c>
      <c r="I16" s="11">
        <f t="shared" si="6"/>
        <v>5233</v>
      </c>
      <c r="J16" s="11">
        <f t="shared" si="6"/>
        <v>38443.599999999999</v>
      </c>
      <c r="K16" s="11">
        <f t="shared" si="6"/>
        <v>3657.2135460300001</v>
      </c>
      <c r="L16" s="11">
        <f t="shared" si="6"/>
        <v>3801.5344905300003</v>
      </c>
      <c r="M16" s="11">
        <f t="shared" si="6"/>
        <v>7673.3690876100009</v>
      </c>
      <c r="N16" s="11">
        <f t="shared" si="6"/>
        <v>9236.1691389099997</v>
      </c>
      <c r="O16" s="11">
        <f t="shared" si="6"/>
        <v>4804.4185618099991</v>
      </c>
      <c r="P16" s="11">
        <f>SUM(P17:P22)</f>
        <v>4037.1454442300001</v>
      </c>
      <c r="Q16" s="11">
        <f t="shared" si="6"/>
        <v>5201.9353671092185</v>
      </c>
      <c r="R16" s="11">
        <f t="shared" si="6"/>
        <v>38411.785636229222</v>
      </c>
      <c r="S16" s="11">
        <f t="shared" si="1"/>
        <v>31.814363770776254</v>
      </c>
      <c r="T16" s="12">
        <f t="shared" si="3"/>
        <v>100.08282448535995</v>
      </c>
      <c r="V16" s="6"/>
    </row>
    <row r="17" spans="2:22" ht="18" customHeight="1" x14ac:dyDescent="0.2">
      <c r="B17" s="14" t="s">
        <v>17</v>
      </c>
      <c r="C17" s="15">
        <v>135.80000000000001</v>
      </c>
      <c r="D17" s="15">
        <v>560.5</v>
      </c>
      <c r="E17" s="15">
        <v>2488.1999999999998</v>
      </c>
      <c r="F17" s="15">
        <v>289.39999999999998</v>
      </c>
      <c r="G17" s="15">
        <v>215.5</v>
      </c>
      <c r="H17" s="15">
        <v>189.6</v>
      </c>
      <c r="I17" s="15">
        <v>198.8</v>
      </c>
      <c r="J17" s="15">
        <f t="shared" ref="J17:J23" si="7">SUM(C17:I17)</f>
        <v>4077.8</v>
      </c>
      <c r="K17" s="16">
        <v>135.79153822000001</v>
      </c>
      <c r="L17" s="16">
        <v>560.48309614999994</v>
      </c>
      <c r="M17" s="16">
        <v>2488.22644356</v>
      </c>
      <c r="N17" s="16">
        <v>289.42259157999996</v>
      </c>
      <c r="O17" s="16">
        <v>215.50281709000001</v>
      </c>
      <c r="P17" s="16">
        <v>189.41348099999999</v>
      </c>
      <c r="Q17" s="16">
        <v>123.564483804627</v>
      </c>
      <c r="R17" s="16">
        <f t="shared" ref="R17:R23" si="8">SUM(K17:Q17)</f>
        <v>4002.4044514046268</v>
      </c>
      <c r="S17" s="16">
        <f t="shared" si="1"/>
        <v>75.395548595373384</v>
      </c>
      <c r="T17" s="10">
        <f t="shared" si="3"/>
        <v>101.88375636472504</v>
      </c>
      <c r="V17" s="6"/>
    </row>
    <row r="18" spans="2:22" ht="18" customHeight="1" x14ac:dyDescent="0.2">
      <c r="B18" s="14" t="s">
        <v>18</v>
      </c>
      <c r="C18" s="15">
        <v>274.3</v>
      </c>
      <c r="D18" s="15">
        <v>171.2</v>
      </c>
      <c r="E18" s="15">
        <v>312.89999999999998</v>
      </c>
      <c r="F18" s="15">
        <v>4931.8</v>
      </c>
      <c r="G18" s="15">
        <v>439.4</v>
      </c>
      <c r="H18" s="15">
        <v>335.2</v>
      </c>
      <c r="I18" s="15">
        <v>358.3</v>
      </c>
      <c r="J18" s="15">
        <f t="shared" si="7"/>
        <v>6823.0999999999995</v>
      </c>
      <c r="K18" s="16">
        <v>274.28600075000003</v>
      </c>
      <c r="L18" s="16">
        <v>171.17888725</v>
      </c>
      <c r="M18" s="16">
        <v>312.90742648000003</v>
      </c>
      <c r="N18" s="16">
        <v>4931.8221383700002</v>
      </c>
      <c r="O18" s="16">
        <v>439.03049382</v>
      </c>
      <c r="P18" s="16">
        <v>335.17623049000002</v>
      </c>
      <c r="Q18" s="16">
        <v>332.60725412233398</v>
      </c>
      <c r="R18" s="16">
        <f t="shared" si="8"/>
        <v>6797.0084312823346</v>
      </c>
      <c r="S18" s="16">
        <f t="shared" si="1"/>
        <v>26.091568717664813</v>
      </c>
      <c r="T18" s="10">
        <f t="shared" si="3"/>
        <v>100.38386841772305</v>
      </c>
      <c r="V18" s="6"/>
    </row>
    <row r="19" spans="2:22" ht="18" customHeight="1" x14ac:dyDescent="0.2">
      <c r="B19" s="14" t="s">
        <v>19</v>
      </c>
      <c r="C19" s="15">
        <v>1009.3</v>
      </c>
      <c r="D19" s="15">
        <v>1381.9</v>
      </c>
      <c r="E19" s="15">
        <v>1574.1</v>
      </c>
      <c r="F19" s="15">
        <v>1444.7</v>
      </c>
      <c r="G19" s="15">
        <v>1337.8</v>
      </c>
      <c r="H19" s="15">
        <v>1434.5</v>
      </c>
      <c r="I19" s="15">
        <v>1613</v>
      </c>
      <c r="J19" s="15">
        <f t="shared" si="7"/>
        <v>9795.2999999999993</v>
      </c>
      <c r="K19" s="16">
        <v>1009.3527130800001</v>
      </c>
      <c r="L19" s="16">
        <v>1381.9127227500001</v>
      </c>
      <c r="M19" s="16">
        <v>1574.05882819</v>
      </c>
      <c r="N19" s="16">
        <v>1444.6871568699999</v>
      </c>
      <c r="O19" s="16">
        <v>1337.8097580899998</v>
      </c>
      <c r="P19" s="16">
        <v>1434.48909273</v>
      </c>
      <c r="Q19" s="16">
        <v>1418.2525593825942</v>
      </c>
      <c r="R19" s="16">
        <f t="shared" si="8"/>
        <v>9600.5628310925931</v>
      </c>
      <c r="S19" s="16">
        <f t="shared" si="1"/>
        <v>194.73716890740616</v>
      </c>
      <c r="T19" s="10">
        <f t="shared" si="3"/>
        <v>102.02839325499467</v>
      </c>
      <c r="V19" s="6"/>
    </row>
    <row r="20" spans="2:22" ht="18" customHeight="1" x14ac:dyDescent="0.2">
      <c r="B20" s="17" t="s">
        <v>20</v>
      </c>
      <c r="C20" s="15">
        <v>221.8</v>
      </c>
      <c r="D20" s="15">
        <v>246</v>
      </c>
      <c r="E20" s="15">
        <v>250.2</v>
      </c>
      <c r="F20" s="15">
        <v>162.4</v>
      </c>
      <c r="G20" s="15">
        <v>187.4</v>
      </c>
      <c r="H20" s="15">
        <v>217.9</v>
      </c>
      <c r="I20" s="15">
        <v>224.4</v>
      </c>
      <c r="J20" s="15">
        <f t="shared" si="7"/>
        <v>1510.1000000000001</v>
      </c>
      <c r="K20" s="9">
        <v>221.79411184</v>
      </c>
      <c r="L20" s="9">
        <v>246.03993621000001</v>
      </c>
      <c r="M20" s="9">
        <v>250.22878613999998</v>
      </c>
      <c r="N20" s="9">
        <v>162.36320606999999</v>
      </c>
      <c r="O20" s="9">
        <v>187.34021258999999</v>
      </c>
      <c r="P20" s="9">
        <v>217.92510569999999</v>
      </c>
      <c r="Q20" s="9">
        <v>246.54843795441289</v>
      </c>
      <c r="R20" s="16">
        <f t="shared" si="8"/>
        <v>1532.2397965044129</v>
      </c>
      <c r="S20" s="9">
        <f t="shared" si="1"/>
        <v>-22.139796504412743</v>
      </c>
      <c r="T20" s="10">
        <f t="shared" si="3"/>
        <v>98.555069738110078</v>
      </c>
      <c r="V20" s="6"/>
    </row>
    <row r="21" spans="2:22" ht="18" customHeight="1" x14ac:dyDescent="0.2">
      <c r="B21" s="14" t="s">
        <v>21</v>
      </c>
      <c r="C21" s="15">
        <v>1880.2</v>
      </c>
      <c r="D21" s="15">
        <v>1254</v>
      </c>
      <c r="E21" s="15">
        <v>2099.9</v>
      </c>
      <c r="F21" s="15">
        <v>1639.8</v>
      </c>
      <c r="G21" s="15">
        <v>2098.3000000000002</v>
      </c>
      <c r="H21" s="15">
        <v>1688.6</v>
      </c>
      <c r="I21" s="15">
        <v>2622.1</v>
      </c>
      <c r="J21" s="15">
        <f t="shared" si="7"/>
        <v>13282.900000000001</v>
      </c>
      <c r="K21" s="9">
        <v>1880.23106379</v>
      </c>
      <c r="L21" s="9">
        <v>1253.9542637899999</v>
      </c>
      <c r="M21" s="9">
        <v>2099.8535015399998</v>
      </c>
      <c r="N21" s="9">
        <v>1639.8221644100001</v>
      </c>
      <c r="O21" s="9">
        <v>2098.3287222399999</v>
      </c>
      <c r="P21" s="9">
        <v>1688.56346665</v>
      </c>
      <c r="Q21" s="9">
        <v>2824.0519642075824</v>
      </c>
      <c r="R21" s="16">
        <f t="shared" si="8"/>
        <v>13484.805146627583</v>
      </c>
      <c r="S21" s="9">
        <f t="shared" si="1"/>
        <v>-201.90514662758142</v>
      </c>
      <c r="T21" s="10">
        <f t="shared" si="3"/>
        <v>98.502721066918227</v>
      </c>
      <c r="V21" s="6"/>
    </row>
    <row r="22" spans="2:22" ht="18" customHeight="1" x14ac:dyDescent="0.2">
      <c r="B22" s="17" t="s">
        <v>22</v>
      </c>
      <c r="C22" s="15">
        <v>135.80000000000001</v>
      </c>
      <c r="D22" s="15">
        <v>188</v>
      </c>
      <c r="E22" s="15">
        <v>948.1</v>
      </c>
      <c r="F22" s="15">
        <v>768.1</v>
      </c>
      <c r="G22" s="15">
        <v>526.4</v>
      </c>
      <c r="H22" s="15">
        <v>171.6</v>
      </c>
      <c r="I22" s="15">
        <v>216.4</v>
      </c>
      <c r="J22" s="15">
        <f t="shared" si="7"/>
        <v>2954.4</v>
      </c>
      <c r="K22" s="9">
        <v>135.75811834999999</v>
      </c>
      <c r="L22" s="9">
        <v>187.96558438</v>
      </c>
      <c r="M22" s="9">
        <v>948.09410170000001</v>
      </c>
      <c r="N22" s="9">
        <v>768.0518816099999</v>
      </c>
      <c r="O22" s="9">
        <v>526.40655798</v>
      </c>
      <c r="P22" s="9">
        <v>171.57806765999999</v>
      </c>
      <c r="Q22" s="9">
        <v>256.91066763766764</v>
      </c>
      <c r="R22" s="16">
        <f t="shared" si="8"/>
        <v>2994.7649793176679</v>
      </c>
      <c r="S22" s="9">
        <f t="shared" si="1"/>
        <v>-40.364979317667803</v>
      </c>
      <c r="T22" s="10">
        <f t="shared" si="3"/>
        <v>98.652148679564675</v>
      </c>
      <c r="V22" s="6"/>
    </row>
    <row r="23" spans="2:22" ht="18" customHeight="1" x14ac:dyDescent="0.2">
      <c r="B23" s="13" t="s">
        <v>23</v>
      </c>
      <c r="C23" s="11">
        <v>207</v>
      </c>
      <c r="D23" s="11">
        <v>235.8</v>
      </c>
      <c r="E23" s="11">
        <v>418.7</v>
      </c>
      <c r="F23" s="11">
        <v>426.2</v>
      </c>
      <c r="G23" s="11">
        <v>424</v>
      </c>
      <c r="H23" s="11">
        <v>290.7</v>
      </c>
      <c r="I23" s="11">
        <v>227.6</v>
      </c>
      <c r="J23" s="11">
        <f t="shared" si="7"/>
        <v>2230</v>
      </c>
      <c r="K23" s="4">
        <v>206.99769881</v>
      </c>
      <c r="L23" s="4">
        <v>235.82368821</v>
      </c>
      <c r="M23" s="4">
        <v>418.68875717000003</v>
      </c>
      <c r="N23" s="4">
        <v>426.25535296000004</v>
      </c>
      <c r="O23" s="4">
        <v>423.94042443999996</v>
      </c>
      <c r="P23" s="4">
        <v>290.71971401000002</v>
      </c>
      <c r="Q23" s="4">
        <v>240.34105294785627</v>
      </c>
      <c r="R23" s="59">
        <f t="shared" si="8"/>
        <v>2242.7666885478566</v>
      </c>
      <c r="S23" s="4">
        <f t="shared" si="1"/>
        <v>-12.766688547856575</v>
      </c>
      <c r="T23" s="5">
        <f t="shared" si="3"/>
        <v>99.430761629685037</v>
      </c>
      <c r="V23" s="6"/>
    </row>
    <row r="24" spans="2:22" ht="18" customHeight="1" x14ac:dyDescent="0.2">
      <c r="B24" s="7" t="s">
        <v>24</v>
      </c>
      <c r="C24" s="4">
        <f t="shared" ref="C24:R24" si="9">+C25+C28+C36+C45</f>
        <v>57817.799999999996</v>
      </c>
      <c r="D24" s="4">
        <f t="shared" si="9"/>
        <v>47589.099999999991</v>
      </c>
      <c r="E24" s="4">
        <f t="shared" si="9"/>
        <v>52585.100000000006</v>
      </c>
      <c r="F24" s="4">
        <f t="shared" si="9"/>
        <v>53578.1</v>
      </c>
      <c r="G24" s="4">
        <f t="shared" si="9"/>
        <v>50066.000000000007</v>
      </c>
      <c r="H24" s="4">
        <f>+H25+H28+H36+H45</f>
        <v>54355.700000000004</v>
      </c>
      <c r="I24" s="4">
        <f t="shared" si="9"/>
        <v>54308.2</v>
      </c>
      <c r="J24" s="4">
        <f t="shared" si="9"/>
        <v>370299.99999999994</v>
      </c>
      <c r="K24" s="4">
        <f t="shared" si="9"/>
        <v>58012.547965002232</v>
      </c>
      <c r="L24" s="4">
        <f t="shared" si="9"/>
        <v>47757.376273774535</v>
      </c>
      <c r="M24" s="4">
        <f t="shared" si="9"/>
        <v>52756.692255011214</v>
      </c>
      <c r="N24" s="4">
        <f t="shared" si="9"/>
        <v>53744.408898803267</v>
      </c>
      <c r="O24" s="4">
        <f t="shared" si="9"/>
        <v>50237.915328622883</v>
      </c>
      <c r="P24" s="4">
        <f>+P25+P28+P36+P45</f>
        <v>54522.987909346768</v>
      </c>
      <c r="Q24" s="4">
        <f t="shared" si="9"/>
        <v>55094.968057536542</v>
      </c>
      <c r="R24" s="4">
        <f t="shared" si="9"/>
        <v>372126.89668809745</v>
      </c>
      <c r="S24" s="4">
        <f t="shared" si="1"/>
        <v>-1826.8966880975058</v>
      </c>
      <c r="T24" s="5">
        <f t="shared" si="3"/>
        <v>99.50906620715763</v>
      </c>
      <c r="V24" s="6"/>
    </row>
    <row r="25" spans="2:22" ht="18" customHeight="1" x14ac:dyDescent="0.2">
      <c r="B25" s="18" t="s">
        <v>25</v>
      </c>
      <c r="C25" s="4">
        <f t="shared" ref="C25:R25" si="10">+C26+C27</f>
        <v>39098.899999999994</v>
      </c>
      <c r="D25" s="4">
        <f t="shared" si="10"/>
        <v>31395.1</v>
      </c>
      <c r="E25" s="4">
        <f t="shared" si="10"/>
        <v>35123.4</v>
      </c>
      <c r="F25" s="4">
        <f t="shared" si="10"/>
        <v>35442.400000000001</v>
      </c>
      <c r="G25" s="4">
        <f t="shared" si="10"/>
        <v>33207.300000000003</v>
      </c>
      <c r="H25" s="4">
        <f>+H26+H27</f>
        <v>37037.300000000003</v>
      </c>
      <c r="I25" s="4">
        <f t="shared" si="10"/>
        <v>35326.400000000001</v>
      </c>
      <c r="J25" s="4">
        <f t="shared" si="10"/>
        <v>246630.8</v>
      </c>
      <c r="K25" s="4">
        <f t="shared" si="10"/>
        <v>39098.876656009998</v>
      </c>
      <c r="L25" s="4">
        <f t="shared" si="10"/>
        <v>31395.061383120003</v>
      </c>
      <c r="M25" s="4">
        <f t="shared" si="10"/>
        <v>35123.395711810001</v>
      </c>
      <c r="N25" s="4">
        <f t="shared" si="10"/>
        <v>35442.395136979998</v>
      </c>
      <c r="O25" s="4">
        <f t="shared" si="10"/>
        <v>33207.302959089997</v>
      </c>
      <c r="P25" s="4">
        <f>+P26+P27</f>
        <v>37037.246887330002</v>
      </c>
      <c r="Q25" s="4">
        <f t="shared" si="10"/>
        <v>36137.348643993915</v>
      </c>
      <c r="R25" s="4">
        <f t="shared" si="10"/>
        <v>247441.62737833394</v>
      </c>
      <c r="S25" s="4">
        <f t="shared" si="1"/>
        <v>-810.82737833395367</v>
      </c>
      <c r="T25" s="5">
        <f t="shared" si="3"/>
        <v>99.672315694442872</v>
      </c>
      <c r="V25" s="6"/>
    </row>
    <row r="26" spans="2:22" ht="18" customHeight="1" x14ac:dyDescent="0.2">
      <c r="B26" s="19" t="s">
        <v>26</v>
      </c>
      <c r="C26" s="9">
        <v>25142.6</v>
      </c>
      <c r="D26" s="9">
        <v>19222.099999999999</v>
      </c>
      <c r="E26" s="9">
        <v>19870.7</v>
      </c>
      <c r="F26" s="9">
        <v>21420</v>
      </c>
      <c r="G26" s="9">
        <v>19543.7</v>
      </c>
      <c r="H26" s="9">
        <v>20901</v>
      </c>
      <c r="I26" s="9">
        <v>20124.400000000001</v>
      </c>
      <c r="J26" s="9">
        <f>SUM(C26:I26)</f>
        <v>146224.5</v>
      </c>
      <c r="K26" s="9">
        <v>25142.62932493</v>
      </c>
      <c r="L26" s="9">
        <v>19222.13462461</v>
      </c>
      <c r="M26" s="9">
        <v>19870.71399846</v>
      </c>
      <c r="N26" s="9">
        <v>21419.95026315</v>
      </c>
      <c r="O26" s="9">
        <v>19543.654004119999</v>
      </c>
      <c r="P26" s="9">
        <v>20900.962717270002</v>
      </c>
      <c r="Q26" s="9">
        <v>19619.828982802199</v>
      </c>
      <c r="R26" s="9">
        <f>SUM(K26:Q26)</f>
        <v>145719.87391534221</v>
      </c>
      <c r="S26" s="9">
        <f t="shared" si="1"/>
        <v>504.6260846577934</v>
      </c>
      <c r="T26" s="10">
        <f t="shared" si="3"/>
        <v>100.34629873818788</v>
      </c>
      <c r="V26" s="6"/>
    </row>
    <row r="27" spans="2:22" ht="18" customHeight="1" x14ac:dyDescent="0.2">
      <c r="B27" s="19" t="s">
        <v>27</v>
      </c>
      <c r="C27" s="9">
        <v>13956.3</v>
      </c>
      <c r="D27" s="9">
        <v>12173</v>
      </c>
      <c r="E27" s="9">
        <v>15252.7</v>
      </c>
      <c r="F27" s="9">
        <v>14022.4</v>
      </c>
      <c r="G27" s="9">
        <v>13663.6</v>
      </c>
      <c r="H27" s="9">
        <v>16136.3</v>
      </c>
      <c r="I27" s="9">
        <v>15202</v>
      </c>
      <c r="J27" s="9">
        <f>SUM(C27:I27)</f>
        <v>100406.3</v>
      </c>
      <c r="K27" s="9">
        <v>13956.24733108</v>
      </c>
      <c r="L27" s="9">
        <v>12172.926758510001</v>
      </c>
      <c r="M27" s="9">
        <v>15252.681713350001</v>
      </c>
      <c r="N27" s="9">
        <v>14022.44487383</v>
      </c>
      <c r="O27" s="9">
        <v>13663.64895497</v>
      </c>
      <c r="P27" s="9">
        <v>16136.28417006</v>
      </c>
      <c r="Q27" s="9">
        <v>16517.519661191716</v>
      </c>
      <c r="R27" s="9">
        <f>SUM(K27:Q27)</f>
        <v>101721.75346299172</v>
      </c>
      <c r="S27" s="9">
        <f t="shared" si="1"/>
        <v>-1315.453462991718</v>
      </c>
      <c r="T27" s="10">
        <f t="shared" si="3"/>
        <v>98.706812045399602</v>
      </c>
      <c r="V27" s="6"/>
    </row>
    <row r="28" spans="2:22" ht="18" customHeight="1" x14ac:dyDescent="0.2">
      <c r="B28" s="20" t="s">
        <v>28</v>
      </c>
      <c r="C28" s="4">
        <f t="shared" ref="C28:R28" si="11">SUM(C29:C35)</f>
        <v>15938.500000000002</v>
      </c>
      <c r="D28" s="4">
        <f t="shared" si="11"/>
        <v>13131.199999999999</v>
      </c>
      <c r="E28" s="4">
        <f t="shared" si="11"/>
        <v>13999.900000000001</v>
      </c>
      <c r="F28" s="4">
        <f t="shared" si="11"/>
        <v>15817.599999999999</v>
      </c>
      <c r="G28" s="4">
        <f t="shared" si="11"/>
        <v>14440.3</v>
      </c>
      <c r="H28" s="4">
        <f>SUM(H29:H35)</f>
        <v>14816.3</v>
      </c>
      <c r="I28" s="4">
        <f t="shared" si="11"/>
        <v>16519</v>
      </c>
      <c r="J28" s="4">
        <f t="shared" si="11"/>
        <v>104662.8</v>
      </c>
      <c r="K28" s="4">
        <f t="shared" si="11"/>
        <v>16133.259941302236</v>
      </c>
      <c r="L28" s="4">
        <f t="shared" si="11"/>
        <v>13299.437970434536</v>
      </c>
      <c r="M28" s="4">
        <f t="shared" si="11"/>
        <v>14171.480077821208</v>
      </c>
      <c r="N28" s="4">
        <f t="shared" si="11"/>
        <v>15983.969409653269</v>
      </c>
      <c r="O28" s="4">
        <f t="shared" si="11"/>
        <v>14612.121790412886</v>
      </c>
      <c r="P28" s="4">
        <f>SUM(P29:P35)</f>
        <v>14983.614476906772</v>
      </c>
      <c r="Q28" s="4">
        <f t="shared" si="11"/>
        <v>16554.963402090547</v>
      </c>
      <c r="R28" s="4">
        <f t="shared" si="11"/>
        <v>105738.84706862146</v>
      </c>
      <c r="S28" s="4">
        <f t="shared" si="1"/>
        <v>-1076.0470686214539</v>
      </c>
      <c r="T28" s="5">
        <f t="shared" si="3"/>
        <v>98.982354074729855</v>
      </c>
      <c r="V28" s="6"/>
    </row>
    <row r="29" spans="2:22" ht="18" customHeight="1" x14ac:dyDescent="0.2">
      <c r="B29" s="19" t="s">
        <v>29</v>
      </c>
      <c r="C29" s="9">
        <v>4536.8999999999996</v>
      </c>
      <c r="D29" s="9">
        <v>4168.1000000000004</v>
      </c>
      <c r="E29" s="9">
        <v>4356.5</v>
      </c>
      <c r="F29" s="9">
        <v>4999.8</v>
      </c>
      <c r="G29" s="9">
        <v>4267</v>
      </c>
      <c r="H29" s="9">
        <v>4200.5</v>
      </c>
      <c r="I29" s="9">
        <v>5280.6</v>
      </c>
      <c r="J29" s="9">
        <f t="shared" ref="J29:J35" si="12">SUM(C29:I29)</f>
        <v>31809.4</v>
      </c>
      <c r="K29" s="16">
        <v>4536.8854241499994</v>
      </c>
      <c r="L29" s="16">
        <v>4168.1395648999996</v>
      </c>
      <c r="M29" s="16">
        <v>4356.4690778900003</v>
      </c>
      <c r="N29" s="16">
        <v>4999.7858229499998</v>
      </c>
      <c r="O29" s="16">
        <v>4266.9760028199998</v>
      </c>
      <c r="P29" s="16">
        <v>4200.5160461400001</v>
      </c>
      <c r="Q29" s="16">
        <v>5075.6709498075861</v>
      </c>
      <c r="R29" s="16">
        <f t="shared" ref="R29:R35" si="13">SUM(K29:Q29)</f>
        <v>31604.442888657588</v>
      </c>
      <c r="S29" s="16">
        <f t="shared" si="1"/>
        <v>204.95711134241355</v>
      </c>
      <c r="T29" s="10">
        <f t="shared" si="3"/>
        <v>100.64850727495649</v>
      </c>
      <c r="V29" s="6"/>
    </row>
    <row r="30" spans="2:22" ht="18" customHeight="1" x14ac:dyDescent="0.2">
      <c r="B30" s="19" t="s">
        <v>30</v>
      </c>
      <c r="C30" s="9">
        <v>2734.1</v>
      </c>
      <c r="D30" s="9">
        <v>2668.5</v>
      </c>
      <c r="E30" s="9">
        <v>2838.7</v>
      </c>
      <c r="F30" s="9">
        <v>3809.5</v>
      </c>
      <c r="G30" s="9">
        <v>3203.4</v>
      </c>
      <c r="H30" s="9">
        <v>3196.9</v>
      </c>
      <c r="I30" s="9">
        <v>3916.5</v>
      </c>
      <c r="J30" s="9">
        <f t="shared" si="12"/>
        <v>22367.599999999999</v>
      </c>
      <c r="K30" s="16">
        <v>2734.1035656100003</v>
      </c>
      <c r="L30" s="16">
        <v>2668.5137645500004</v>
      </c>
      <c r="M30" s="16">
        <v>2838.6428873499999</v>
      </c>
      <c r="N30" s="16">
        <v>3809.52877846</v>
      </c>
      <c r="O30" s="16">
        <v>3203.40958194</v>
      </c>
      <c r="P30" s="16">
        <v>3196.88747569</v>
      </c>
      <c r="Q30" s="16">
        <v>3879.8348612223745</v>
      </c>
      <c r="R30" s="16">
        <f t="shared" si="13"/>
        <v>22330.920914822374</v>
      </c>
      <c r="S30" s="16">
        <f t="shared" si="1"/>
        <v>36.679085177624074</v>
      </c>
      <c r="T30" s="10">
        <f t="shared" si="3"/>
        <v>100.16425245209335</v>
      </c>
      <c r="V30" s="6"/>
    </row>
    <row r="31" spans="2:22" ht="18" customHeight="1" x14ac:dyDescent="0.2">
      <c r="B31" s="19" t="s">
        <v>31</v>
      </c>
      <c r="C31" s="9">
        <v>5644.5</v>
      </c>
      <c r="D31" s="9">
        <v>3605.7</v>
      </c>
      <c r="E31" s="9">
        <v>4096.5</v>
      </c>
      <c r="F31" s="9">
        <v>4073.3</v>
      </c>
      <c r="G31" s="9">
        <v>3828.9</v>
      </c>
      <c r="H31" s="9">
        <v>4325.1000000000004</v>
      </c>
      <c r="I31" s="9">
        <v>4256</v>
      </c>
      <c r="J31" s="9">
        <f t="shared" si="12"/>
        <v>29830</v>
      </c>
      <c r="K31" s="9">
        <v>5644.5493256300015</v>
      </c>
      <c r="L31" s="9">
        <v>3605.6590747600003</v>
      </c>
      <c r="M31" s="9">
        <v>4096.5074771</v>
      </c>
      <c r="N31" s="9">
        <v>4073.2277273099999</v>
      </c>
      <c r="O31" s="9">
        <v>3828.9399888100002</v>
      </c>
      <c r="P31" s="9">
        <v>4325.0549380699995</v>
      </c>
      <c r="Q31" s="9">
        <v>4327.1096100767054</v>
      </c>
      <c r="R31" s="16">
        <f t="shared" si="13"/>
        <v>29901.04814175671</v>
      </c>
      <c r="S31" s="9">
        <f t="shared" si="1"/>
        <v>-71.048141756709811</v>
      </c>
      <c r="T31" s="10">
        <f t="shared" si="3"/>
        <v>99.762389126227674</v>
      </c>
      <c r="V31" s="6"/>
    </row>
    <row r="32" spans="2:22" ht="18" customHeight="1" x14ac:dyDescent="0.2">
      <c r="B32" s="19" t="s">
        <v>32</v>
      </c>
      <c r="C32" s="9">
        <v>175.9</v>
      </c>
      <c r="D32" s="9">
        <v>323.89999999999998</v>
      </c>
      <c r="E32" s="9">
        <v>153.19999999999999</v>
      </c>
      <c r="F32" s="9">
        <v>303.10000000000002</v>
      </c>
      <c r="G32" s="9">
        <v>281.10000000000002</v>
      </c>
      <c r="H32" s="9">
        <v>148.9</v>
      </c>
      <c r="I32" s="9">
        <v>250.8</v>
      </c>
      <c r="J32" s="9">
        <f t="shared" si="12"/>
        <v>1636.9</v>
      </c>
      <c r="K32" s="9">
        <v>175.91172349000001</v>
      </c>
      <c r="L32" s="9">
        <v>323.90319811000001</v>
      </c>
      <c r="M32" s="9">
        <v>153.24557824999999</v>
      </c>
      <c r="N32" s="9">
        <v>303.09605339999996</v>
      </c>
      <c r="O32" s="9">
        <v>281.10571262999997</v>
      </c>
      <c r="P32" s="9">
        <v>148.87881684999999</v>
      </c>
      <c r="Q32" s="9">
        <v>290.6390278755224</v>
      </c>
      <c r="R32" s="16">
        <f t="shared" si="13"/>
        <v>1676.7801106055226</v>
      </c>
      <c r="S32" s="9">
        <f t="shared" si="1"/>
        <v>-39.880110605522532</v>
      </c>
      <c r="T32" s="10">
        <f t="shared" si="3"/>
        <v>97.6216254979837</v>
      </c>
      <c r="V32" s="6"/>
    </row>
    <row r="33" spans="2:22" ht="18" customHeight="1" x14ac:dyDescent="0.2">
      <c r="B33" s="19" t="s">
        <v>33</v>
      </c>
      <c r="C33" s="9">
        <v>848.7</v>
      </c>
      <c r="D33" s="9">
        <v>818.1</v>
      </c>
      <c r="E33" s="9">
        <v>829.2</v>
      </c>
      <c r="F33" s="9">
        <v>836.4</v>
      </c>
      <c r="G33" s="9">
        <v>816.3</v>
      </c>
      <c r="H33" s="9">
        <v>839.5</v>
      </c>
      <c r="I33" s="9">
        <v>840.8</v>
      </c>
      <c r="J33" s="9">
        <f t="shared" si="12"/>
        <v>5829</v>
      </c>
      <c r="K33" s="9">
        <v>848.74155020000001</v>
      </c>
      <c r="L33" s="9">
        <v>818.07034564000003</v>
      </c>
      <c r="M33" s="9">
        <v>829.23089739</v>
      </c>
      <c r="N33" s="9">
        <v>836.43833094000001</v>
      </c>
      <c r="O33" s="9">
        <v>816.30414340999994</v>
      </c>
      <c r="P33" s="9">
        <v>839.47837225000001</v>
      </c>
      <c r="Q33" s="9">
        <v>841.79551570071396</v>
      </c>
      <c r="R33" s="16">
        <f t="shared" si="13"/>
        <v>5830.0591555307128</v>
      </c>
      <c r="S33" s="9">
        <f t="shared" si="1"/>
        <v>-1.0591555307128147</v>
      </c>
      <c r="T33" s="10">
        <f t="shared" si="3"/>
        <v>99.981832851049063</v>
      </c>
      <c r="V33" s="6"/>
    </row>
    <row r="34" spans="2:22" ht="18" customHeight="1" x14ac:dyDescent="0.2">
      <c r="B34" s="19" t="s">
        <v>34</v>
      </c>
      <c r="C34" s="9">
        <v>1579.7</v>
      </c>
      <c r="D34" s="9">
        <v>1159.0999999999999</v>
      </c>
      <c r="E34" s="9">
        <v>1227</v>
      </c>
      <c r="F34" s="9">
        <v>1353.9</v>
      </c>
      <c r="G34" s="9">
        <v>1559.6</v>
      </c>
      <c r="H34" s="9">
        <v>1444.5</v>
      </c>
      <c r="I34" s="9">
        <v>1438.3</v>
      </c>
      <c r="J34" s="9">
        <f t="shared" si="12"/>
        <v>9762.1</v>
      </c>
      <c r="K34" s="9">
        <v>1579.6859680099999</v>
      </c>
      <c r="L34" s="9">
        <v>1159.13972745</v>
      </c>
      <c r="M34" s="9">
        <v>1227.0273055</v>
      </c>
      <c r="N34" s="9">
        <v>1353.8949703699998</v>
      </c>
      <c r="O34" s="9">
        <v>1559.5685935399999</v>
      </c>
      <c r="P34" s="9">
        <v>1444.5464650399999</v>
      </c>
      <c r="Q34" s="9">
        <v>1445.5475196575799</v>
      </c>
      <c r="R34" s="16">
        <f t="shared" si="13"/>
        <v>9769.4105495675794</v>
      </c>
      <c r="S34" s="9">
        <f t="shared" si="1"/>
        <v>-7.3105495675790735</v>
      </c>
      <c r="T34" s="10">
        <f t="shared" si="3"/>
        <v>99.925168979945227</v>
      </c>
      <c r="V34" s="6"/>
    </row>
    <row r="35" spans="2:22" ht="18" customHeight="1" x14ac:dyDescent="0.2">
      <c r="B35" s="19" t="s">
        <v>22</v>
      </c>
      <c r="C35" s="9">
        <v>418.7</v>
      </c>
      <c r="D35" s="9">
        <v>387.8</v>
      </c>
      <c r="E35" s="9">
        <v>498.8</v>
      </c>
      <c r="F35" s="9">
        <v>441.6</v>
      </c>
      <c r="G35" s="9">
        <v>484</v>
      </c>
      <c r="H35" s="9">
        <v>660.9</v>
      </c>
      <c r="I35" s="9">
        <v>536</v>
      </c>
      <c r="J35" s="9">
        <f t="shared" si="12"/>
        <v>3427.8</v>
      </c>
      <c r="K35" s="9">
        <v>613.38238421223423</v>
      </c>
      <c r="L35" s="9">
        <v>556.0122950245343</v>
      </c>
      <c r="M35" s="9">
        <v>670.35685434120671</v>
      </c>
      <c r="N35" s="9">
        <v>607.99772622327043</v>
      </c>
      <c r="O35" s="9">
        <v>655.81776726288638</v>
      </c>
      <c r="P35" s="9">
        <v>828.25236286677375</v>
      </c>
      <c r="Q35" s="9">
        <v>694.36591775006377</v>
      </c>
      <c r="R35" s="16">
        <f t="shared" si="13"/>
        <v>4626.1853076809693</v>
      </c>
      <c r="S35" s="9">
        <f t="shared" si="1"/>
        <v>-1198.3853076809692</v>
      </c>
      <c r="T35" s="10">
        <f t="shared" si="3"/>
        <v>74.095605169744047</v>
      </c>
      <c r="V35" s="6"/>
    </row>
    <row r="36" spans="2:22" ht="18" customHeight="1" x14ac:dyDescent="0.2">
      <c r="B36" s="18" t="s">
        <v>35</v>
      </c>
      <c r="C36" s="4">
        <f t="shared" ref="C36:R36" si="14">+C37+C38+C39+C42+C43+C44</f>
        <v>2543.6000000000004</v>
      </c>
      <c r="D36" s="4">
        <f t="shared" si="14"/>
        <v>2812.2000000000003</v>
      </c>
      <c r="E36" s="4">
        <f t="shared" si="14"/>
        <v>3149</v>
      </c>
      <c r="F36" s="4">
        <f t="shared" si="14"/>
        <v>2053.5</v>
      </c>
      <c r="G36" s="4">
        <f t="shared" si="14"/>
        <v>2074.8000000000002</v>
      </c>
      <c r="H36" s="4">
        <f>+H37+H38+H39+H42+H43+H44</f>
        <v>2262.4</v>
      </c>
      <c r="I36" s="4">
        <f t="shared" si="14"/>
        <v>2242.7999999999993</v>
      </c>
      <c r="J36" s="4">
        <f t="shared" si="14"/>
        <v>17138.3</v>
      </c>
      <c r="K36" s="4">
        <f t="shared" si="14"/>
        <v>2543.6092320299999</v>
      </c>
      <c r="L36" s="4">
        <f t="shared" si="14"/>
        <v>2812.2417210399999</v>
      </c>
      <c r="M36" s="4">
        <f t="shared" si="14"/>
        <v>3148.9739278100001</v>
      </c>
      <c r="N36" s="4">
        <f t="shared" si="14"/>
        <v>2053.5113056499999</v>
      </c>
      <c r="O36" s="4">
        <f t="shared" si="14"/>
        <v>2074.8346742799999</v>
      </c>
      <c r="P36" s="4">
        <f>+P37+P38+P39+P42+P43+P44</f>
        <v>2262.3762689999994</v>
      </c>
      <c r="Q36" s="4">
        <f t="shared" si="14"/>
        <v>2141.580057910719</v>
      </c>
      <c r="R36" s="4">
        <f t="shared" si="14"/>
        <v>17037.127187720718</v>
      </c>
      <c r="S36" s="4">
        <f t="shared" si="1"/>
        <v>101.17281227928106</v>
      </c>
      <c r="T36" s="5">
        <f t="shared" si="3"/>
        <v>100.59383727763797</v>
      </c>
      <c r="V36" s="6"/>
    </row>
    <row r="37" spans="2:22" ht="18" customHeight="1" x14ac:dyDescent="0.2">
      <c r="B37" s="19" t="s">
        <v>36</v>
      </c>
      <c r="C37" s="9">
        <v>1675.5</v>
      </c>
      <c r="D37" s="9">
        <v>2030.3</v>
      </c>
      <c r="E37" s="9">
        <v>2038.1</v>
      </c>
      <c r="F37" s="9">
        <v>1715.1</v>
      </c>
      <c r="G37" s="9">
        <v>1837.2</v>
      </c>
      <c r="H37" s="9">
        <v>2008.3</v>
      </c>
      <c r="I37" s="9">
        <v>2019</v>
      </c>
      <c r="J37" s="9">
        <f>SUM(C37:I37)</f>
        <v>13323.5</v>
      </c>
      <c r="K37" s="9">
        <v>1675.5311380799999</v>
      </c>
      <c r="L37" s="9">
        <v>2030.3095749700001</v>
      </c>
      <c r="M37" s="9">
        <v>2038.07309633</v>
      </c>
      <c r="N37" s="9">
        <v>1715.0969576500001</v>
      </c>
      <c r="O37" s="9">
        <v>1837.23031098</v>
      </c>
      <c r="P37" s="9">
        <v>2008.27632922</v>
      </c>
      <c r="Q37" s="9">
        <v>1900.5394897256999</v>
      </c>
      <c r="R37" s="9">
        <f>SUM(K37:Q37)</f>
        <v>13205.056896955699</v>
      </c>
      <c r="S37" s="9">
        <f t="shared" si="1"/>
        <v>118.4431030443011</v>
      </c>
      <c r="T37" s="10">
        <f t="shared" si="3"/>
        <v>100.89695261420349</v>
      </c>
      <c r="V37" s="6"/>
    </row>
    <row r="38" spans="2:22" ht="18" customHeight="1" x14ac:dyDescent="0.2">
      <c r="B38" s="19" t="s">
        <v>37</v>
      </c>
      <c r="C38" s="9">
        <v>703.4</v>
      </c>
      <c r="D38" s="9">
        <v>614.5</v>
      </c>
      <c r="E38" s="9">
        <v>936.6</v>
      </c>
      <c r="F38" s="9">
        <v>163.19999999999999</v>
      </c>
      <c r="G38" s="9">
        <v>66.5</v>
      </c>
      <c r="H38" s="9">
        <v>86.5</v>
      </c>
      <c r="I38" s="9">
        <v>52.7</v>
      </c>
      <c r="J38" s="9">
        <f>SUM(C38:I38)</f>
        <v>2623.3999999999996</v>
      </c>
      <c r="K38" s="9">
        <v>703.42139999999995</v>
      </c>
      <c r="L38" s="9">
        <v>614.495</v>
      </c>
      <c r="M38" s="9">
        <v>936.64497500000004</v>
      </c>
      <c r="N38" s="9">
        <v>163.119</v>
      </c>
      <c r="O38" s="9">
        <v>66.54195</v>
      </c>
      <c r="P38" s="9">
        <v>86.438524999999998</v>
      </c>
      <c r="Q38" s="9">
        <v>63.977269281195177</v>
      </c>
      <c r="R38" s="9">
        <f>SUM(K38:Q38)</f>
        <v>2634.6381192811955</v>
      </c>
      <c r="S38" s="9">
        <f t="shared" si="1"/>
        <v>-11.23811928119585</v>
      </c>
      <c r="T38" s="10">
        <f t="shared" si="3"/>
        <v>99.573447328536275</v>
      </c>
      <c r="V38" s="6"/>
    </row>
    <row r="39" spans="2:22" ht="18" customHeight="1" x14ac:dyDescent="0.2">
      <c r="B39" s="21" t="s">
        <v>38</v>
      </c>
      <c r="C39" s="4">
        <f t="shared" ref="C39:J39" si="15">+C40+C41</f>
        <v>25.299999999999997</v>
      </c>
      <c r="D39" s="4">
        <f t="shared" si="15"/>
        <v>29.8</v>
      </c>
      <c r="E39" s="4">
        <f t="shared" si="15"/>
        <v>28</v>
      </c>
      <c r="F39" s="4">
        <f t="shared" si="15"/>
        <v>28.6</v>
      </c>
      <c r="G39" s="4">
        <f>+G40+G41</f>
        <v>25.1</v>
      </c>
      <c r="H39" s="4">
        <f>+H40+H41</f>
        <v>21.400000000000002</v>
      </c>
      <c r="I39" s="4">
        <f t="shared" si="15"/>
        <v>24.2</v>
      </c>
      <c r="J39" s="4">
        <f t="shared" si="15"/>
        <v>182.39999999999998</v>
      </c>
      <c r="K39" s="4">
        <f>+K40+K41</f>
        <v>25.334043180000002</v>
      </c>
      <c r="L39" s="4">
        <f t="shared" ref="L39:R39" si="16">+L40+L41</f>
        <v>29.831699819999997</v>
      </c>
      <c r="M39" s="4">
        <f t="shared" si="16"/>
        <v>27.996517730000001</v>
      </c>
      <c r="N39" s="4">
        <f t="shared" si="16"/>
        <v>28.623409840000001</v>
      </c>
      <c r="O39" s="4">
        <f t="shared" si="16"/>
        <v>25.088969130000002</v>
      </c>
      <c r="P39" s="4">
        <f t="shared" si="16"/>
        <v>21.402572360000001</v>
      </c>
      <c r="Q39" s="4">
        <f t="shared" si="16"/>
        <v>26.248274645902896</v>
      </c>
      <c r="R39" s="4">
        <f t="shared" si="16"/>
        <v>184.52548670590289</v>
      </c>
      <c r="S39" s="4">
        <f t="shared" si="1"/>
        <v>-2.1254867059029152</v>
      </c>
      <c r="T39" s="5">
        <f t="shared" si="3"/>
        <v>98.848133803169134</v>
      </c>
      <c r="V39" s="6"/>
    </row>
    <row r="40" spans="2:22" ht="18" customHeight="1" x14ac:dyDescent="0.2">
      <c r="B40" s="22" t="s">
        <v>39</v>
      </c>
      <c r="C40" s="9">
        <v>11.7</v>
      </c>
      <c r="D40" s="9">
        <v>21.1</v>
      </c>
      <c r="E40" s="9">
        <v>11</v>
      </c>
      <c r="F40" s="9">
        <v>14.6</v>
      </c>
      <c r="G40" s="9">
        <v>14</v>
      </c>
      <c r="H40" s="9">
        <v>18.3</v>
      </c>
      <c r="I40" s="9">
        <v>10.5</v>
      </c>
      <c r="J40" s="9">
        <f t="shared" ref="J40:J45" si="17">SUM(C40:I40)</f>
        <v>101.2</v>
      </c>
      <c r="K40" s="23">
        <v>11.659468179999999</v>
      </c>
      <c r="L40" s="23">
        <v>21.162096699999999</v>
      </c>
      <c r="M40" s="23">
        <v>11.01991286</v>
      </c>
      <c r="N40" s="23">
        <v>14.59953859</v>
      </c>
      <c r="O40" s="23">
        <v>14.001455380000001</v>
      </c>
      <c r="P40" s="23">
        <v>18.288037360000001</v>
      </c>
      <c r="Q40" s="23">
        <v>11.744599683081493</v>
      </c>
      <c r="R40" s="9">
        <f t="shared" ref="R40:R45" si="18">SUM(K40:Q40)</f>
        <v>102.47510875308149</v>
      </c>
      <c r="S40" s="9">
        <f t="shared" si="1"/>
        <v>-1.2751087530814829</v>
      </c>
      <c r="T40" s="10">
        <f t="shared" si="3"/>
        <v>98.755689290212018</v>
      </c>
      <c r="V40" s="6"/>
    </row>
    <row r="41" spans="2:22" ht="18" customHeight="1" x14ac:dyDescent="0.2">
      <c r="B41" s="24" t="s">
        <v>40</v>
      </c>
      <c r="C41" s="25">
        <v>13.6</v>
      </c>
      <c r="D41" s="25">
        <v>8.6999999999999993</v>
      </c>
      <c r="E41" s="25">
        <v>17</v>
      </c>
      <c r="F41" s="25">
        <v>14</v>
      </c>
      <c r="G41" s="25">
        <v>11.1</v>
      </c>
      <c r="H41" s="25">
        <v>3.1</v>
      </c>
      <c r="I41" s="25">
        <v>13.7</v>
      </c>
      <c r="J41" s="25">
        <f t="shared" si="17"/>
        <v>81.199999999999989</v>
      </c>
      <c r="K41" s="25">
        <v>13.674575000000001</v>
      </c>
      <c r="L41" s="25">
        <v>8.6696031199999997</v>
      </c>
      <c r="M41" s="25">
        <v>16.976604870000003</v>
      </c>
      <c r="N41" s="25">
        <v>14.023871249999999</v>
      </c>
      <c r="O41" s="25">
        <v>11.087513749999999</v>
      </c>
      <c r="P41" s="25">
        <v>3.1145350000000001</v>
      </c>
      <c r="Q41" s="25">
        <v>14.503674962821401</v>
      </c>
      <c r="R41" s="25">
        <f t="shared" si="18"/>
        <v>82.050377952821421</v>
      </c>
      <c r="S41" s="25">
        <f t="shared" si="1"/>
        <v>-0.85037795282143236</v>
      </c>
      <c r="T41" s="26">
        <f t="shared" si="3"/>
        <v>98.963590450112974</v>
      </c>
      <c r="V41" s="6"/>
    </row>
    <row r="42" spans="2:22" ht="18" customHeight="1" x14ac:dyDescent="0.2">
      <c r="B42" s="19" t="s">
        <v>41</v>
      </c>
      <c r="C42" s="9">
        <v>106</v>
      </c>
      <c r="D42" s="9">
        <v>104.1</v>
      </c>
      <c r="E42" s="9">
        <v>109.9</v>
      </c>
      <c r="F42" s="9">
        <v>110.6</v>
      </c>
      <c r="G42" s="9">
        <v>109.5</v>
      </c>
      <c r="H42" s="9">
        <v>110</v>
      </c>
      <c r="I42" s="9">
        <v>108.2</v>
      </c>
      <c r="J42" s="9">
        <f t="shared" si="17"/>
        <v>758.30000000000007</v>
      </c>
      <c r="K42" s="9">
        <v>105.94868176999999</v>
      </c>
      <c r="L42" s="9">
        <v>104.13348001999999</v>
      </c>
      <c r="M42" s="9">
        <v>109.90692391</v>
      </c>
      <c r="N42" s="9">
        <v>110.6419587</v>
      </c>
      <c r="O42" s="9">
        <v>109.45191367</v>
      </c>
      <c r="P42" s="9">
        <v>110.03542673999999</v>
      </c>
      <c r="Q42" s="9">
        <v>112.96230420488419</v>
      </c>
      <c r="R42" s="9">
        <f t="shared" si="18"/>
        <v>763.08068901488411</v>
      </c>
      <c r="S42" s="9">
        <f t="shared" si="1"/>
        <v>-4.7806890148840466</v>
      </c>
      <c r="T42" s="10">
        <f t="shared" si="3"/>
        <v>99.373501507284146</v>
      </c>
      <c r="V42" s="6"/>
    </row>
    <row r="43" spans="2:22" ht="18" customHeight="1" x14ac:dyDescent="0.2">
      <c r="B43" s="19" t="s">
        <v>42</v>
      </c>
      <c r="C43" s="9">
        <v>33.4</v>
      </c>
      <c r="D43" s="9">
        <v>33.5</v>
      </c>
      <c r="E43" s="9">
        <v>36.4</v>
      </c>
      <c r="F43" s="9">
        <v>36</v>
      </c>
      <c r="G43" s="9">
        <v>36.5</v>
      </c>
      <c r="H43" s="9">
        <v>36.200000000000003</v>
      </c>
      <c r="I43" s="9">
        <v>38.700000000000003</v>
      </c>
      <c r="J43" s="9">
        <f t="shared" si="17"/>
        <v>250.7</v>
      </c>
      <c r="K43" s="9">
        <v>33.373969000000002</v>
      </c>
      <c r="L43" s="9">
        <v>33.47196623</v>
      </c>
      <c r="M43" s="9">
        <v>36.352414840000002</v>
      </c>
      <c r="N43" s="9">
        <v>36.02997946</v>
      </c>
      <c r="O43" s="9">
        <v>36.521530499999997</v>
      </c>
      <c r="P43" s="9">
        <v>36.223415680000002</v>
      </c>
      <c r="Q43" s="9">
        <v>37.852720053036805</v>
      </c>
      <c r="R43" s="9">
        <f t="shared" si="18"/>
        <v>249.82599576303681</v>
      </c>
      <c r="S43" s="9">
        <f t="shared" si="1"/>
        <v>0.87400423696317375</v>
      </c>
      <c r="T43" s="10">
        <f t="shared" si="3"/>
        <v>100.3498451929687</v>
      </c>
      <c r="V43" s="6"/>
    </row>
    <row r="44" spans="2:22" ht="18" customHeight="1" x14ac:dyDescent="0.2">
      <c r="B44" s="27" t="s">
        <v>22</v>
      </c>
      <c r="C44" s="85">
        <v>0</v>
      </c>
      <c r="D44" s="85">
        <v>0</v>
      </c>
      <c r="E44" s="85">
        <v>0</v>
      </c>
      <c r="F44" s="85">
        <v>0</v>
      </c>
      <c r="G44" s="85">
        <v>0</v>
      </c>
      <c r="H44" s="85">
        <v>0</v>
      </c>
      <c r="I44" s="85">
        <v>0</v>
      </c>
      <c r="J44" s="85">
        <f t="shared" si="17"/>
        <v>0</v>
      </c>
      <c r="K44" s="85">
        <v>0</v>
      </c>
      <c r="L44" s="85">
        <v>0</v>
      </c>
      <c r="M44" s="85">
        <v>0</v>
      </c>
      <c r="N44" s="85">
        <v>0</v>
      </c>
      <c r="O44" s="85">
        <v>0</v>
      </c>
      <c r="P44" s="85">
        <v>0</v>
      </c>
      <c r="Q44" s="85">
        <v>0</v>
      </c>
      <c r="R44" s="85">
        <f t="shared" si="18"/>
        <v>0</v>
      </c>
      <c r="S44" s="9">
        <f t="shared" si="1"/>
        <v>0</v>
      </c>
      <c r="T44" s="10">
        <v>0</v>
      </c>
      <c r="V44" s="6"/>
    </row>
    <row r="45" spans="2:22" ht="18" customHeight="1" x14ac:dyDescent="0.2">
      <c r="B45" s="18" t="s">
        <v>43</v>
      </c>
      <c r="C45" s="4">
        <v>236.8</v>
      </c>
      <c r="D45" s="4">
        <v>250.6</v>
      </c>
      <c r="E45" s="4">
        <v>312.8</v>
      </c>
      <c r="F45" s="4">
        <v>264.60000000000002</v>
      </c>
      <c r="G45" s="4">
        <v>343.6</v>
      </c>
      <c r="H45" s="4">
        <v>239.7</v>
      </c>
      <c r="I45" s="4">
        <v>220</v>
      </c>
      <c r="J45" s="4">
        <f t="shared" si="17"/>
        <v>1868.1000000000001</v>
      </c>
      <c r="K45" s="4">
        <v>236.80213566000003</v>
      </c>
      <c r="L45" s="4">
        <v>250.63519918</v>
      </c>
      <c r="M45" s="4">
        <v>312.84253757000005</v>
      </c>
      <c r="N45" s="4">
        <v>264.53304651999997</v>
      </c>
      <c r="O45" s="4">
        <v>343.65590484000001</v>
      </c>
      <c r="P45" s="4">
        <v>239.75027611000002</v>
      </c>
      <c r="Q45" s="4">
        <v>261.07595354136038</v>
      </c>
      <c r="R45" s="4">
        <f t="shared" si="18"/>
        <v>1909.2950534213603</v>
      </c>
      <c r="S45" s="4">
        <f t="shared" si="1"/>
        <v>-41.195053421360171</v>
      </c>
      <c r="T45" s="5">
        <f t="shared" ref="T45:T55" si="19">+J45/R45*100</f>
        <v>97.842394587073343</v>
      </c>
      <c r="V45" s="6"/>
    </row>
    <row r="46" spans="2:22" ht="18" customHeight="1" x14ac:dyDescent="0.2">
      <c r="B46" s="7" t="s">
        <v>44</v>
      </c>
      <c r="C46" s="4">
        <f t="shared" ref="C46:R46" si="20">+C47+C49</f>
        <v>6041.5999999999995</v>
      </c>
      <c r="D46" s="4">
        <f t="shared" si="20"/>
        <v>5251.0999999999995</v>
      </c>
      <c r="E46" s="4">
        <f t="shared" si="20"/>
        <v>6540.3</v>
      </c>
      <c r="F46" s="4">
        <f t="shared" si="20"/>
        <v>6150.0999999999995</v>
      </c>
      <c r="G46" s="4">
        <f t="shared" si="20"/>
        <v>5682.6</v>
      </c>
      <c r="H46" s="4">
        <f>+H47+H49</f>
        <v>6693.6</v>
      </c>
      <c r="I46" s="4">
        <f t="shared" si="20"/>
        <v>6190.6</v>
      </c>
      <c r="J46" s="4">
        <f t="shared" si="20"/>
        <v>42549.9</v>
      </c>
      <c r="K46" s="4">
        <f t="shared" si="20"/>
        <v>6041.6058081500005</v>
      </c>
      <c r="L46" s="4">
        <f t="shared" si="20"/>
        <v>5251.0668003600003</v>
      </c>
      <c r="M46" s="4">
        <f t="shared" si="20"/>
        <v>6540.2323364800004</v>
      </c>
      <c r="N46" s="4">
        <f t="shared" si="20"/>
        <v>6150.1222207999999</v>
      </c>
      <c r="O46" s="4">
        <f t="shared" si="20"/>
        <v>5685.2331227300001</v>
      </c>
      <c r="P46" s="4">
        <f>+P47+P49</f>
        <v>6693.5627177099996</v>
      </c>
      <c r="Q46" s="4">
        <f t="shared" si="20"/>
        <v>7299.2393896800295</v>
      </c>
      <c r="R46" s="4">
        <f t="shared" si="20"/>
        <v>43661.062395910034</v>
      </c>
      <c r="S46" s="4">
        <f t="shared" si="1"/>
        <v>-1111.1623959100325</v>
      </c>
      <c r="T46" s="5">
        <f t="shared" si="19"/>
        <v>97.455026664641764</v>
      </c>
      <c r="V46" s="6"/>
    </row>
    <row r="47" spans="2:22" ht="18" customHeight="1" x14ac:dyDescent="0.2">
      <c r="B47" s="18" t="s">
        <v>45</v>
      </c>
      <c r="C47" s="4">
        <f t="shared" ref="C47:R47" si="21">SUM(C48:C48)</f>
        <v>4837.3999999999996</v>
      </c>
      <c r="D47" s="4">
        <f t="shared" si="21"/>
        <v>4112.8999999999996</v>
      </c>
      <c r="E47" s="4">
        <f t="shared" si="21"/>
        <v>5414.8</v>
      </c>
      <c r="F47" s="4">
        <f t="shared" si="21"/>
        <v>4945.8999999999996</v>
      </c>
      <c r="G47" s="4">
        <f t="shared" si="21"/>
        <v>4758.3</v>
      </c>
      <c r="H47" s="4">
        <f t="shared" si="21"/>
        <v>5751.6</v>
      </c>
      <c r="I47" s="4">
        <f t="shared" si="21"/>
        <v>5274.6</v>
      </c>
      <c r="J47" s="4">
        <f t="shared" si="21"/>
        <v>35095.5</v>
      </c>
      <c r="K47" s="4">
        <f t="shared" si="21"/>
        <v>4837.3704565200005</v>
      </c>
      <c r="L47" s="4">
        <f t="shared" si="21"/>
        <v>4112.91846205</v>
      </c>
      <c r="M47" s="4">
        <f t="shared" si="21"/>
        <v>5414.7784575600008</v>
      </c>
      <c r="N47" s="4">
        <f t="shared" si="21"/>
        <v>4945.9141076899996</v>
      </c>
      <c r="O47" s="4">
        <f t="shared" si="21"/>
        <v>4758.2622406400005</v>
      </c>
      <c r="P47" s="4">
        <f t="shared" si="21"/>
        <v>5751.5566489299999</v>
      </c>
      <c r="Q47" s="4">
        <f t="shared" si="21"/>
        <v>6049.0760612120239</v>
      </c>
      <c r="R47" s="4">
        <f t="shared" si="21"/>
        <v>35869.876434602025</v>
      </c>
      <c r="S47" s="4">
        <f t="shared" si="1"/>
        <v>-774.37643460202526</v>
      </c>
      <c r="T47" s="5">
        <f t="shared" si="19"/>
        <v>97.841151095087071</v>
      </c>
      <c r="V47" s="6"/>
    </row>
    <row r="48" spans="2:22" ht="18" customHeight="1" x14ac:dyDescent="0.2">
      <c r="B48" s="19" t="s">
        <v>46</v>
      </c>
      <c r="C48" s="9">
        <v>4837.3999999999996</v>
      </c>
      <c r="D48" s="9">
        <v>4112.8999999999996</v>
      </c>
      <c r="E48" s="9">
        <v>5414.8</v>
      </c>
      <c r="F48" s="9">
        <v>4945.8999999999996</v>
      </c>
      <c r="G48" s="9">
        <v>4758.3</v>
      </c>
      <c r="H48" s="9">
        <v>5751.6</v>
      </c>
      <c r="I48" s="9">
        <v>5274.6</v>
      </c>
      <c r="J48" s="9">
        <f>SUM(C48:I48)</f>
        <v>35095.5</v>
      </c>
      <c r="K48" s="9">
        <v>4837.3704565200005</v>
      </c>
      <c r="L48" s="9">
        <v>4112.91846205</v>
      </c>
      <c r="M48" s="9">
        <v>5414.7784575600008</v>
      </c>
      <c r="N48" s="9">
        <v>4945.9141076899996</v>
      </c>
      <c r="O48" s="9">
        <v>4758.2622406400005</v>
      </c>
      <c r="P48" s="9">
        <v>5751.5566489299999</v>
      </c>
      <c r="Q48" s="9">
        <v>6049.0760612120239</v>
      </c>
      <c r="R48" s="9">
        <f>SUM(K48:Q48)</f>
        <v>35869.876434602025</v>
      </c>
      <c r="S48" s="9">
        <f t="shared" si="1"/>
        <v>-774.37643460202526</v>
      </c>
      <c r="T48" s="10">
        <f t="shared" si="19"/>
        <v>97.841151095087071</v>
      </c>
      <c r="V48" s="6"/>
    </row>
    <row r="49" spans="2:22" ht="18" customHeight="1" x14ac:dyDescent="0.2">
      <c r="B49" s="18" t="s">
        <v>47</v>
      </c>
      <c r="C49" s="4">
        <f t="shared" ref="C49:J49" si="22">SUM(C50:C52)</f>
        <v>1204.2</v>
      </c>
      <c r="D49" s="4">
        <f t="shared" si="22"/>
        <v>1138.2</v>
      </c>
      <c r="E49" s="4">
        <f t="shared" si="22"/>
        <v>1125.5</v>
      </c>
      <c r="F49" s="4">
        <f t="shared" si="22"/>
        <v>1204.2</v>
      </c>
      <c r="G49" s="4">
        <f>SUM(G50:G52)</f>
        <v>924.30000000000007</v>
      </c>
      <c r="H49" s="4">
        <f>SUM(H50:H52)</f>
        <v>942</v>
      </c>
      <c r="I49" s="4">
        <f t="shared" si="22"/>
        <v>916</v>
      </c>
      <c r="J49" s="4">
        <f t="shared" si="22"/>
        <v>7454.4</v>
      </c>
      <c r="K49" s="4">
        <f t="shared" ref="K49:R49" si="23">+K50+K51+K52</f>
        <v>1204.23535163</v>
      </c>
      <c r="L49" s="4">
        <f t="shared" si="23"/>
        <v>1138.1483383099999</v>
      </c>
      <c r="M49" s="4">
        <f t="shared" si="23"/>
        <v>1125.4538789199999</v>
      </c>
      <c r="N49" s="4">
        <f t="shared" si="23"/>
        <v>1204.2081131100001</v>
      </c>
      <c r="O49" s="4">
        <f>+O50+O51+O52</f>
        <v>926.97088208999992</v>
      </c>
      <c r="P49" s="4">
        <f>+P50+P51+P52</f>
        <v>942.00606877999996</v>
      </c>
      <c r="Q49" s="4">
        <f t="shared" si="23"/>
        <v>1250.1633284680051</v>
      </c>
      <c r="R49" s="4">
        <f t="shared" si="23"/>
        <v>7791.1859613080069</v>
      </c>
      <c r="S49" s="4">
        <f t="shared" si="1"/>
        <v>-336.78596130800724</v>
      </c>
      <c r="T49" s="5">
        <f t="shared" si="19"/>
        <v>95.677346645548852</v>
      </c>
      <c r="V49" s="6"/>
    </row>
    <row r="50" spans="2:22" ht="18" customHeight="1" x14ac:dyDescent="0.2">
      <c r="B50" s="19" t="s">
        <v>48</v>
      </c>
      <c r="C50" s="9">
        <v>1183.8</v>
      </c>
      <c r="D50" s="9">
        <v>1117.7</v>
      </c>
      <c r="E50" s="9">
        <v>1100.0999999999999</v>
      </c>
      <c r="F50" s="9">
        <v>1180.8</v>
      </c>
      <c r="G50" s="9">
        <v>901.2</v>
      </c>
      <c r="H50" s="9">
        <v>917.8</v>
      </c>
      <c r="I50" s="9">
        <v>891.2</v>
      </c>
      <c r="J50" s="9">
        <f t="shared" ref="J50:J57" si="24">SUM(C50:I50)</f>
        <v>7292.5999999999995</v>
      </c>
      <c r="K50" s="9">
        <v>1183.8604456400001</v>
      </c>
      <c r="L50" s="9">
        <v>1117.69011471</v>
      </c>
      <c r="M50" s="9">
        <v>1100.1004038399999</v>
      </c>
      <c r="N50" s="9">
        <v>1180.8454466600001</v>
      </c>
      <c r="O50" s="9">
        <v>903.87030716999993</v>
      </c>
      <c r="P50" s="9">
        <v>917.82309142999998</v>
      </c>
      <c r="Q50" s="9">
        <v>1231.31240790628</v>
      </c>
      <c r="R50" s="9">
        <f>SUM(K50:Q50)</f>
        <v>7635.5022173562811</v>
      </c>
      <c r="S50" s="9">
        <f t="shared" si="1"/>
        <v>-342.90221735628165</v>
      </c>
      <c r="T50" s="10">
        <f t="shared" si="19"/>
        <v>95.509107225758768</v>
      </c>
      <c r="V50" s="6"/>
    </row>
    <row r="51" spans="2:22" ht="18" customHeight="1" x14ac:dyDescent="0.2">
      <c r="B51" s="19" t="s">
        <v>49</v>
      </c>
      <c r="C51" s="9">
        <v>15.2</v>
      </c>
      <c r="D51" s="9">
        <v>17.2</v>
      </c>
      <c r="E51" s="9">
        <v>20.399999999999999</v>
      </c>
      <c r="F51" s="9">
        <v>17.2</v>
      </c>
      <c r="G51" s="9">
        <v>16.899999999999999</v>
      </c>
      <c r="H51" s="9">
        <v>18.7</v>
      </c>
      <c r="I51" s="9">
        <v>18.5</v>
      </c>
      <c r="J51" s="9">
        <f t="shared" si="24"/>
        <v>124.10000000000001</v>
      </c>
      <c r="K51" s="9">
        <v>15.20553415</v>
      </c>
      <c r="L51" s="9">
        <v>17.155823550000001</v>
      </c>
      <c r="M51" s="9">
        <v>20.377865700000001</v>
      </c>
      <c r="N51" s="9">
        <v>17.24629165</v>
      </c>
      <c r="O51" s="9">
        <v>16.951075149999998</v>
      </c>
      <c r="P51" s="9">
        <v>18.711530399999997</v>
      </c>
      <c r="Q51" s="9">
        <v>15.90600933282402</v>
      </c>
      <c r="R51" s="9">
        <f>SUM(K51:Q51)</f>
        <v>121.55412993282403</v>
      </c>
      <c r="S51" s="9">
        <f t="shared" si="1"/>
        <v>2.5458700671759829</v>
      </c>
      <c r="T51" s="10">
        <f t="shared" si="19"/>
        <v>102.09443321142848</v>
      </c>
      <c r="V51" s="6"/>
    </row>
    <row r="52" spans="2:22" ht="18" customHeight="1" x14ac:dyDescent="0.2">
      <c r="B52" s="19" t="s">
        <v>22</v>
      </c>
      <c r="C52" s="9">
        <v>5.2</v>
      </c>
      <c r="D52" s="9">
        <v>3.3</v>
      </c>
      <c r="E52" s="9">
        <v>5</v>
      </c>
      <c r="F52" s="9">
        <v>6.2</v>
      </c>
      <c r="G52" s="9">
        <v>6.2</v>
      </c>
      <c r="H52" s="9">
        <v>5.5</v>
      </c>
      <c r="I52" s="9">
        <v>6.3</v>
      </c>
      <c r="J52" s="9">
        <f t="shared" si="24"/>
        <v>37.699999999999996</v>
      </c>
      <c r="K52" s="9">
        <v>5.1693718400000002</v>
      </c>
      <c r="L52" s="9">
        <v>3.3024000499999997</v>
      </c>
      <c r="M52" s="9">
        <v>4.9756093799999999</v>
      </c>
      <c r="N52" s="9">
        <v>6.1163748000000009</v>
      </c>
      <c r="O52" s="9">
        <v>6.1494997699999994</v>
      </c>
      <c r="P52" s="9">
        <v>5.4714469499999998</v>
      </c>
      <c r="Q52" s="9">
        <v>2.9449112289012578</v>
      </c>
      <c r="R52" s="9">
        <f>SUM(K52:Q52)</f>
        <v>34.129614018901258</v>
      </c>
      <c r="S52" s="9">
        <f t="shared" si="1"/>
        <v>3.5703859810987382</v>
      </c>
      <c r="T52" s="10">
        <f t="shared" si="19"/>
        <v>110.46125508223277</v>
      </c>
      <c r="V52" s="6"/>
    </row>
    <row r="53" spans="2:22" ht="18" customHeight="1" x14ac:dyDescent="0.2">
      <c r="B53" s="7" t="s">
        <v>50</v>
      </c>
      <c r="C53" s="4">
        <v>121.2</v>
      </c>
      <c r="D53" s="4">
        <v>138.1</v>
      </c>
      <c r="E53" s="4">
        <v>148.30000000000001</v>
      </c>
      <c r="F53" s="4">
        <v>120.7</v>
      </c>
      <c r="G53" s="4">
        <v>133.1</v>
      </c>
      <c r="H53" s="4">
        <v>140.80000000000001</v>
      </c>
      <c r="I53" s="4">
        <v>143.9</v>
      </c>
      <c r="J53" s="4">
        <f t="shared" si="24"/>
        <v>946.1</v>
      </c>
      <c r="K53" s="4">
        <v>121.19510915000001</v>
      </c>
      <c r="L53" s="4">
        <v>138.07243081000001</v>
      </c>
      <c r="M53" s="4">
        <v>148.32494599</v>
      </c>
      <c r="N53" s="4">
        <v>120.67596318000001</v>
      </c>
      <c r="O53" s="4">
        <v>133.00888053</v>
      </c>
      <c r="P53" s="4">
        <v>140.71295646999999</v>
      </c>
      <c r="Q53" s="4">
        <v>115.960168194441</v>
      </c>
      <c r="R53" s="4">
        <f>SUM(K53:Q53)</f>
        <v>917.95045432444113</v>
      </c>
      <c r="S53" s="4">
        <f t="shared" si="1"/>
        <v>28.149545675558898</v>
      </c>
      <c r="T53" s="5">
        <f t="shared" si="19"/>
        <v>103.06656481762681</v>
      </c>
      <c r="V53" s="6"/>
    </row>
    <row r="54" spans="2:22" ht="18" customHeight="1" x14ac:dyDescent="0.2">
      <c r="B54" s="7" t="s">
        <v>51</v>
      </c>
      <c r="C54" s="4">
        <v>0.1</v>
      </c>
      <c r="D54" s="4">
        <v>0.1</v>
      </c>
      <c r="E54" s="4">
        <v>0.3</v>
      </c>
      <c r="F54" s="4">
        <v>0.2</v>
      </c>
      <c r="G54" s="4">
        <v>0.1</v>
      </c>
      <c r="H54" s="4">
        <v>1</v>
      </c>
      <c r="I54" s="4">
        <v>0.3</v>
      </c>
      <c r="J54" s="4">
        <f t="shared" si="24"/>
        <v>2.0999999999999996</v>
      </c>
      <c r="K54" s="4">
        <v>5.4398080000000001E-2</v>
      </c>
      <c r="L54" s="4">
        <v>0.13007047999999999</v>
      </c>
      <c r="M54" s="4">
        <v>0.35758118</v>
      </c>
      <c r="N54" s="4">
        <v>0.13880695999999998</v>
      </c>
      <c r="O54" s="4">
        <v>0.15169467</v>
      </c>
      <c r="P54" s="4">
        <v>1.0534117000000001</v>
      </c>
      <c r="Q54" s="4">
        <v>0.23968233478658066</v>
      </c>
      <c r="R54" s="4">
        <f>SUM(K54:Q54)</f>
        <v>2.1256454047865807</v>
      </c>
      <c r="S54" s="4">
        <f t="shared" si="1"/>
        <v>-2.5645404786581061E-2</v>
      </c>
      <c r="T54" s="5">
        <f t="shared" si="19"/>
        <v>98.793523852622272</v>
      </c>
      <c r="V54" s="6"/>
    </row>
    <row r="55" spans="2:22" ht="18" customHeight="1" x14ac:dyDescent="0.2">
      <c r="B55" s="7" t="s">
        <v>52</v>
      </c>
      <c r="C55" s="4">
        <f>+[41]PP!K55</f>
        <v>539.6</v>
      </c>
      <c r="D55" s="4">
        <f>+[41]PP!L55</f>
        <v>817.5</v>
      </c>
      <c r="E55" s="4">
        <f>+[41]PP!M55</f>
        <v>504.5</v>
      </c>
      <c r="F55" s="4">
        <f>+[41]PP!N55</f>
        <v>1113</v>
      </c>
      <c r="G55" s="4">
        <f>+[41]PP!O55</f>
        <v>545.9</v>
      </c>
      <c r="H55" s="4">
        <f>+[41]PP!P55</f>
        <v>620.30000000000007</v>
      </c>
      <c r="I55" s="4">
        <f>+[41]PP!Q55</f>
        <v>418.4</v>
      </c>
      <c r="J55" s="4">
        <f t="shared" si="24"/>
        <v>4559.2</v>
      </c>
      <c r="K55" s="4">
        <f t="shared" ref="K55:R55" si="25">+K56+K57</f>
        <v>539.65163083999994</v>
      </c>
      <c r="L55" s="4">
        <f t="shared" si="25"/>
        <v>817.52369900000008</v>
      </c>
      <c r="M55" s="4">
        <f t="shared" si="25"/>
        <v>504.47494555000003</v>
      </c>
      <c r="N55" s="4">
        <f t="shared" si="25"/>
        <v>1113.0494957200001</v>
      </c>
      <c r="O55" s="4">
        <f>+O56+O57</f>
        <v>545.87799991000009</v>
      </c>
      <c r="P55" s="4">
        <f>+P56+P57</f>
        <v>620.28234678000001</v>
      </c>
      <c r="Q55" s="4">
        <f t="shared" si="25"/>
        <v>668.75257364710183</v>
      </c>
      <c r="R55" s="4">
        <f t="shared" si="25"/>
        <v>4809.6126914471015</v>
      </c>
      <c r="S55" s="4">
        <f t="shared" si="1"/>
        <v>-250.41269144710168</v>
      </c>
      <c r="T55" s="5">
        <f t="shared" si="19"/>
        <v>94.793495703044684</v>
      </c>
      <c r="V55" s="6"/>
    </row>
    <row r="56" spans="2:22" ht="18" customHeight="1" x14ac:dyDescent="0.2">
      <c r="B56" s="28" t="s">
        <v>53</v>
      </c>
      <c r="C56" s="9">
        <v>504.1</v>
      </c>
      <c r="D56" s="9">
        <v>782</v>
      </c>
      <c r="E56" s="9">
        <v>468.8</v>
      </c>
      <c r="F56" s="9">
        <v>1077.5</v>
      </c>
      <c r="G56" s="9">
        <v>510.7</v>
      </c>
      <c r="H56" s="9">
        <v>584.70000000000005</v>
      </c>
      <c r="I56" s="9">
        <v>383</v>
      </c>
      <c r="J56" s="4">
        <f t="shared" si="24"/>
        <v>4310.7999999999993</v>
      </c>
      <c r="K56" s="9">
        <v>504.12302041999999</v>
      </c>
      <c r="L56" s="9">
        <v>782.01571464000006</v>
      </c>
      <c r="M56" s="9">
        <v>468.76643789000002</v>
      </c>
      <c r="N56" s="9">
        <v>1077.5032686000002</v>
      </c>
      <c r="O56" s="9">
        <v>510.69734198000003</v>
      </c>
      <c r="P56" s="9">
        <v>584.72516601999996</v>
      </c>
      <c r="Q56" s="9">
        <v>632.32281541530187</v>
      </c>
      <c r="R56" s="9">
        <f>SUM(K56:Q56)</f>
        <v>4560.1537649653019</v>
      </c>
      <c r="S56" s="4">
        <f>+J56-R56</f>
        <v>-249.35376496530262</v>
      </c>
      <c r="T56" s="5">
        <f>+J56/R56*100</f>
        <v>94.531900067032055</v>
      </c>
      <c r="V56" s="6"/>
    </row>
    <row r="57" spans="2:22" ht="18" customHeight="1" x14ac:dyDescent="0.2">
      <c r="B57" s="28" t="s">
        <v>54</v>
      </c>
      <c r="C57" s="9">
        <v>35.5</v>
      </c>
      <c r="D57" s="9">
        <v>35.5</v>
      </c>
      <c r="E57" s="9">
        <v>35.700000000000003</v>
      </c>
      <c r="F57" s="9">
        <v>35.5</v>
      </c>
      <c r="G57" s="9">
        <v>35.200000000000003</v>
      </c>
      <c r="H57" s="9">
        <v>35.6</v>
      </c>
      <c r="I57" s="9">
        <v>35.4</v>
      </c>
      <c r="J57" s="4">
        <f t="shared" si="24"/>
        <v>248.39999999999998</v>
      </c>
      <c r="K57" s="9">
        <v>35.52861042</v>
      </c>
      <c r="L57" s="9">
        <v>35.507984360000002</v>
      </c>
      <c r="M57" s="9">
        <v>35.708507659999995</v>
      </c>
      <c r="N57" s="9">
        <v>35.546227119999998</v>
      </c>
      <c r="O57" s="9">
        <v>35.180657930000002</v>
      </c>
      <c r="P57" s="9">
        <v>35.557180760000001</v>
      </c>
      <c r="Q57" s="9">
        <v>36.429758231799994</v>
      </c>
      <c r="R57" s="9">
        <f>SUM(K57:Q57)</f>
        <v>249.45892648180001</v>
      </c>
      <c r="S57" s="4">
        <f>+J57-R57</f>
        <v>-1.0589264818000288</v>
      </c>
      <c r="T57" s="5">
        <f>+J57/R57*100</f>
        <v>99.575510687577136</v>
      </c>
      <c r="V57" s="6"/>
    </row>
    <row r="58" spans="2:22" ht="18" customHeight="1" x14ac:dyDescent="0.2">
      <c r="B58" s="7" t="s">
        <v>55</v>
      </c>
      <c r="C58" s="86">
        <f t="shared" ref="C58:R58" si="26">+C59</f>
        <v>0</v>
      </c>
      <c r="D58" s="86">
        <f t="shared" si="26"/>
        <v>0</v>
      </c>
      <c r="E58" s="86">
        <f t="shared" si="26"/>
        <v>5</v>
      </c>
      <c r="F58" s="86">
        <f t="shared" si="26"/>
        <v>0</v>
      </c>
      <c r="G58" s="86">
        <f t="shared" si="26"/>
        <v>0</v>
      </c>
      <c r="H58" s="86">
        <f t="shared" si="26"/>
        <v>0</v>
      </c>
      <c r="I58" s="86">
        <f t="shared" si="26"/>
        <v>1</v>
      </c>
      <c r="J58" s="4">
        <f t="shared" si="26"/>
        <v>6</v>
      </c>
      <c r="K58" s="84">
        <f t="shared" si="26"/>
        <v>0</v>
      </c>
      <c r="L58" s="84">
        <f t="shared" si="26"/>
        <v>0</v>
      </c>
      <c r="M58" s="84">
        <f t="shared" si="26"/>
        <v>0</v>
      </c>
      <c r="N58" s="84">
        <f t="shared" si="26"/>
        <v>0</v>
      </c>
      <c r="O58" s="84">
        <f t="shared" si="26"/>
        <v>0</v>
      </c>
      <c r="P58" s="84">
        <f t="shared" si="26"/>
        <v>0</v>
      </c>
      <c r="Q58" s="84">
        <f t="shared" si="26"/>
        <v>0</v>
      </c>
      <c r="R58" s="84">
        <f t="shared" si="26"/>
        <v>0</v>
      </c>
      <c r="S58" s="4">
        <f t="shared" si="1"/>
        <v>6</v>
      </c>
      <c r="T58" s="29">
        <v>0</v>
      </c>
      <c r="V58" s="6"/>
    </row>
    <row r="59" spans="2:22" ht="18" customHeight="1" x14ac:dyDescent="0.2">
      <c r="B59" s="30" t="s">
        <v>56</v>
      </c>
      <c r="C59" s="86">
        <f t="shared" ref="C59:R59" si="27">SUM(C60:C66)</f>
        <v>0</v>
      </c>
      <c r="D59" s="86">
        <f t="shared" si="27"/>
        <v>0</v>
      </c>
      <c r="E59" s="86">
        <f t="shared" si="27"/>
        <v>5</v>
      </c>
      <c r="F59" s="86">
        <f t="shared" si="27"/>
        <v>0</v>
      </c>
      <c r="G59" s="86">
        <f t="shared" si="27"/>
        <v>0</v>
      </c>
      <c r="H59" s="86">
        <f>SUM(H60:H66)</f>
        <v>0</v>
      </c>
      <c r="I59" s="86">
        <f t="shared" si="27"/>
        <v>1</v>
      </c>
      <c r="J59" s="4">
        <f t="shared" si="27"/>
        <v>6</v>
      </c>
      <c r="K59" s="84">
        <f t="shared" si="27"/>
        <v>0</v>
      </c>
      <c r="L59" s="84">
        <f t="shared" si="27"/>
        <v>0</v>
      </c>
      <c r="M59" s="84">
        <f t="shared" si="27"/>
        <v>0</v>
      </c>
      <c r="N59" s="84">
        <f t="shared" si="27"/>
        <v>0</v>
      </c>
      <c r="O59" s="84">
        <f t="shared" si="27"/>
        <v>0</v>
      </c>
      <c r="P59" s="84">
        <f>SUM(P60:P66)</f>
        <v>0</v>
      </c>
      <c r="Q59" s="84">
        <f t="shared" si="27"/>
        <v>0</v>
      </c>
      <c r="R59" s="84">
        <f t="shared" si="27"/>
        <v>0</v>
      </c>
      <c r="S59" s="4">
        <f t="shared" si="1"/>
        <v>6</v>
      </c>
      <c r="T59" s="29">
        <v>0</v>
      </c>
      <c r="V59" s="6"/>
    </row>
    <row r="60" spans="2:22" s="1" customFormat="1" ht="18" customHeight="1" x14ac:dyDescent="0.2">
      <c r="B60" s="31" t="s">
        <v>57</v>
      </c>
      <c r="C60" s="87">
        <v>0</v>
      </c>
      <c r="D60" s="87">
        <v>0</v>
      </c>
      <c r="E60" s="87">
        <v>5</v>
      </c>
      <c r="F60" s="87">
        <v>0</v>
      </c>
      <c r="G60" s="87">
        <v>0</v>
      </c>
      <c r="H60" s="87">
        <v>0</v>
      </c>
      <c r="I60" s="87">
        <v>1</v>
      </c>
      <c r="J60" s="9">
        <f t="shared" ref="J60:J66" si="28">SUM(C60:I60)</f>
        <v>6</v>
      </c>
      <c r="K60" s="85">
        <v>0</v>
      </c>
      <c r="L60" s="85">
        <v>0</v>
      </c>
      <c r="M60" s="85">
        <v>0</v>
      </c>
      <c r="N60" s="85">
        <v>0</v>
      </c>
      <c r="O60" s="85">
        <v>0</v>
      </c>
      <c r="P60" s="85">
        <v>0</v>
      </c>
      <c r="Q60" s="85">
        <v>0</v>
      </c>
      <c r="R60" s="85">
        <f t="shared" ref="R60:R66" si="29">SUM(K60:Q60)</f>
        <v>0</v>
      </c>
      <c r="S60" s="9">
        <f t="shared" si="1"/>
        <v>6</v>
      </c>
      <c r="T60" s="10">
        <v>0</v>
      </c>
      <c r="U60" s="62"/>
      <c r="V60" s="6"/>
    </row>
    <row r="61" spans="2:22" s="1" customFormat="1" ht="18" hidden="1" customHeight="1" x14ac:dyDescent="0.2">
      <c r="B61" s="31" t="s">
        <v>58</v>
      </c>
      <c r="C61" s="9">
        <f>+[41]PP!K61</f>
        <v>0</v>
      </c>
      <c r="D61" s="9">
        <f>+[41]PP!L61</f>
        <v>0</v>
      </c>
      <c r="E61" s="9">
        <f>+[41]PP!M61</f>
        <v>0</v>
      </c>
      <c r="F61" s="9">
        <f>+[41]PP!N61</f>
        <v>0</v>
      </c>
      <c r="G61" s="9">
        <f>+[41]PP!O61</f>
        <v>0</v>
      </c>
      <c r="H61" s="9">
        <f>+[41]PP!P61</f>
        <v>0</v>
      </c>
      <c r="I61" s="9">
        <f>+[41]PP!Q61</f>
        <v>0</v>
      </c>
      <c r="J61" s="9">
        <f t="shared" si="28"/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f t="shared" si="29"/>
        <v>0</v>
      </c>
      <c r="S61" s="9">
        <f t="shared" si="1"/>
        <v>0</v>
      </c>
      <c r="T61" s="10">
        <v>0</v>
      </c>
      <c r="U61" s="62"/>
      <c r="V61" s="6"/>
    </row>
    <row r="62" spans="2:22" s="1" customFormat="1" ht="18" hidden="1" customHeight="1" x14ac:dyDescent="0.2">
      <c r="B62" s="31" t="s">
        <v>59</v>
      </c>
      <c r="C62" s="9">
        <f>+[41]PP!K62</f>
        <v>0</v>
      </c>
      <c r="D62" s="9">
        <f>+[41]PP!L62</f>
        <v>0</v>
      </c>
      <c r="E62" s="9">
        <f>+[41]PP!M62</f>
        <v>0</v>
      </c>
      <c r="F62" s="9">
        <f>+[41]PP!N62</f>
        <v>0</v>
      </c>
      <c r="G62" s="9">
        <f>+[41]PP!O62</f>
        <v>0</v>
      </c>
      <c r="H62" s="9">
        <f>+[41]PP!P62</f>
        <v>0</v>
      </c>
      <c r="I62" s="9">
        <f>+[41]PP!Q62</f>
        <v>0</v>
      </c>
      <c r="J62" s="9">
        <f t="shared" si="28"/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f t="shared" si="29"/>
        <v>0</v>
      </c>
      <c r="S62" s="9">
        <f t="shared" si="1"/>
        <v>0</v>
      </c>
      <c r="T62" s="10">
        <v>0</v>
      </c>
      <c r="U62" s="62"/>
      <c r="V62" s="6"/>
    </row>
    <row r="63" spans="2:22" s="1" customFormat="1" ht="18" hidden="1" customHeight="1" x14ac:dyDescent="0.2">
      <c r="B63" s="31" t="s">
        <v>60</v>
      </c>
      <c r="C63" s="9">
        <f>+[41]PP!K63</f>
        <v>0</v>
      </c>
      <c r="D63" s="9">
        <f>+[41]PP!L63</f>
        <v>0</v>
      </c>
      <c r="E63" s="9">
        <f>+[41]PP!M63</f>
        <v>0</v>
      </c>
      <c r="F63" s="9">
        <f>+[41]PP!N63</f>
        <v>0</v>
      </c>
      <c r="G63" s="9">
        <f>+[41]PP!O63</f>
        <v>0</v>
      </c>
      <c r="H63" s="9">
        <f>+[41]PP!P63</f>
        <v>0</v>
      </c>
      <c r="I63" s="9">
        <f>+[41]PP!Q63</f>
        <v>0</v>
      </c>
      <c r="J63" s="9">
        <f t="shared" si="28"/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f t="shared" si="29"/>
        <v>0</v>
      </c>
      <c r="S63" s="9">
        <f t="shared" si="1"/>
        <v>0</v>
      </c>
      <c r="T63" s="10">
        <v>0</v>
      </c>
      <c r="U63" s="62"/>
      <c r="V63" s="6"/>
    </row>
    <row r="64" spans="2:22" s="1" customFormat="1" ht="18" hidden="1" customHeight="1" x14ac:dyDescent="0.2">
      <c r="B64" s="31" t="s">
        <v>61</v>
      </c>
      <c r="C64" s="9">
        <f>+[41]PP!K64</f>
        <v>0</v>
      </c>
      <c r="D64" s="9">
        <f>+[41]PP!L64</f>
        <v>0</v>
      </c>
      <c r="E64" s="9">
        <f>+[41]PP!M64</f>
        <v>0</v>
      </c>
      <c r="F64" s="9">
        <f>+[41]PP!N64</f>
        <v>0</v>
      </c>
      <c r="G64" s="9">
        <f>+[41]PP!O64</f>
        <v>0</v>
      </c>
      <c r="H64" s="9">
        <f>+[41]PP!P64</f>
        <v>0</v>
      </c>
      <c r="I64" s="9">
        <f>+[41]PP!Q64</f>
        <v>0</v>
      </c>
      <c r="J64" s="9">
        <f t="shared" si="28"/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f t="shared" si="29"/>
        <v>0</v>
      </c>
      <c r="S64" s="9">
        <f t="shared" si="1"/>
        <v>0</v>
      </c>
      <c r="T64" s="10">
        <v>0</v>
      </c>
      <c r="U64" s="62"/>
      <c r="V64" s="6"/>
    </row>
    <row r="65" spans="2:22" s="1" customFormat="1" ht="18" hidden="1" customHeight="1" x14ac:dyDescent="0.2">
      <c r="B65" s="31" t="s">
        <v>62</v>
      </c>
      <c r="C65" s="9">
        <f>+[41]PP!K65</f>
        <v>0</v>
      </c>
      <c r="D65" s="9">
        <f>+[41]PP!L65</f>
        <v>0</v>
      </c>
      <c r="E65" s="9">
        <f>+[41]PP!M65</f>
        <v>0</v>
      </c>
      <c r="F65" s="9">
        <f>+[41]PP!N65</f>
        <v>0</v>
      </c>
      <c r="G65" s="9">
        <f>+[41]PP!O65</f>
        <v>0</v>
      </c>
      <c r="H65" s="9">
        <f>+[41]PP!P65</f>
        <v>0</v>
      </c>
      <c r="I65" s="9">
        <f>+[41]PP!Q65</f>
        <v>0</v>
      </c>
      <c r="J65" s="9">
        <f t="shared" si="28"/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f t="shared" si="29"/>
        <v>0</v>
      </c>
      <c r="S65" s="9">
        <f t="shared" si="1"/>
        <v>0</v>
      </c>
      <c r="T65" s="10">
        <v>0</v>
      </c>
      <c r="U65" s="62"/>
      <c r="V65" s="6"/>
    </row>
    <row r="66" spans="2:22" s="1" customFormat="1" ht="18" hidden="1" customHeight="1" x14ac:dyDescent="0.2">
      <c r="B66" s="31" t="s">
        <v>22</v>
      </c>
      <c r="C66" s="9">
        <f>+[41]PP!K66</f>
        <v>0</v>
      </c>
      <c r="D66" s="9">
        <f>+[41]PP!L66</f>
        <v>0</v>
      </c>
      <c r="E66" s="9">
        <f>+[41]PP!M66</f>
        <v>0</v>
      </c>
      <c r="F66" s="9">
        <f>+[41]PP!N66</f>
        <v>0</v>
      </c>
      <c r="G66" s="9">
        <f>+[41]PP!O66</f>
        <v>0</v>
      </c>
      <c r="H66" s="9">
        <f>+[41]PP!P66</f>
        <v>0</v>
      </c>
      <c r="I66" s="9">
        <f>+[41]PP!Q66</f>
        <v>0</v>
      </c>
      <c r="J66" s="9">
        <f t="shared" si="28"/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f t="shared" si="29"/>
        <v>0</v>
      </c>
      <c r="S66" s="9">
        <f t="shared" si="1"/>
        <v>0</v>
      </c>
      <c r="T66" s="10">
        <v>0</v>
      </c>
      <c r="U66" s="62"/>
      <c r="V66" s="6"/>
    </row>
    <row r="67" spans="2:22" ht="18" customHeight="1" x14ac:dyDescent="0.2">
      <c r="B67" s="32" t="s">
        <v>63</v>
      </c>
      <c r="C67" s="4">
        <f t="shared" ref="C67:R67" si="30">+C68+C79+C83</f>
        <v>3426.0000000000005</v>
      </c>
      <c r="D67" s="4">
        <f t="shared" si="30"/>
        <v>4037.3</v>
      </c>
      <c r="E67" s="4">
        <f t="shared" si="30"/>
        <v>3539.1999999999994</v>
      </c>
      <c r="F67" s="4">
        <f t="shared" si="30"/>
        <v>3488.4</v>
      </c>
      <c r="G67" s="4">
        <f t="shared" si="30"/>
        <v>2874.6372161699996</v>
      </c>
      <c r="H67" s="4">
        <f>+H68+H79+H83</f>
        <v>3036.7999999999997</v>
      </c>
      <c r="I67" s="4">
        <f t="shared" si="30"/>
        <v>3644.8</v>
      </c>
      <c r="J67" s="4">
        <f t="shared" si="30"/>
        <v>24047.137216170002</v>
      </c>
      <c r="K67" s="4">
        <f t="shared" si="30"/>
        <v>3425.9823604000003</v>
      </c>
      <c r="L67" s="4">
        <f t="shared" si="30"/>
        <v>4037.2350181300003</v>
      </c>
      <c r="M67" s="4">
        <f t="shared" si="30"/>
        <v>3539.1944155600004</v>
      </c>
      <c r="N67" s="4">
        <f t="shared" si="30"/>
        <v>3488.3408874900001</v>
      </c>
      <c r="O67" s="4">
        <f t="shared" si="30"/>
        <v>2871.9121361799998</v>
      </c>
      <c r="P67" s="4">
        <f>+P68+P79+P83</f>
        <v>3036.96136269</v>
      </c>
      <c r="Q67" s="4">
        <f t="shared" si="30"/>
        <v>3410.9552737164654</v>
      </c>
      <c r="R67" s="4">
        <f t="shared" si="30"/>
        <v>23810.581454166469</v>
      </c>
      <c r="S67" s="4">
        <f t="shared" si="1"/>
        <v>236.55576200353244</v>
      </c>
      <c r="T67" s="5">
        <f t="shared" ref="T67:T85" si="31">+J67/R67*100</f>
        <v>100.99349006851799</v>
      </c>
      <c r="V67" s="6"/>
    </row>
    <row r="68" spans="2:22" ht="18" customHeight="1" x14ac:dyDescent="0.2">
      <c r="B68" s="30" t="s">
        <v>64</v>
      </c>
      <c r="C68" s="4">
        <f t="shared" ref="C68:R68" si="32">+C69+C75</f>
        <v>2596.7000000000003</v>
      </c>
      <c r="D68" s="4">
        <f t="shared" si="32"/>
        <v>3318.2000000000003</v>
      </c>
      <c r="E68" s="4">
        <f t="shared" si="32"/>
        <v>2691.6999999999994</v>
      </c>
      <c r="F68" s="4">
        <f t="shared" si="32"/>
        <v>2784.9</v>
      </c>
      <c r="G68" s="4">
        <f t="shared" si="32"/>
        <v>2155.2999999999997</v>
      </c>
      <c r="H68" s="4">
        <f>+H69+H75</f>
        <v>2235.6999999999998</v>
      </c>
      <c r="I68" s="4">
        <f t="shared" si="32"/>
        <v>2990.1</v>
      </c>
      <c r="J68" s="4">
        <f t="shared" si="32"/>
        <v>18772.600000000002</v>
      </c>
      <c r="K68" s="4">
        <f t="shared" si="32"/>
        <v>2596.7111232699999</v>
      </c>
      <c r="L68" s="4">
        <f t="shared" si="32"/>
        <v>3318.14041387</v>
      </c>
      <c r="M68" s="4">
        <f t="shared" si="32"/>
        <v>2691.6403128800002</v>
      </c>
      <c r="N68" s="4">
        <f t="shared" si="32"/>
        <v>2784.8541746400001</v>
      </c>
      <c r="O68" s="4">
        <f t="shared" si="32"/>
        <v>2155.2972617999999</v>
      </c>
      <c r="P68" s="4">
        <f>+P69+P75</f>
        <v>2235.82415872</v>
      </c>
      <c r="Q68" s="4">
        <f t="shared" si="32"/>
        <v>2722.8266359681293</v>
      </c>
      <c r="R68" s="4">
        <f t="shared" si="32"/>
        <v>18505.294081148131</v>
      </c>
      <c r="S68" s="4">
        <f t="shared" si="1"/>
        <v>267.30591885187096</v>
      </c>
      <c r="T68" s="5">
        <f t="shared" si="31"/>
        <v>101.44448349580233</v>
      </c>
      <c r="V68" s="6"/>
    </row>
    <row r="69" spans="2:22" ht="18" customHeight="1" x14ac:dyDescent="0.2">
      <c r="B69" s="30" t="s">
        <v>65</v>
      </c>
      <c r="C69" s="4">
        <f t="shared" ref="C69:R69" si="33">+C70+C73+C74</f>
        <v>107.3</v>
      </c>
      <c r="D69" s="4">
        <f t="shared" si="33"/>
        <v>97.3</v>
      </c>
      <c r="E69" s="4">
        <f t="shared" si="33"/>
        <v>114.7</v>
      </c>
      <c r="F69" s="4">
        <f t="shared" si="33"/>
        <v>354.9</v>
      </c>
      <c r="G69" s="4">
        <f t="shared" si="33"/>
        <v>122.7</v>
      </c>
      <c r="H69" s="4">
        <f>+H70+H73+H74</f>
        <v>98.2</v>
      </c>
      <c r="I69" s="4">
        <f t="shared" si="33"/>
        <v>92.4</v>
      </c>
      <c r="J69" s="4">
        <f t="shared" si="33"/>
        <v>987.50000000000011</v>
      </c>
      <c r="K69" s="4">
        <f t="shared" si="33"/>
        <v>107.34144409999999</v>
      </c>
      <c r="L69" s="4">
        <f t="shared" si="33"/>
        <v>97.252818500000004</v>
      </c>
      <c r="M69" s="4">
        <f t="shared" si="33"/>
        <v>114.65103485</v>
      </c>
      <c r="N69" s="4">
        <f t="shared" si="33"/>
        <v>354.90803022</v>
      </c>
      <c r="O69" s="4">
        <f t="shared" si="33"/>
        <v>122.67734517</v>
      </c>
      <c r="P69" s="4">
        <f>+P70+P73+P74</f>
        <v>98.139879399999998</v>
      </c>
      <c r="Q69" s="4">
        <f t="shared" si="33"/>
        <v>95.318914961483387</v>
      </c>
      <c r="R69" s="4">
        <f t="shared" si="33"/>
        <v>990.28946720148349</v>
      </c>
      <c r="S69" s="4">
        <f t="shared" si="1"/>
        <v>-2.7894672014833759</v>
      </c>
      <c r="T69" s="5">
        <f t="shared" si="31"/>
        <v>99.718317997527905</v>
      </c>
      <c r="V69" s="6"/>
    </row>
    <row r="70" spans="2:22" s="33" customFormat="1" ht="18" customHeight="1" x14ac:dyDescent="0.2">
      <c r="B70" s="18" t="s">
        <v>66</v>
      </c>
      <c r="C70" s="11">
        <f t="shared" ref="C70:Q70" si="34">+C71+C72</f>
        <v>90</v>
      </c>
      <c r="D70" s="11">
        <f t="shared" si="34"/>
        <v>96.7</v>
      </c>
      <c r="E70" s="11">
        <f>+E71+E72</f>
        <v>105</v>
      </c>
      <c r="F70" s="11">
        <f>+F71+F72</f>
        <v>97.6</v>
      </c>
      <c r="G70" s="11">
        <f>+G71+G72</f>
        <v>93.5</v>
      </c>
      <c r="H70" s="11">
        <f>+H71+H72</f>
        <v>96.9</v>
      </c>
      <c r="I70" s="11">
        <f t="shared" si="34"/>
        <v>90.9</v>
      </c>
      <c r="J70" s="11">
        <f t="shared" si="34"/>
        <v>670.6</v>
      </c>
      <c r="K70" s="4">
        <f t="shared" si="34"/>
        <v>90.007194399999989</v>
      </c>
      <c r="L70" s="4">
        <f t="shared" si="34"/>
        <v>96.6819785</v>
      </c>
      <c r="M70" s="4">
        <f>+M71+M72</f>
        <v>104.97247900000001</v>
      </c>
      <c r="N70" s="4">
        <f>+N71+N72</f>
        <v>97.562973599999992</v>
      </c>
      <c r="O70" s="4">
        <f>+O71+O72</f>
        <v>93.480570349999994</v>
      </c>
      <c r="P70" s="4">
        <f>+P71+P72</f>
        <v>96.945975510000011</v>
      </c>
      <c r="Q70" s="4">
        <f t="shared" si="34"/>
        <v>94.272523471561712</v>
      </c>
      <c r="R70" s="4">
        <f>+R71+R72</f>
        <v>673.92369483156176</v>
      </c>
      <c r="S70" s="4">
        <f t="shared" si="1"/>
        <v>-3.3236948315617383</v>
      </c>
      <c r="T70" s="5">
        <f t="shared" si="31"/>
        <v>99.506814368295437</v>
      </c>
      <c r="U70" s="62"/>
      <c r="V70" s="6"/>
    </row>
    <row r="71" spans="2:22" ht="18" customHeight="1" x14ac:dyDescent="0.2">
      <c r="B71" s="19" t="s">
        <v>67</v>
      </c>
      <c r="C71" s="87">
        <v>86.4</v>
      </c>
      <c r="D71" s="87">
        <v>96.7</v>
      </c>
      <c r="E71" s="87">
        <v>105</v>
      </c>
      <c r="F71" s="87">
        <v>97.6</v>
      </c>
      <c r="G71" s="87">
        <v>93.3</v>
      </c>
      <c r="H71" s="87">
        <v>96.9</v>
      </c>
      <c r="I71" s="87">
        <v>90.9</v>
      </c>
      <c r="J71" s="15">
        <f>SUM(C71:I71)</f>
        <v>666.80000000000007</v>
      </c>
      <c r="K71" s="9">
        <v>86.393125999999995</v>
      </c>
      <c r="L71" s="9">
        <v>96.6819785</v>
      </c>
      <c r="M71" s="9">
        <v>104.97247900000001</v>
      </c>
      <c r="N71" s="9">
        <v>97.562973599999992</v>
      </c>
      <c r="O71" s="9">
        <v>93.480570349999994</v>
      </c>
      <c r="P71" s="9">
        <v>96.945975510000011</v>
      </c>
      <c r="Q71" s="9">
        <v>94.272523471561712</v>
      </c>
      <c r="R71" s="9">
        <f>SUM(K71:Q71)</f>
        <v>670.30962643156181</v>
      </c>
      <c r="S71" s="9">
        <f t="shared" si="1"/>
        <v>-3.5096264315617418</v>
      </c>
      <c r="T71" s="10">
        <f t="shared" si="31"/>
        <v>99.476417122301314</v>
      </c>
      <c r="V71" s="6"/>
    </row>
    <row r="72" spans="2:22" ht="18" customHeight="1" x14ac:dyDescent="0.2">
      <c r="B72" s="34" t="s">
        <v>68</v>
      </c>
      <c r="C72" s="88">
        <v>3.6</v>
      </c>
      <c r="D72" s="88">
        <v>0</v>
      </c>
      <c r="E72" s="88">
        <v>0</v>
      </c>
      <c r="F72" s="88">
        <v>0</v>
      </c>
      <c r="G72" s="88">
        <v>0.2</v>
      </c>
      <c r="H72" s="88">
        <v>0</v>
      </c>
      <c r="I72" s="88">
        <v>0</v>
      </c>
      <c r="J72" s="35">
        <f>SUM(C72:I72)</f>
        <v>3.8000000000000003</v>
      </c>
      <c r="K72" s="25">
        <v>3.6140683999999998</v>
      </c>
      <c r="L72" s="88">
        <v>0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25">
        <f>SUM(K72:Q72)</f>
        <v>3.6140683999999998</v>
      </c>
      <c r="S72" s="25">
        <f t="shared" ref="S72:S105" si="35">+J72-R72</f>
        <v>0.18593160000000042</v>
      </c>
      <c r="T72" s="26">
        <v>0</v>
      </c>
      <c r="V72" s="6"/>
    </row>
    <row r="73" spans="2:22" ht="18" customHeight="1" x14ac:dyDescent="0.2">
      <c r="B73" s="36" t="s">
        <v>69</v>
      </c>
      <c r="C73" s="88">
        <v>16.8</v>
      </c>
      <c r="D73" s="88">
        <v>0</v>
      </c>
      <c r="E73" s="88">
        <v>7.4</v>
      </c>
      <c r="F73" s="88">
        <v>256.3</v>
      </c>
      <c r="G73" s="88">
        <v>0</v>
      </c>
      <c r="H73" s="88">
        <v>0.2</v>
      </c>
      <c r="I73" s="88">
        <v>0.6</v>
      </c>
      <c r="J73" s="35">
        <f>SUM(C73:I73)</f>
        <v>281.3</v>
      </c>
      <c r="K73" s="25">
        <v>16.863078139999999</v>
      </c>
      <c r="L73" s="88">
        <v>9.1800000000000007E-3</v>
      </c>
      <c r="M73" s="88">
        <v>7.3705192999999998</v>
      </c>
      <c r="N73" s="88">
        <v>256.32328323000002</v>
      </c>
      <c r="O73" s="88">
        <v>1.6899999999999998E-2</v>
      </c>
      <c r="P73" s="88">
        <v>0.1507377</v>
      </c>
      <c r="Q73" s="88">
        <v>0.87253059162647217</v>
      </c>
      <c r="R73" s="25">
        <f>SUM(K73:Q73)</f>
        <v>281.60622896162647</v>
      </c>
      <c r="S73" s="25">
        <f t="shared" si="35"/>
        <v>-0.3062289616264593</v>
      </c>
      <c r="T73" s="26">
        <f t="shared" si="31"/>
        <v>99.891256325275322</v>
      </c>
      <c r="V73" s="6"/>
    </row>
    <row r="74" spans="2:22" ht="18" customHeight="1" x14ac:dyDescent="0.2">
      <c r="B74" s="37" t="s">
        <v>70</v>
      </c>
      <c r="C74" s="87">
        <v>0.5</v>
      </c>
      <c r="D74" s="87">
        <v>0.6</v>
      </c>
      <c r="E74" s="87">
        <v>2.2999999999999998</v>
      </c>
      <c r="F74" s="87">
        <v>1</v>
      </c>
      <c r="G74" s="87">
        <v>29.2</v>
      </c>
      <c r="H74" s="87">
        <v>1.1000000000000001</v>
      </c>
      <c r="I74" s="87">
        <v>0.9</v>
      </c>
      <c r="J74" s="15">
        <f>SUM(C74:I74)</f>
        <v>35.6</v>
      </c>
      <c r="K74" s="9">
        <v>0.47117155999999999</v>
      </c>
      <c r="L74" s="9">
        <v>0.56166000000000005</v>
      </c>
      <c r="M74" s="9">
        <v>2.3080365499999997</v>
      </c>
      <c r="N74" s="9">
        <v>1.0217733900000001</v>
      </c>
      <c r="O74" s="9">
        <v>29.179874820000002</v>
      </c>
      <c r="P74" s="9">
        <v>1.04316619</v>
      </c>
      <c r="Q74" s="9">
        <v>0.17386089829519955</v>
      </c>
      <c r="R74" s="9">
        <f>SUM(K74:Q74)</f>
        <v>34.759543408295208</v>
      </c>
      <c r="S74" s="9">
        <f t="shared" si="35"/>
        <v>0.84045659170479325</v>
      </c>
      <c r="T74" s="10">
        <f t="shared" si="31"/>
        <v>102.4179160866199</v>
      </c>
      <c r="V74" s="6"/>
    </row>
    <row r="75" spans="2:22" ht="18" customHeight="1" x14ac:dyDescent="0.2">
      <c r="B75" s="30" t="s">
        <v>71</v>
      </c>
      <c r="C75" s="4">
        <f t="shared" ref="C75:R75" si="36">SUM(C76:C78)</f>
        <v>2489.4</v>
      </c>
      <c r="D75" s="4">
        <f t="shared" si="36"/>
        <v>3220.9</v>
      </c>
      <c r="E75" s="4">
        <f t="shared" si="36"/>
        <v>2576.9999999999995</v>
      </c>
      <c r="F75" s="4">
        <f t="shared" si="36"/>
        <v>2430</v>
      </c>
      <c r="G75" s="4">
        <f t="shared" si="36"/>
        <v>2032.6</v>
      </c>
      <c r="H75" s="4">
        <f>SUM(H76:H78)</f>
        <v>2137.5</v>
      </c>
      <c r="I75" s="4">
        <f t="shared" si="36"/>
        <v>2897.7</v>
      </c>
      <c r="J75" s="4">
        <f t="shared" si="36"/>
        <v>17785.100000000002</v>
      </c>
      <c r="K75" s="4">
        <f t="shared" si="36"/>
        <v>2489.3696791699999</v>
      </c>
      <c r="L75" s="4">
        <f t="shared" si="36"/>
        <v>3220.8875953699999</v>
      </c>
      <c r="M75" s="4">
        <f t="shared" si="36"/>
        <v>2576.9892780300002</v>
      </c>
      <c r="N75" s="4">
        <f t="shared" si="36"/>
        <v>2429.9461444200001</v>
      </c>
      <c r="O75" s="4">
        <f t="shared" si="36"/>
        <v>2032.6199166299998</v>
      </c>
      <c r="P75" s="4">
        <f>SUM(P76:P78)</f>
        <v>2137.6842793199999</v>
      </c>
      <c r="Q75" s="4">
        <f t="shared" si="36"/>
        <v>2627.5077210066461</v>
      </c>
      <c r="R75" s="4">
        <f t="shared" si="36"/>
        <v>17515.004613946647</v>
      </c>
      <c r="S75" s="4">
        <f t="shared" si="35"/>
        <v>270.09538605335547</v>
      </c>
      <c r="T75" s="5">
        <f t="shared" si="31"/>
        <v>101.54208001657213</v>
      </c>
      <c r="V75" s="6"/>
    </row>
    <row r="76" spans="2:22" ht="18" customHeight="1" x14ac:dyDescent="0.2">
      <c r="B76" s="14" t="s">
        <v>72</v>
      </c>
      <c r="C76" s="9">
        <v>11.8</v>
      </c>
      <c r="D76" s="9">
        <v>6.3</v>
      </c>
      <c r="E76" s="9">
        <v>9.6999999999999993</v>
      </c>
      <c r="F76" s="9">
        <v>29.1</v>
      </c>
      <c r="G76" s="9">
        <v>7.1</v>
      </c>
      <c r="H76" s="9">
        <v>8.5</v>
      </c>
      <c r="I76" s="9">
        <v>13</v>
      </c>
      <c r="J76" s="9">
        <f>SUM(C76:I76)</f>
        <v>85.5</v>
      </c>
      <c r="K76" s="9">
        <v>11.770419550000002</v>
      </c>
      <c r="L76" s="9">
        <v>6.3211192999999986</v>
      </c>
      <c r="M76" s="9">
        <v>9.7423150399999994</v>
      </c>
      <c r="N76" s="9">
        <v>29.12694797</v>
      </c>
      <c r="O76" s="9">
        <v>7.0531277600000006</v>
      </c>
      <c r="P76" s="9">
        <v>8.5392833599999971</v>
      </c>
      <c r="Q76" s="9">
        <v>12.099835801830885</v>
      </c>
      <c r="R76" s="9">
        <f>SUM(K76:Q76)</f>
        <v>84.653048781830876</v>
      </c>
      <c r="S76" s="9">
        <f t="shared" si="35"/>
        <v>0.84695121816912433</v>
      </c>
      <c r="T76" s="10">
        <f t="shared" si="31"/>
        <v>101.00049700555014</v>
      </c>
      <c r="V76" s="6"/>
    </row>
    <row r="77" spans="2:22" ht="18" customHeight="1" x14ac:dyDescent="0.2">
      <c r="B77" s="38" t="s">
        <v>69</v>
      </c>
      <c r="C77" s="25">
        <v>2256.1</v>
      </c>
      <c r="D77" s="25">
        <v>3100</v>
      </c>
      <c r="E77" s="25">
        <v>2467.1999999999998</v>
      </c>
      <c r="F77" s="25">
        <v>2022.4</v>
      </c>
      <c r="G77" s="25">
        <v>2010.4</v>
      </c>
      <c r="H77" s="25">
        <v>2017.9</v>
      </c>
      <c r="I77" s="25">
        <v>2736.7</v>
      </c>
      <c r="J77" s="25">
        <f>SUM(C77:I77)</f>
        <v>16610.7</v>
      </c>
      <c r="K77" s="39">
        <v>2256.0765051599997</v>
      </c>
      <c r="L77" s="39">
        <v>3099.9660426599999</v>
      </c>
      <c r="M77" s="39">
        <v>2467.2181616800003</v>
      </c>
      <c r="N77" s="39">
        <v>2022.3998846300001</v>
      </c>
      <c r="O77" s="39">
        <v>2010.4514765899999</v>
      </c>
      <c r="P77" s="39">
        <v>2018.0561649400001</v>
      </c>
      <c r="Q77" s="39">
        <v>2471.3507577371802</v>
      </c>
      <c r="R77" s="39">
        <f>SUM(K77:Q77)</f>
        <v>16345.518993397181</v>
      </c>
      <c r="S77" s="39">
        <f t="shared" si="35"/>
        <v>265.18100660281925</v>
      </c>
      <c r="T77" s="26">
        <f t="shared" si="31"/>
        <v>101.62234681388789</v>
      </c>
      <c r="V77" s="6"/>
    </row>
    <row r="78" spans="2:22" ht="18" customHeight="1" x14ac:dyDescent="0.2">
      <c r="B78" s="14" t="s">
        <v>22</v>
      </c>
      <c r="C78" s="9">
        <f>+[41]PP!K78:K78</f>
        <v>221.5</v>
      </c>
      <c r="D78" s="9">
        <f>+[41]PP!L78:L78</f>
        <v>114.6</v>
      </c>
      <c r="E78" s="9">
        <f>+[41]PP!M78:M78</f>
        <v>100.1</v>
      </c>
      <c r="F78" s="9">
        <f>+[41]PP!N78:N78</f>
        <v>378.5</v>
      </c>
      <c r="G78" s="9">
        <f>+[41]PP!O78:O78</f>
        <v>15.1</v>
      </c>
      <c r="H78" s="9">
        <f>+[41]PP!P78:P78</f>
        <v>111.1</v>
      </c>
      <c r="I78" s="9">
        <f>+[41]PP!Q78:Q78</f>
        <v>148</v>
      </c>
      <c r="J78" s="9">
        <f>SUM(C78:I78)</f>
        <v>1088.9000000000001</v>
      </c>
      <c r="K78" s="9">
        <v>221.52275446000002</v>
      </c>
      <c r="L78" s="9">
        <v>114.60043340999999</v>
      </c>
      <c r="M78" s="9">
        <v>100.02880131000001</v>
      </c>
      <c r="N78" s="9">
        <v>378.41931182000002</v>
      </c>
      <c r="O78" s="9">
        <v>15.115312279999999</v>
      </c>
      <c r="P78" s="9">
        <v>111.08883102</v>
      </c>
      <c r="Q78" s="9">
        <v>144.0571274676351</v>
      </c>
      <c r="R78" s="9">
        <f>SUM(K78:Q78)</f>
        <v>1084.8325717676353</v>
      </c>
      <c r="S78" s="9">
        <f t="shared" si="35"/>
        <v>4.0674282323648185</v>
      </c>
      <c r="T78" s="10">
        <f t="shared" si="31"/>
        <v>100.37493603512819</v>
      </c>
      <c r="V78" s="6"/>
    </row>
    <row r="79" spans="2:22" ht="18" customHeight="1" x14ac:dyDescent="0.2">
      <c r="B79" s="30" t="s">
        <v>73</v>
      </c>
      <c r="C79" s="4">
        <f t="shared" ref="C79:R79" si="37">SUM(C80:C82)</f>
        <v>602.5</v>
      </c>
      <c r="D79" s="4">
        <f t="shared" si="37"/>
        <v>674.90000000000009</v>
      </c>
      <c r="E79" s="4">
        <f t="shared" si="37"/>
        <v>652.9</v>
      </c>
      <c r="F79" s="4">
        <f>SUM(F80:F82)</f>
        <v>646.80000000000007</v>
      </c>
      <c r="G79" s="4">
        <f>SUM(G80:G82)</f>
        <v>536.29999999999995</v>
      </c>
      <c r="H79" s="4">
        <f>SUM(H80:H82)</f>
        <v>524.9</v>
      </c>
      <c r="I79" s="4">
        <f t="shared" si="37"/>
        <v>521.20000000000005</v>
      </c>
      <c r="J79" s="4">
        <f t="shared" si="37"/>
        <v>4159.5</v>
      </c>
      <c r="K79" s="4">
        <f t="shared" si="37"/>
        <v>602.44276806000005</v>
      </c>
      <c r="L79" s="4">
        <f t="shared" si="37"/>
        <v>674.92384981999999</v>
      </c>
      <c r="M79" s="4">
        <f t="shared" si="37"/>
        <v>652.86606491999999</v>
      </c>
      <c r="N79" s="4">
        <f>SUM(N80:N82)</f>
        <v>646.75685269999997</v>
      </c>
      <c r="O79" s="4">
        <f>SUM(O80:O82)</f>
        <v>533.66015245000006</v>
      </c>
      <c r="P79" s="4">
        <f>SUM(P80:P82)</f>
        <v>524.88895237999998</v>
      </c>
      <c r="Q79" s="4">
        <f t="shared" si="37"/>
        <v>494.37097221431253</v>
      </c>
      <c r="R79" s="4">
        <f t="shared" si="37"/>
        <v>4129.9096125443129</v>
      </c>
      <c r="S79" s="4">
        <f t="shared" si="35"/>
        <v>29.590387455687051</v>
      </c>
      <c r="T79" s="5">
        <f t="shared" si="31"/>
        <v>100.71648995333477</v>
      </c>
      <c r="V79" s="6"/>
    </row>
    <row r="80" spans="2:22" ht="18" customHeight="1" x14ac:dyDescent="0.2">
      <c r="B80" s="37" t="s">
        <v>74</v>
      </c>
      <c r="C80" s="9">
        <v>504.9</v>
      </c>
      <c r="D80" s="9">
        <v>603.1</v>
      </c>
      <c r="E80" s="9">
        <v>569.9</v>
      </c>
      <c r="F80" s="9">
        <v>573.5</v>
      </c>
      <c r="G80" s="9">
        <v>465.5</v>
      </c>
      <c r="H80" s="9">
        <v>443.2</v>
      </c>
      <c r="I80" s="9">
        <v>428</v>
      </c>
      <c r="J80" s="9">
        <f>SUM(C80:I80)</f>
        <v>3588.1</v>
      </c>
      <c r="K80" s="9">
        <v>504.88001099000002</v>
      </c>
      <c r="L80" s="9">
        <v>603.05365711000002</v>
      </c>
      <c r="M80" s="9">
        <v>569.92175639000004</v>
      </c>
      <c r="N80" s="9">
        <v>573.44218605999993</v>
      </c>
      <c r="O80" s="9">
        <v>462.88049355999999</v>
      </c>
      <c r="P80" s="9">
        <v>443.16357058999995</v>
      </c>
      <c r="Q80" s="9">
        <v>421.124165750077</v>
      </c>
      <c r="R80" s="9">
        <f>SUM(K80:Q80)</f>
        <v>3578.4658404500769</v>
      </c>
      <c r="S80" s="9">
        <f t="shared" si="35"/>
        <v>9.6341595499229697</v>
      </c>
      <c r="T80" s="10">
        <f t="shared" si="31"/>
        <v>100.26922597502596</v>
      </c>
      <c r="V80" s="6"/>
    </row>
    <row r="81" spans="2:27" ht="18" customHeight="1" x14ac:dyDescent="0.2">
      <c r="B81" s="37" t="s">
        <v>75</v>
      </c>
      <c r="C81" s="9">
        <v>95.6</v>
      </c>
      <c r="D81" s="9">
        <v>69.599999999999994</v>
      </c>
      <c r="E81" s="9">
        <v>80.400000000000006</v>
      </c>
      <c r="F81" s="9">
        <v>71.099999999999994</v>
      </c>
      <c r="G81" s="9">
        <v>68.5</v>
      </c>
      <c r="H81" s="9">
        <v>79.3</v>
      </c>
      <c r="I81" s="9">
        <v>90.7</v>
      </c>
      <c r="J81" s="9">
        <f>SUM(C81:I81)</f>
        <v>555.20000000000005</v>
      </c>
      <c r="K81" s="9">
        <v>95.565262430000004</v>
      </c>
      <c r="L81" s="9">
        <v>69.629370069999993</v>
      </c>
      <c r="M81" s="9">
        <v>80.393289390000007</v>
      </c>
      <c r="N81" s="9">
        <v>71.108006639999999</v>
      </c>
      <c r="O81" s="9">
        <v>68.516846889999997</v>
      </c>
      <c r="P81" s="9">
        <v>79.272347480000008</v>
      </c>
      <c r="Q81" s="9">
        <v>70.053915449462053</v>
      </c>
      <c r="R81" s="9">
        <f>SUM(K81:Q81)</f>
        <v>534.53903834946209</v>
      </c>
      <c r="S81" s="9">
        <f t="shared" si="35"/>
        <v>20.660961650537956</v>
      </c>
      <c r="T81" s="10">
        <f t="shared" si="31"/>
        <v>103.86519228124749</v>
      </c>
      <c r="V81" s="6"/>
    </row>
    <row r="82" spans="2:27" ht="18" customHeight="1" x14ac:dyDescent="0.2">
      <c r="B82" s="37" t="s">
        <v>22</v>
      </c>
      <c r="C82" s="9">
        <v>2</v>
      </c>
      <c r="D82" s="9">
        <v>2.2000000000000002</v>
      </c>
      <c r="E82" s="9">
        <v>2.6</v>
      </c>
      <c r="F82" s="9">
        <v>2.2000000000000002</v>
      </c>
      <c r="G82" s="9">
        <v>2.2999999999999998</v>
      </c>
      <c r="H82" s="9">
        <v>2.4</v>
      </c>
      <c r="I82" s="9">
        <v>2.5</v>
      </c>
      <c r="J82" s="9">
        <f>SUM(C82:I82)</f>
        <v>16.200000000000003</v>
      </c>
      <c r="K82" s="9">
        <v>1.99749464</v>
      </c>
      <c r="L82" s="9">
        <v>2.2408226400000002</v>
      </c>
      <c r="M82" s="9">
        <v>2.5510191400000002</v>
      </c>
      <c r="N82" s="9">
        <v>2.2066599999999998</v>
      </c>
      <c r="O82" s="9">
        <v>2.2628119999999998</v>
      </c>
      <c r="P82" s="9">
        <v>2.4530343100000001</v>
      </c>
      <c r="Q82" s="9">
        <v>3.1928910147734881</v>
      </c>
      <c r="R82" s="9">
        <f>SUM(K82:Q82)</f>
        <v>16.904733744773488</v>
      </c>
      <c r="S82" s="9">
        <f t="shared" si="35"/>
        <v>-0.70473374477348472</v>
      </c>
      <c r="T82" s="10">
        <f t="shared" si="31"/>
        <v>95.831145551219521</v>
      </c>
      <c r="V82" s="6"/>
      <c r="W82" s="63"/>
      <c r="X82" s="63"/>
      <c r="Y82" s="63"/>
      <c r="Z82" s="63">
        <v>5.2449599546349366E-3</v>
      </c>
      <c r="AA82" s="63">
        <f>SUM(W82:Z82)</f>
        <v>5.2449599546349366E-3</v>
      </c>
    </row>
    <row r="83" spans="2:27" ht="18" customHeight="1" x14ac:dyDescent="0.2">
      <c r="B83" s="30" t="s">
        <v>76</v>
      </c>
      <c r="C83" s="4">
        <f t="shared" ref="C83:R83" si="38">SUM(C84:C86)</f>
        <v>226.79999999999998</v>
      </c>
      <c r="D83" s="4">
        <f t="shared" si="38"/>
        <v>44.2</v>
      </c>
      <c r="E83" s="4">
        <f t="shared" si="38"/>
        <v>194.60000000000002</v>
      </c>
      <c r="F83" s="4">
        <f t="shared" si="38"/>
        <v>56.7</v>
      </c>
      <c r="G83" s="4">
        <f>SUM(G84:G86)</f>
        <v>183.03721616999999</v>
      </c>
      <c r="H83" s="4">
        <f>SUM(H84:H86)</f>
        <v>276.2</v>
      </c>
      <c r="I83" s="4">
        <f t="shared" si="38"/>
        <v>133.5</v>
      </c>
      <c r="J83" s="4">
        <f t="shared" si="38"/>
        <v>1115.03721617</v>
      </c>
      <c r="K83" s="4">
        <f t="shared" si="38"/>
        <v>226.82846906999998</v>
      </c>
      <c r="L83" s="4">
        <f t="shared" si="38"/>
        <v>44.170754439999996</v>
      </c>
      <c r="M83" s="4">
        <f t="shared" si="38"/>
        <v>194.68803776000001</v>
      </c>
      <c r="N83" s="4">
        <f t="shared" si="38"/>
        <v>56.729860150000007</v>
      </c>
      <c r="O83" s="4">
        <f>SUM(O84:O86)</f>
        <v>182.95472193000001</v>
      </c>
      <c r="P83" s="4">
        <f>SUM(P84:P86)</f>
        <v>276.24825159</v>
      </c>
      <c r="Q83" s="4">
        <f t="shared" si="38"/>
        <v>193.75766553402363</v>
      </c>
      <c r="R83" s="4">
        <f t="shared" si="38"/>
        <v>1175.3777604740239</v>
      </c>
      <c r="S83" s="4">
        <f t="shared" si="35"/>
        <v>-60.340544304023979</v>
      </c>
      <c r="T83" s="5">
        <f t="shared" si="31"/>
        <v>94.866285007835359</v>
      </c>
      <c r="V83" s="6"/>
    </row>
    <row r="84" spans="2:27" ht="18" customHeight="1" x14ac:dyDescent="0.2">
      <c r="B84" s="36" t="s">
        <v>77</v>
      </c>
      <c r="C84" s="88">
        <v>3.1</v>
      </c>
      <c r="D84" s="88">
        <v>3.2</v>
      </c>
      <c r="E84" s="88">
        <v>3.3</v>
      </c>
      <c r="F84" s="88">
        <v>3.5</v>
      </c>
      <c r="G84" s="88">
        <v>3.2</v>
      </c>
      <c r="H84" s="88">
        <v>3</v>
      </c>
      <c r="I84" s="88">
        <v>3.8</v>
      </c>
      <c r="J84" s="25">
        <f>SUM(C84:I84)</f>
        <v>23.1</v>
      </c>
      <c r="K84" s="25">
        <v>3.0560166600000001</v>
      </c>
      <c r="L84" s="25">
        <v>3.22095814</v>
      </c>
      <c r="M84" s="25">
        <v>3.3269544100000004</v>
      </c>
      <c r="N84" s="25">
        <v>3.5443371400000001</v>
      </c>
      <c r="O84" s="25">
        <v>3.1480630600000001</v>
      </c>
      <c r="P84" s="25">
        <v>3.0144447000000003</v>
      </c>
      <c r="Q84" s="25">
        <v>3.7083684876886021</v>
      </c>
      <c r="R84" s="25">
        <f>SUM(K84:Q84)</f>
        <v>23.019142597688599</v>
      </c>
      <c r="S84" s="25">
        <f t="shared" si="35"/>
        <v>8.0857402311401927E-2</v>
      </c>
      <c r="T84" s="26">
        <f t="shared" si="31"/>
        <v>100.35126157270307</v>
      </c>
      <c r="V84" s="6"/>
    </row>
    <row r="85" spans="2:27" ht="18" customHeight="1" x14ac:dyDescent="0.2">
      <c r="B85" s="36" t="s">
        <v>78</v>
      </c>
      <c r="C85" s="88">
        <v>223.7</v>
      </c>
      <c r="D85" s="88">
        <v>41</v>
      </c>
      <c r="E85" s="88">
        <v>191.3</v>
      </c>
      <c r="F85" s="88">
        <v>53.2</v>
      </c>
      <c r="G85" s="88">
        <v>179.8</v>
      </c>
      <c r="H85" s="88">
        <v>273.2</v>
      </c>
      <c r="I85" s="88">
        <v>129.69999999999999</v>
      </c>
      <c r="J85" s="25">
        <f>SUM(C85:I85)</f>
        <v>1091.9000000000001</v>
      </c>
      <c r="K85" s="25">
        <v>223.74449927999999</v>
      </c>
      <c r="L85" s="25">
        <v>40.924819759999998</v>
      </c>
      <c r="M85" s="25">
        <v>191.35663249999999</v>
      </c>
      <c r="N85" s="25">
        <v>53.151407420000005</v>
      </c>
      <c r="O85" s="25">
        <v>179.76944270000001</v>
      </c>
      <c r="P85" s="25">
        <v>273.20700982</v>
      </c>
      <c r="Q85" s="25">
        <v>190.04929704633503</v>
      </c>
      <c r="R85" s="25">
        <f>SUM(K85:Q85)</f>
        <v>1152.2031085263352</v>
      </c>
      <c r="S85" s="25">
        <f t="shared" si="35"/>
        <v>-60.303108526335109</v>
      </c>
      <c r="T85" s="26">
        <f t="shared" si="31"/>
        <v>94.76627791748777</v>
      </c>
      <c r="V85" s="6"/>
    </row>
    <row r="86" spans="2:27" ht="18" customHeight="1" x14ac:dyDescent="0.2">
      <c r="B86" s="40" t="s">
        <v>22</v>
      </c>
      <c r="C86" s="87">
        <v>0</v>
      </c>
      <c r="D86" s="87">
        <v>0</v>
      </c>
      <c r="E86" s="87">
        <v>0</v>
      </c>
      <c r="F86" s="87">
        <v>0</v>
      </c>
      <c r="G86" s="87">
        <v>3.721617E-2</v>
      </c>
      <c r="H86" s="87">
        <v>0</v>
      </c>
      <c r="I86" s="87">
        <v>0</v>
      </c>
      <c r="J86" s="87">
        <f>SUM(C86:I86)</f>
        <v>3.721617E-2</v>
      </c>
      <c r="K86" s="87">
        <v>2.795313E-2</v>
      </c>
      <c r="L86" s="87">
        <v>2.4976540000000002E-2</v>
      </c>
      <c r="M86" s="87">
        <v>4.4508500000000001E-3</v>
      </c>
      <c r="N86" s="87">
        <v>3.4115590000000001E-2</v>
      </c>
      <c r="O86" s="87">
        <v>3.721617E-2</v>
      </c>
      <c r="P86" s="87">
        <v>2.6797069999999999E-2</v>
      </c>
      <c r="Q86" s="87">
        <v>0</v>
      </c>
      <c r="R86" s="9">
        <f>SUM(K86:Q86)</f>
        <v>0.15550934999999999</v>
      </c>
      <c r="S86" s="9">
        <f t="shared" si="35"/>
        <v>-0.11829318</v>
      </c>
      <c r="T86" s="10">
        <v>0</v>
      </c>
      <c r="V86" s="6"/>
    </row>
    <row r="87" spans="2:27" ht="18" customHeight="1" x14ac:dyDescent="0.2">
      <c r="B87" s="7" t="s">
        <v>79</v>
      </c>
      <c r="C87" s="4">
        <f t="shared" ref="C87:R87" si="39">+C88+C93+C95</f>
        <v>1401.9</v>
      </c>
      <c r="D87" s="4">
        <f t="shared" si="39"/>
        <v>1517.1</v>
      </c>
      <c r="E87" s="4">
        <f t="shared" si="39"/>
        <v>1288.5999999999999</v>
      </c>
      <c r="F87" s="4">
        <f t="shared" si="39"/>
        <v>1394.6999999999998</v>
      </c>
      <c r="G87" s="4">
        <f t="shared" si="39"/>
        <v>1051.5</v>
      </c>
      <c r="H87" s="4">
        <f>+H88+H93+H95</f>
        <v>896.3</v>
      </c>
      <c r="I87" s="4">
        <f t="shared" si="39"/>
        <v>13767.800000000001</v>
      </c>
      <c r="J87" s="4">
        <f t="shared" si="39"/>
        <v>21317.9</v>
      </c>
      <c r="K87" s="4">
        <f t="shared" si="39"/>
        <v>1403.5901432100002</v>
      </c>
      <c r="L87" s="4">
        <f t="shared" si="39"/>
        <v>1518.8384641</v>
      </c>
      <c r="M87" s="4">
        <f t="shared" si="39"/>
        <v>1289.97273346</v>
      </c>
      <c r="N87" s="4">
        <f t="shared" si="39"/>
        <v>1809.8608968192</v>
      </c>
      <c r="O87" s="4">
        <f t="shared" si="39"/>
        <v>1101.9201410543999</v>
      </c>
      <c r="P87" s="4">
        <f>+P88+P93+P95</f>
        <v>903.19984735920002</v>
      </c>
      <c r="Q87" s="4">
        <f t="shared" si="39"/>
        <v>15018.083237860956</v>
      </c>
      <c r="R87" s="4">
        <f t="shared" si="39"/>
        <v>23045.465463863755</v>
      </c>
      <c r="S87" s="4">
        <f t="shared" si="35"/>
        <v>-1727.5654638637534</v>
      </c>
      <c r="T87" s="5">
        <f t="shared" ref="T87:T105" si="40">+J87/R87*100</f>
        <v>92.503664260664863</v>
      </c>
      <c r="V87" s="6"/>
    </row>
    <row r="88" spans="2:27" ht="18" customHeight="1" x14ac:dyDescent="0.2">
      <c r="B88" s="30" t="s">
        <v>80</v>
      </c>
      <c r="C88" s="4">
        <f t="shared" ref="C88:R88" si="41">SUM(C89:C92)</f>
        <v>392.2</v>
      </c>
      <c r="D88" s="4">
        <f t="shared" si="41"/>
        <v>1.4</v>
      </c>
      <c r="E88" s="4">
        <f t="shared" si="41"/>
        <v>47.5</v>
      </c>
      <c r="F88" s="4">
        <f t="shared" si="41"/>
        <v>300.2</v>
      </c>
      <c r="G88" s="4">
        <f t="shared" si="41"/>
        <v>137.5</v>
      </c>
      <c r="H88" s="4">
        <f>SUM(H89:H92)</f>
        <v>137.19999999999999</v>
      </c>
      <c r="I88" s="4">
        <f t="shared" si="41"/>
        <v>12560.7</v>
      </c>
      <c r="J88" s="4">
        <f t="shared" si="41"/>
        <v>13576.7</v>
      </c>
      <c r="K88" s="4">
        <f t="shared" si="41"/>
        <v>392.18748977000001</v>
      </c>
      <c r="L88" s="4">
        <f t="shared" si="41"/>
        <v>1.3678365900000002</v>
      </c>
      <c r="M88" s="4">
        <f t="shared" si="41"/>
        <v>47.465910600000001</v>
      </c>
      <c r="N88" s="4">
        <f t="shared" si="41"/>
        <v>300.18796434999996</v>
      </c>
      <c r="O88" s="4">
        <f t="shared" si="41"/>
        <v>137.52962794999999</v>
      </c>
      <c r="P88" s="4">
        <f>SUM(P89:P92)</f>
        <v>137.20578111</v>
      </c>
      <c r="Q88" s="4">
        <f t="shared" si="41"/>
        <v>13616.836857059499</v>
      </c>
      <c r="R88" s="4">
        <f t="shared" si="41"/>
        <v>14632.781467429499</v>
      </c>
      <c r="S88" s="4">
        <f t="shared" si="35"/>
        <v>-1056.0814674294979</v>
      </c>
      <c r="T88" s="5">
        <f t="shared" si="40"/>
        <v>92.782770180910674</v>
      </c>
      <c r="V88" s="6"/>
    </row>
    <row r="89" spans="2:27" ht="18" customHeight="1" x14ac:dyDescent="0.2">
      <c r="B89" s="37" t="s">
        <v>81</v>
      </c>
      <c r="C89" s="87">
        <v>0</v>
      </c>
      <c r="D89" s="87">
        <v>0</v>
      </c>
      <c r="E89" s="87">
        <v>0</v>
      </c>
      <c r="F89" s="87">
        <v>0</v>
      </c>
      <c r="G89" s="87">
        <v>0</v>
      </c>
      <c r="H89" s="87">
        <v>0</v>
      </c>
      <c r="I89" s="87">
        <v>12069.2</v>
      </c>
      <c r="J89" s="9">
        <f t="shared" ref="J89:J94" si="42">SUM(C89:I89)</f>
        <v>12069.2</v>
      </c>
      <c r="K89" s="87">
        <v>0</v>
      </c>
      <c r="L89" s="87">
        <v>0</v>
      </c>
      <c r="M89" s="87">
        <v>0</v>
      </c>
      <c r="N89" s="87">
        <v>0</v>
      </c>
      <c r="O89" s="87">
        <v>0</v>
      </c>
      <c r="P89" s="87">
        <v>0</v>
      </c>
      <c r="Q89" s="87">
        <v>13331.763172000001</v>
      </c>
      <c r="R89" s="9">
        <f t="shared" ref="R89:R99" si="43">SUM(K89:Q89)</f>
        <v>13331.763172000001</v>
      </c>
      <c r="S89" s="9">
        <f t="shared" si="35"/>
        <v>-1262.5631720000001</v>
      </c>
      <c r="T89" s="42">
        <f t="shared" si="40"/>
        <v>90.529660962987293</v>
      </c>
      <c r="V89" s="6"/>
    </row>
    <row r="90" spans="2:27" ht="18" customHeight="1" x14ac:dyDescent="0.2">
      <c r="B90" s="37" t="s">
        <v>82</v>
      </c>
      <c r="C90" s="87">
        <v>0.5</v>
      </c>
      <c r="D90" s="87">
        <v>0.6</v>
      </c>
      <c r="E90" s="87">
        <v>13.4</v>
      </c>
      <c r="F90" s="87">
        <v>39.5</v>
      </c>
      <c r="G90" s="87">
        <v>44</v>
      </c>
      <c r="H90" s="87">
        <v>43.1</v>
      </c>
      <c r="I90" s="87">
        <v>28.2</v>
      </c>
      <c r="J90" s="9">
        <f t="shared" si="42"/>
        <v>169.29999999999998</v>
      </c>
      <c r="K90" s="87">
        <v>0.50399196999999996</v>
      </c>
      <c r="L90" s="87">
        <v>0.56249381000000009</v>
      </c>
      <c r="M90" s="87">
        <v>13.4049984</v>
      </c>
      <c r="N90" s="87">
        <v>39.446537759999998</v>
      </c>
      <c r="O90" s="87">
        <v>44.045622009999995</v>
      </c>
      <c r="P90" s="87">
        <v>43.082160359999996</v>
      </c>
      <c r="Q90" s="87">
        <v>39.042574957333152</v>
      </c>
      <c r="R90" s="9">
        <f t="shared" si="43"/>
        <v>180.08837926733315</v>
      </c>
      <c r="S90" s="9">
        <f t="shared" si="35"/>
        <v>-10.78837926733317</v>
      </c>
      <c r="T90" s="42">
        <f t="shared" si="40"/>
        <v>94.00939732412256</v>
      </c>
      <c r="V90" s="6"/>
    </row>
    <row r="91" spans="2:27" ht="18" customHeight="1" x14ac:dyDescent="0.2">
      <c r="B91" s="37" t="s">
        <v>83</v>
      </c>
      <c r="C91" s="87">
        <v>391.7</v>
      </c>
      <c r="D91" s="87">
        <v>0.8</v>
      </c>
      <c r="E91" s="87">
        <v>34.1</v>
      </c>
      <c r="F91" s="87">
        <v>260.7</v>
      </c>
      <c r="G91" s="87">
        <v>93.5</v>
      </c>
      <c r="H91" s="87">
        <v>94.1</v>
      </c>
      <c r="I91" s="87">
        <v>463.3</v>
      </c>
      <c r="J91" s="9">
        <f t="shared" si="42"/>
        <v>1338.2</v>
      </c>
      <c r="K91" s="87">
        <v>391.68233086999999</v>
      </c>
      <c r="L91" s="87">
        <v>0.80531286000000013</v>
      </c>
      <c r="M91" s="87">
        <v>34.057357509999996</v>
      </c>
      <c r="N91" s="87">
        <v>260.74088418999997</v>
      </c>
      <c r="O91" s="87">
        <v>93.484005940000003</v>
      </c>
      <c r="P91" s="87">
        <v>94.123521330000003</v>
      </c>
      <c r="Q91" s="87">
        <v>246.03111010216497</v>
      </c>
      <c r="R91" s="9">
        <f t="shared" si="43"/>
        <v>1120.924522802165</v>
      </c>
      <c r="S91" s="9">
        <f t="shared" si="35"/>
        <v>217.27547719783502</v>
      </c>
      <c r="T91" s="42">
        <f t="shared" si="40"/>
        <v>119.38359566393237</v>
      </c>
      <c r="V91" s="6"/>
    </row>
    <row r="92" spans="2:27" ht="18" customHeight="1" x14ac:dyDescent="0.2">
      <c r="B92" s="37" t="s">
        <v>84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9">
        <f t="shared" si="42"/>
        <v>0</v>
      </c>
      <c r="K92" s="87">
        <v>1.1669300000000001E-3</v>
      </c>
      <c r="L92" s="87">
        <v>2.9920000000000002E-5</v>
      </c>
      <c r="M92" s="87">
        <v>3.5546900000000001E-3</v>
      </c>
      <c r="N92" s="87">
        <v>5.4239999999999996E-4</v>
      </c>
      <c r="O92" s="87">
        <v>0</v>
      </c>
      <c r="P92" s="87">
        <v>9.9420000000000007E-5</v>
      </c>
      <c r="Q92" s="87">
        <v>0</v>
      </c>
      <c r="R92" s="9">
        <f t="shared" si="43"/>
        <v>5.3933600000000007E-3</v>
      </c>
      <c r="S92" s="9">
        <f t="shared" si="35"/>
        <v>-5.3933600000000007E-3</v>
      </c>
      <c r="T92" s="60">
        <f t="shared" si="40"/>
        <v>0</v>
      </c>
      <c r="V92" s="6"/>
    </row>
    <row r="93" spans="2:27" ht="18" customHeight="1" x14ac:dyDescent="0.2">
      <c r="B93" s="30" t="s">
        <v>85</v>
      </c>
      <c r="C93" s="4">
        <v>110</v>
      </c>
      <c r="D93" s="4">
        <v>100.6</v>
      </c>
      <c r="E93" s="4">
        <v>113.7</v>
      </c>
      <c r="F93" s="4">
        <v>99.1</v>
      </c>
      <c r="G93" s="4">
        <v>98.9</v>
      </c>
      <c r="H93" s="4">
        <v>109.6</v>
      </c>
      <c r="I93" s="4">
        <v>107.1</v>
      </c>
      <c r="J93" s="4">
        <f t="shared" si="42"/>
        <v>739</v>
      </c>
      <c r="K93" s="4">
        <v>110.03747527</v>
      </c>
      <c r="L93" s="4">
        <v>100.65684442</v>
      </c>
      <c r="M93" s="4">
        <v>113.73018756</v>
      </c>
      <c r="N93" s="4">
        <v>99.131651439999999</v>
      </c>
      <c r="O93" s="4">
        <v>98.89708881</v>
      </c>
      <c r="P93" s="4">
        <v>109.59761579000001</v>
      </c>
      <c r="Q93" s="4">
        <v>108.40803234369176</v>
      </c>
      <c r="R93" s="4">
        <f t="shared" si="43"/>
        <v>740.45889563369167</v>
      </c>
      <c r="S93" s="4">
        <f t="shared" si="35"/>
        <v>-1.4588956336916681</v>
      </c>
      <c r="T93" s="5">
        <f t="shared" si="40"/>
        <v>99.8029741228994</v>
      </c>
      <c r="V93" s="6"/>
    </row>
    <row r="94" spans="2:27" ht="18" customHeight="1" x14ac:dyDescent="0.2">
      <c r="B94" s="41" t="s">
        <v>86</v>
      </c>
      <c r="C94" s="25">
        <v>97.8</v>
      </c>
      <c r="D94" s="25">
        <v>81.400000000000006</v>
      </c>
      <c r="E94" s="25">
        <v>97.1</v>
      </c>
      <c r="F94" s="25">
        <v>89.8</v>
      </c>
      <c r="G94" s="25">
        <v>89.3</v>
      </c>
      <c r="H94" s="25">
        <v>96.8</v>
      </c>
      <c r="I94" s="25">
        <v>94.4</v>
      </c>
      <c r="J94" s="25">
        <f t="shared" si="42"/>
        <v>646.59999999999991</v>
      </c>
      <c r="K94" s="25">
        <v>97.791273500000003</v>
      </c>
      <c r="L94" s="25">
        <v>81.423765549999999</v>
      </c>
      <c r="M94" s="25">
        <v>97.123731019999994</v>
      </c>
      <c r="N94" s="25">
        <v>89.803177819999988</v>
      </c>
      <c r="O94" s="25">
        <v>89.324962790000001</v>
      </c>
      <c r="P94" s="25">
        <v>96.745681430000005</v>
      </c>
      <c r="Q94" s="25">
        <v>95.618217263156609</v>
      </c>
      <c r="R94" s="25">
        <f t="shared" si="43"/>
        <v>647.83080937315651</v>
      </c>
      <c r="S94" s="25">
        <f t="shared" si="35"/>
        <v>-1.2308093731566032</v>
      </c>
      <c r="T94" s="26">
        <f t="shared" si="40"/>
        <v>99.81001067634503</v>
      </c>
      <c r="V94" s="6"/>
    </row>
    <row r="95" spans="2:27" ht="18" customHeight="1" x14ac:dyDescent="0.2">
      <c r="B95" s="30" t="s">
        <v>87</v>
      </c>
      <c r="C95" s="4">
        <f t="shared" ref="C95:R95" si="44">SUM(C96:C99)</f>
        <v>899.7</v>
      </c>
      <c r="D95" s="4">
        <f t="shared" si="44"/>
        <v>1415.1</v>
      </c>
      <c r="E95" s="4">
        <f t="shared" si="44"/>
        <v>1127.3999999999999</v>
      </c>
      <c r="F95" s="4">
        <f t="shared" si="44"/>
        <v>995.4</v>
      </c>
      <c r="G95" s="4">
        <f>SUM(G96:G99)</f>
        <v>815.1</v>
      </c>
      <c r="H95" s="4">
        <f>SUM(H96:H99)</f>
        <v>649.5</v>
      </c>
      <c r="I95" s="4">
        <f t="shared" si="44"/>
        <v>1100</v>
      </c>
      <c r="J95" s="4">
        <f t="shared" si="44"/>
        <v>7002.2</v>
      </c>
      <c r="K95" s="4">
        <f t="shared" si="44"/>
        <v>901.36517817000015</v>
      </c>
      <c r="L95" s="4">
        <f t="shared" si="44"/>
        <v>1416.81378309</v>
      </c>
      <c r="M95" s="4">
        <f t="shared" si="44"/>
        <v>1128.7766353</v>
      </c>
      <c r="N95" s="4">
        <f t="shared" si="44"/>
        <v>1410.5412810292</v>
      </c>
      <c r="O95" s="4">
        <f>SUM(O96:O99)</f>
        <v>865.49342429439992</v>
      </c>
      <c r="P95" s="4">
        <f>SUM(P96:P99)</f>
        <v>656.39645045920008</v>
      </c>
      <c r="Q95" s="4">
        <f t="shared" si="44"/>
        <v>1292.8383484577648</v>
      </c>
      <c r="R95" s="4">
        <f t="shared" si="44"/>
        <v>7672.2251008005633</v>
      </c>
      <c r="S95" s="4">
        <f t="shared" si="35"/>
        <v>-670.02510080056345</v>
      </c>
      <c r="T95" s="5">
        <f t="shared" si="40"/>
        <v>91.266873794791962</v>
      </c>
      <c r="V95" s="6"/>
    </row>
    <row r="96" spans="2:27" ht="18" customHeight="1" x14ac:dyDescent="0.2">
      <c r="B96" s="37" t="s">
        <v>88</v>
      </c>
      <c r="C96" s="87">
        <v>881.2</v>
      </c>
      <c r="D96" s="87">
        <v>934</v>
      </c>
      <c r="E96" s="87">
        <v>792.9</v>
      </c>
      <c r="F96" s="87">
        <v>986.5</v>
      </c>
      <c r="G96" s="87">
        <v>814.2</v>
      </c>
      <c r="H96" s="87">
        <v>647.20000000000005</v>
      </c>
      <c r="I96" s="87">
        <v>1093.5999999999999</v>
      </c>
      <c r="J96" s="9">
        <f>SUM(C96:I96)</f>
        <v>6149.6</v>
      </c>
      <c r="K96" s="9">
        <v>881.1658563200001</v>
      </c>
      <c r="L96" s="9">
        <v>933.97264211000004</v>
      </c>
      <c r="M96" s="9">
        <v>792.89446829999997</v>
      </c>
      <c r="N96" s="9">
        <v>986.48436191999997</v>
      </c>
      <c r="O96" s="9">
        <v>814.16769392999993</v>
      </c>
      <c r="P96" s="9">
        <v>647.19999872000005</v>
      </c>
      <c r="Q96" s="9">
        <v>1031.6142003434343</v>
      </c>
      <c r="R96" s="9">
        <f t="shared" si="43"/>
        <v>6087.4992216434339</v>
      </c>
      <c r="S96" s="9">
        <f t="shared" si="35"/>
        <v>62.100778356566479</v>
      </c>
      <c r="T96" s="42">
        <f t="shared" si="40"/>
        <v>101.02013611986634</v>
      </c>
      <c r="V96" s="6"/>
    </row>
    <row r="97" spans="2:22" ht="18" customHeight="1" x14ac:dyDescent="0.2">
      <c r="B97" s="43" t="s">
        <v>89</v>
      </c>
      <c r="C97" s="87">
        <v>15.2</v>
      </c>
      <c r="D97" s="87">
        <v>477.3</v>
      </c>
      <c r="E97" s="87">
        <v>332.7</v>
      </c>
      <c r="F97" s="87">
        <v>0</v>
      </c>
      <c r="G97" s="87">
        <v>0</v>
      </c>
      <c r="H97" s="87">
        <v>0</v>
      </c>
      <c r="I97" s="87">
        <v>0</v>
      </c>
      <c r="J97" s="9">
        <f>SUM(C97:I97)</f>
        <v>825.2</v>
      </c>
      <c r="K97" s="9">
        <v>15.20640938</v>
      </c>
      <c r="L97" s="9">
        <v>477.31168116000003</v>
      </c>
      <c r="M97" s="9">
        <v>332.67895102999995</v>
      </c>
      <c r="N97" s="9">
        <v>412.39060367920001</v>
      </c>
      <c r="O97" s="9">
        <v>48.648884164400002</v>
      </c>
      <c r="P97" s="9">
        <v>4.8700949731999996</v>
      </c>
      <c r="Q97" s="9">
        <v>256.13817127900001</v>
      </c>
      <c r="R97" s="9">
        <f>SUM(K97:Q97)</f>
        <v>1547.2447956658</v>
      </c>
      <c r="S97" s="9">
        <f t="shared" si="35"/>
        <v>-722.04479566579994</v>
      </c>
      <c r="T97" s="42">
        <f t="shared" si="40"/>
        <v>53.333512726078069</v>
      </c>
      <c r="V97" s="6"/>
    </row>
    <row r="98" spans="2:22" ht="18" customHeight="1" x14ac:dyDescent="0.2">
      <c r="B98" s="37" t="s">
        <v>90</v>
      </c>
      <c r="C98" s="87">
        <v>0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9">
        <f>SUM(C98:I98)</f>
        <v>0</v>
      </c>
      <c r="K98" s="9">
        <v>1.7041583300000001</v>
      </c>
      <c r="L98" s="9">
        <v>1.7041583300000001</v>
      </c>
      <c r="M98" s="9">
        <v>1.3341583300000002</v>
      </c>
      <c r="N98" s="9">
        <v>2.71536636</v>
      </c>
      <c r="O98" s="9">
        <v>1.7041583300000001</v>
      </c>
      <c r="P98" s="9">
        <v>2.032399936</v>
      </c>
      <c r="Q98" s="9">
        <v>1.3635333300000001</v>
      </c>
      <c r="R98" s="9">
        <f t="shared" si="43"/>
        <v>12.557932945999998</v>
      </c>
      <c r="S98" s="9">
        <f t="shared" si="35"/>
        <v>-12.557932945999998</v>
      </c>
      <c r="T98" s="60">
        <f t="shared" si="40"/>
        <v>0</v>
      </c>
      <c r="V98" s="6"/>
    </row>
    <row r="99" spans="2:22" ht="18" customHeight="1" x14ac:dyDescent="0.2">
      <c r="B99" s="37" t="s">
        <v>22</v>
      </c>
      <c r="C99" s="87">
        <v>3.3</v>
      </c>
      <c r="D99" s="87">
        <v>3.8</v>
      </c>
      <c r="E99" s="87">
        <v>1.8</v>
      </c>
      <c r="F99" s="87">
        <v>8.9</v>
      </c>
      <c r="G99" s="87">
        <v>0.9</v>
      </c>
      <c r="H99" s="87">
        <v>2.2999999999999998</v>
      </c>
      <c r="I99" s="87">
        <v>6.4</v>
      </c>
      <c r="J99" s="9">
        <f>SUM(C99:I99)</f>
        <v>27.4</v>
      </c>
      <c r="K99" s="9">
        <v>3.28875414</v>
      </c>
      <c r="L99" s="9">
        <v>3.8253014900000002</v>
      </c>
      <c r="M99" s="9">
        <v>1.8690576399999999</v>
      </c>
      <c r="N99" s="9">
        <v>8.9509490700000001</v>
      </c>
      <c r="O99" s="9">
        <v>0.97268787000000001</v>
      </c>
      <c r="P99" s="9">
        <v>2.2939568299999999</v>
      </c>
      <c r="Q99" s="9">
        <v>3.7224435053302631</v>
      </c>
      <c r="R99" s="23">
        <f t="shared" si="43"/>
        <v>24.923150545330266</v>
      </c>
      <c r="S99" s="23">
        <f t="shared" si="35"/>
        <v>2.4768494546697326</v>
      </c>
      <c r="T99" s="44">
        <f t="shared" si="40"/>
        <v>109.9379468505189</v>
      </c>
      <c r="V99" s="6"/>
    </row>
    <row r="100" spans="2:22" ht="18" customHeight="1" x14ac:dyDescent="0.2">
      <c r="B100" s="32" t="s">
        <v>91</v>
      </c>
      <c r="C100" s="86">
        <f t="shared" ref="C100:J100" si="45">+C101+C104</f>
        <v>0</v>
      </c>
      <c r="D100" s="86">
        <f t="shared" si="45"/>
        <v>51.2</v>
      </c>
      <c r="E100" s="86">
        <f t="shared" si="45"/>
        <v>0</v>
      </c>
      <c r="F100" s="86">
        <f>+F101+F104</f>
        <v>0</v>
      </c>
      <c r="G100" s="4">
        <f>+G101+G104</f>
        <v>21.9</v>
      </c>
      <c r="H100" s="4">
        <f>+H101+H104</f>
        <v>86.2</v>
      </c>
      <c r="I100" s="84">
        <f t="shared" si="45"/>
        <v>0</v>
      </c>
      <c r="J100" s="4">
        <f t="shared" si="45"/>
        <v>159.30000000000001</v>
      </c>
      <c r="K100" s="84">
        <f>+K101+K104</f>
        <v>0</v>
      </c>
      <c r="L100" s="4">
        <f t="shared" ref="L100:Q100" si="46">+L101+L104</f>
        <v>51.18385</v>
      </c>
      <c r="M100" s="84">
        <f t="shared" si="46"/>
        <v>0</v>
      </c>
      <c r="N100" s="84">
        <f t="shared" si="46"/>
        <v>0</v>
      </c>
      <c r="O100" s="4">
        <f t="shared" si="46"/>
        <v>21.881</v>
      </c>
      <c r="P100" s="4">
        <f t="shared" si="46"/>
        <v>86.214923020000001</v>
      </c>
      <c r="Q100" s="84">
        <f t="shared" si="46"/>
        <v>0</v>
      </c>
      <c r="R100" s="4">
        <f>+R101+R104</f>
        <v>159.27977301999999</v>
      </c>
      <c r="S100" s="76">
        <f t="shared" si="35"/>
        <v>2.0226980000018102E-2</v>
      </c>
      <c r="T100" s="77">
        <f t="shared" si="40"/>
        <v>100.01269902613276</v>
      </c>
      <c r="V100" s="6"/>
    </row>
    <row r="101" spans="2:22" ht="18" customHeight="1" x14ac:dyDescent="0.2">
      <c r="B101" s="8" t="s">
        <v>92</v>
      </c>
      <c r="C101" s="90">
        <f t="shared" ref="C101:J101" si="47">+C102+C103</f>
        <v>0</v>
      </c>
      <c r="D101" s="90">
        <f t="shared" si="47"/>
        <v>51.2</v>
      </c>
      <c r="E101" s="90">
        <f t="shared" si="47"/>
        <v>0</v>
      </c>
      <c r="F101" s="90">
        <f t="shared" si="47"/>
        <v>0</v>
      </c>
      <c r="G101" s="45">
        <f>+G102+G103</f>
        <v>21.9</v>
      </c>
      <c r="H101" s="45">
        <f>+H102+H103</f>
        <v>86.2</v>
      </c>
      <c r="I101" s="89">
        <f t="shared" si="47"/>
        <v>0</v>
      </c>
      <c r="J101" s="45">
        <f t="shared" si="47"/>
        <v>159.30000000000001</v>
      </c>
      <c r="K101" s="89">
        <v>0</v>
      </c>
      <c r="L101" s="45">
        <f t="shared" ref="L101:R101" si="48">+L102+L103+L104</f>
        <v>51.18385</v>
      </c>
      <c r="M101" s="89">
        <f t="shared" si="48"/>
        <v>0</v>
      </c>
      <c r="N101" s="89">
        <f t="shared" si="48"/>
        <v>0</v>
      </c>
      <c r="O101" s="45">
        <f t="shared" si="48"/>
        <v>21.881</v>
      </c>
      <c r="P101" s="45">
        <f>+P102+P103+P104</f>
        <v>86.214923020000001</v>
      </c>
      <c r="Q101" s="89">
        <f t="shared" si="48"/>
        <v>0</v>
      </c>
      <c r="R101" s="45">
        <f t="shared" si="48"/>
        <v>159.27977301999999</v>
      </c>
      <c r="S101" s="78">
        <f t="shared" si="35"/>
        <v>2.0226980000018102E-2</v>
      </c>
      <c r="T101" s="79">
        <f t="shared" si="40"/>
        <v>100.01269902613276</v>
      </c>
      <c r="V101" s="6"/>
    </row>
    <row r="102" spans="2:22" ht="18" customHeight="1" x14ac:dyDescent="0.2">
      <c r="B102" s="37" t="s">
        <v>93</v>
      </c>
      <c r="C102" s="87">
        <v>0</v>
      </c>
      <c r="D102" s="87">
        <v>51.2</v>
      </c>
      <c r="E102" s="87">
        <v>0</v>
      </c>
      <c r="F102" s="87">
        <v>0</v>
      </c>
      <c r="G102" s="87">
        <v>21.9</v>
      </c>
      <c r="H102" s="87">
        <v>86.2</v>
      </c>
      <c r="I102" s="87">
        <v>0</v>
      </c>
      <c r="J102" s="9">
        <f>SUM(C102:I102)</f>
        <v>159.30000000000001</v>
      </c>
      <c r="K102" s="85">
        <v>0</v>
      </c>
      <c r="L102" s="9">
        <v>51.18385</v>
      </c>
      <c r="M102" s="85">
        <v>0</v>
      </c>
      <c r="N102" s="85">
        <v>0</v>
      </c>
      <c r="O102" s="9">
        <v>21.881</v>
      </c>
      <c r="P102" s="9">
        <v>86.214923020000001</v>
      </c>
      <c r="Q102" s="85">
        <v>0</v>
      </c>
      <c r="R102" s="9">
        <f>SUM(K102:Q102)</f>
        <v>159.27977301999999</v>
      </c>
      <c r="S102" s="23">
        <f t="shared" si="35"/>
        <v>2.0226980000018102E-2</v>
      </c>
      <c r="T102" s="80">
        <f t="shared" si="40"/>
        <v>100.01269902613276</v>
      </c>
      <c r="V102" s="6"/>
    </row>
    <row r="103" spans="2:22" ht="18" hidden="1" customHeight="1" x14ac:dyDescent="0.2">
      <c r="B103" s="37" t="s">
        <v>94</v>
      </c>
      <c r="C103" s="9">
        <f>+[41]PP!K103</f>
        <v>0</v>
      </c>
      <c r="D103" s="9">
        <f>+[41]PP!L103</f>
        <v>0</v>
      </c>
      <c r="E103" s="9">
        <f>+[41]PP!M103</f>
        <v>0</v>
      </c>
      <c r="F103" s="9">
        <f>+[41]PP!N103</f>
        <v>0</v>
      </c>
      <c r="G103" s="9">
        <f>+[41]PP!O103</f>
        <v>0</v>
      </c>
      <c r="H103" s="9">
        <f>+[41]PP!P103</f>
        <v>0</v>
      </c>
      <c r="I103" s="9">
        <f>+[41]PP!Q103</f>
        <v>0</v>
      </c>
      <c r="J103" s="9">
        <f>SUM(C103:I103)</f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f>SUM(K103:Q103)</f>
        <v>0</v>
      </c>
      <c r="S103" s="23">
        <f t="shared" si="35"/>
        <v>0</v>
      </c>
      <c r="T103" s="44" t="e">
        <f t="shared" si="40"/>
        <v>#DIV/0!</v>
      </c>
      <c r="V103" s="6"/>
    </row>
    <row r="104" spans="2:22" ht="18" hidden="1" customHeight="1" x14ac:dyDescent="0.2">
      <c r="B104" s="8" t="s">
        <v>95</v>
      </c>
      <c r="C104" s="9">
        <f>+[41]PP!K104</f>
        <v>0</v>
      </c>
      <c r="D104" s="9">
        <f>+[41]PP!L104</f>
        <v>0</v>
      </c>
      <c r="E104" s="9">
        <f>+[41]PP!M104</f>
        <v>0</v>
      </c>
      <c r="F104" s="9">
        <f>+[41]PP!N104</f>
        <v>0</v>
      </c>
      <c r="G104" s="9">
        <f>+[41]PP!O104</f>
        <v>0</v>
      </c>
      <c r="H104" s="9">
        <f>+[41]PP!P104</f>
        <v>0</v>
      </c>
      <c r="I104" s="9">
        <f>+[41]PP!Q104</f>
        <v>0</v>
      </c>
      <c r="J104" s="9">
        <f>SUM(C104:I104)</f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f>SUM(K104:Q104)</f>
        <v>0</v>
      </c>
      <c r="S104" s="23">
        <f t="shared" si="35"/>
        <v>0</v>
      </c>
      <c r="T104" s="44" t="e">
        <f t="shared" si="40"/>
        <v>#DIV/0!</v>
      </c>
      <c r="V104" s="6"/>
    </row>
    <row r="105" spans="2:22" ht="29.25" customHeight="1" x14ac:dyDescent="0.2">
      <c r="B105" s="46" t="s">
        <v>96</v>
      </c>
      <c r="C105" s="47">
        <f t="shared" ref="C105:R105" si="49">+C100+C8</f>
        <v>119278.3</v>
      </c>
      <c r="D105" s="47">
        <f t="shared" si="49"/>
        <v>95343.400000000009</v>
      </c>
      <c r="E105" s="47">
        <f>+E100+E8</f>
        <v>105222.80000000002</v>
      </c>
      <c r="F105" s="47">
        <f>+F100+F8</f>
        <v>141830.30000000002</v>
      </c>
      <c r="G105" s="47">
        <f>+G100+G8</f>
        <v>102532.53721617002</v>
      </c>
      <c r="H105" s="47">
        <f>+H100+H8</f>
        <v>102762.80000000002</v>
      </c>
      <c r="I105" s="47">
        <f t="shared" si="49"/>
        <v>120111.2</v>
      </c>
      <c r="J105" s="47">
        <f t="shared" si="49"/>
        <v>787081.33721616992</v>
      </c>
      <c r="K105" s="47">
        <f t="shared" si="49"/>
        <v>119474.70495272221</v>
      </c>
      <c r="L105" s="47">
        <f t="shared" si="49"/>
        <v>95513.311310274526</v>
      </c>
      <c r="M105" s="47">
        <f>+M100+M8</f>
        <v>105390.72126489121</v>
      </c>
      <c r="N105" s="47">
        <f>+N100+N8</f>
        <v>142412.92155526247</v>
      </c>
      <c r="O105" s="47">
        <f>+O100+O8</f>
        <v>102754.23892376728</v>
      </c>
      <c r="P105" s="47">
        <f>+P100+P8</f>
        <v>102934.11987709596</v>
      </c>
      <c r="Q105" s="47">
        <f t="shared" si="49"/>
        <v>122203.21733465532</v>
      </c>
      <c r="R105" s="47">
        <f t="shared" si="49"/>
        <v>790683.23521866906</v>
      </c>
      <c r="S105" s="47">
        <f t="shared" si="35"/>
        <v>-3601.8980024991324</v>
      </c>
      <c r="T105" s="48">
        <f t="shared" si="40"/>
        <v>99.544457522043828</v>
      </c>
      <c r="V105" s="6"/>
    </row>
    <row r="106" spans="2:22" ht="18" customHeight="1" x14ac:dyDescent="0.2">
      <c r="B106" s="81" t="s">
        <v>102</v>
      </c>
      <c r="C106" s="49"/>
      <c r="D106" s="49"/>
      <c r="E106" s="49"/>
      <c r="F106" s="49"/>
      <c r="G106" s="49"/>
      <c r="H106" s="49"/>
      <c r="I106" s="49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1"/>
      <c r="V106" s="6"/>
    </row>
    <row r="107" spans="2:22" ht="15" customHeight="1" x14ac:dyDescent="0.2">
      <c r="B107" s="65" t="s">
        <v>97</v>
      </c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3"/>
      <c r="V107" s="6"/>
    </row>
    <row r="108" spans="2:22" ht="19.5" customHeight="1" x14ac:dyDescent="0.2">
      <c r="B108" s="82" t="s">
        <v>98</v>
      </c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4"/>
      <c r="V108" s="6"/>
    </row>
    <row r="109" spans="2:22" x14ac:dyDescent="0.2">
      <c r="B109" s="82" t="s">
        <v>99</v>
      </c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5"/>
      <c r="T109" s="56"/>
      <c r="V109" s="6"/>
    </row>
    <row r="110" spans="2:22" x14ac:dyDescent="0.2">
      <c r="B110" s="82" t="s">
        <v>100</v>
      </c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7"/>
      <c r="V110" s="6"/>
    </row>
    <row r="111" spans="2:22" x14ac:dyDescent="0.2">
      <c r="B111" s="83" t="s">
        <v>103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7"/>
      <c r="V111" s="6"/>
    </row>
  </sheetData>
  <mergeCells count="11">
    <mergeCell ref="T6:T7"/>
    <mergeCell ref="B1:T1"/>
    <mergeCell ref="B3:T3"/>
    <mergeCell ref="B4:T4"/>
    <mergeCell ref="B5:T5"/>
    <mergeCell ref="B6:B7"/>
    <mergeCell ref="C6:I6"/>
    <mergeCell ref="J6:J7"/>
    <mergeCell ref="K6:Q6"/>
    <mergeCell ref="R6:R7"/>
    <mergeCell ref="S6:S7"/>
  </mergeCells>
  <printOptions horizontalCentered="1"/>
  <pageMargins left="0" right="0" top="0" bottom="0" header="0" footer="0"/>
  <pageSetup scale="70" fitToHeight="2" orientation="portrait" r:id="rId1"/>
  <headerFooter alignWithMargins="0"/>
  <ignoredErrors>
    <ignoredError sqref="K16:Q16 C16:I16 C49:I49 K88:Q88 C88:I88" formulaRange="1"/>
    <ignoredError sqref="J28:J39 J75:J84 J95 J49 R28:R49 R55:R75 R79:R9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PP (EST)</vt:lpstr>
      <vt:lpstr>'PP (EST)'!Área_de_impresión</vt:lpstr>
      <vt:lpstr>'PP (EST)'!Títulos_a_imprimir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Fidelia Raulina Pérez Castillo</dc:creator>
  <cp:lastModifiedBy>Sabrina Richel Baez Vizcaino</cp:lastModifiedBy>
  <dcterms:created xsi:type="dcterms:W3CDTF">2026-03-31T14:07:01Z</dcterms:created>
  <dcterms:modified xsi:type="dcterms:W3CDTF">2026-09-01T19:01:49Z</dcterms:modified>
</cp:coreProperties>
</file>