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abrina R. Báez V\CUADROS PAG MHE\ENE-JUN 2026\"/>
    </mc:Choice>
  </mc:AlternateContent>
  <xr:revisionPtr revIDLastSave="0" documentId="13_ncr:1_{266AEDCA-F1B3-4566-A681-7A915EEBF525}" xr6:coauthVersionLast="47" xr6:coauthVersionMax="47" xr10:uidLastSave="{00000000-0000-0000-0000-000000000000}"/>
  <bookViews>
    <workbookView xWindow="28680" yWindow="-120" windowWidth="29040" windowHeight="15720" xr2:uid="{FBADC812-6AAA-44EB-BA83-859B4C8EF0EB}"/>
  </bookViews>
  <sheets>
    <sheet name="PP (EST)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\0">#N/A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#N/A</definedName>
    <definedName name="\Ñ">#REF!</definedName>
    <definedName name="\O">#N/A</definedName>
    <definedName name="\P">#REF!</definedName>
    <definedName name="\q">#N/A</definedName>
    <definedName name="\R">#N/A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_________________ROS1">#N/A</definedName>
    <definedName name="______________________ROS2">#N/A</definedName>
    <definedName name="______________________ROS3">#N/A</definedName>
    <definedName name="______________________ROS4">#N/A</definedName>
    <definedName name="_____________________ROS1">#N/A</definedName>
    <definedName name="_____________________ROS2">#N/A</definedName>
    <definedName name="_____________________ROS3">#N/A</definedName>
    <definedName name="_____________________ROS4">#N/A</definedName>
    <definedName name="____________________ROS1">#N/A</definedName>
    <definedName name="____________________ROS2">#N/A</definedName>
    <definedName name="____________________ROS3">#N/A</definedName>
    <definedName name="____________________ROS4">#N/A</definedName>
    <definedName name="___________________ROS1">#N/A</definedName>
    <definedName name="___________________ROS2">#N/A</definedName>
    <definedName name="___________________ROS3">#N/A</definedName>
    <definedName name="___________________ROS4">#N/A</definedName>
    <definedName name="__________________ROS1">#N/A</definedName>
    <definedName name="__________________ROS2">#N/A</definedName>
    <definedName name="__________________ROS3">#N/A</definedName>
    <definedName name="__________________ROS4">#N/A</definedName>
    <definedName name="_________________ROS1">#N/A</definedName>
    <definedName name="_________________ROS2">#N/A</definedName>
    <definedName name="_________________ROS3">#N/A</definedName>
    <definedName name="_________________ROS4">#N/A</definedName>
    <definedName name="________________ROS1">#N/A</definedName>
    <definedName name="________________ROS2">#N/A</definedName>
    <definedName name="________________ROS3">#N/A</definedName>
    <definedName name="________________ROS4">#N/A</definedName>
    <definedName name="_______________ROS1">#N/A</definedName>
    <definedName name="_______________ROS2">#N/A</definedName>
    <definedName name="_______________ROS3">#N/A</definedName>
    <definedName name="_______________ROS4">#N/A</definedName>
    <definedName name="______________ROS1">#N/A</definedName>
    <definedName name="______________ROS2">#N/A</definedName>
    <definedName name="______________ROS3">#N/A</definedName>
    <definedName name="______________ROS4">#N/A</definedName>
    <definedName name="_____________ROS1">#N/A</definedName>
    <definedName name="_____________ROS2">#N/A</definedName>
    <definedName name="_____________ROS3">#N/A</definedName>
    <definedName name="_____________ROS4">#N/A</definedName>
    <definedName name="____________ROS1">#N/A</definedName>
    <definedName name="____________ROS2">#N/A</definedName>
    <definedName name="____________ROS3">#N/A</definedName>
    <definedName name="____________ROS4">#N/A</definedName>
    <definedName name="___________ROS1">#N/A</definedName>
    <definedName name="___________ROS2">#N/A</definedName>
    <definedName name="___________ROS3">#N/A</definedName>
    <definedName name="___________ROS4">#N/A</definedName>
    <definedName name="__________ROS1">#N/A</definedName>
    <definedName name="__________ROS2">#N/A</definedName>
    <definedName name="__________ROS3">#N/A</definedName>
    <definedName name="__________ROS4">#N/A</definedName>
    <definedName name="_________ROS1">#N/A</definedName>
    <definedName name="_________ROS2">#N/A</definedName>
    <definedName name="_________ROS3">#N/A</definedName>
    <definedName name="_________ROS4">#N/A</definedName>
    <definedName name="________ROS1">#N/A</definedName>
    <definedName name="________ROS2">#N/A</definedName>
    <definedName name="________ROS3">#N/A</definedName>
    <definedName name="________ROS4">#N/A</definedName>
    <definedName name="_______FAL4">#N/A</definedName>
    <definedName name="_______FAL6">#N/A</definedName>
    <definedName name="_______FAL7">#N/A</definedName>
    <definedName name="_______ROS1">#N/A</definedName>
    <definedName name="_______ROS2">#N/A</definedName>
    <definedName name="_______ROS3">#N/A</definedName>
    <definedName name="_______ROS4">#N/A</definedName>
    <definedName name="______AUS1">#N/A</definedName>
    <definedName name="______DEG1">#N/A</definedName>
    <definedName name="______DKR1">#N/A</definedName>
    <definedName name="______ECU1">#N/A</definedName>
    <definedName name="______ESC1">#N/A</definedName>
    <definedName name="______FAL2">#N/A</definedName>
    <definedName name="______FAL3">#N/A</definedName>
    <definedName name="______FAL4">#N/A</definedName>
    <definedName name="______FAL5">#N/A</definedName>
    <definedName name="______FAL6">#N/A</definedName>
    <definedName name="______FAL7">#N/A</definedName>
    <definedName name="______FMK1">#N/A</definedName>
    <definedName name="______IKR1">#N/A</definedName>
    <definedName name="______IRP1">#N/A</definedName>
    <definedName name="______LIT1">#N/A</definedName>
    <definedName name="______MEX1">#N/A</definedName>
    <definedName name="______PTA1">#N/A</definedName>
    <definedName name="______ROS1">#N/A</definedName>
    <definedName name="______ROS2">#N/A</definedName>
    <definedName name="______ROS3">#N/A</definedName>
    <definedName name="______ROS4">#N/A</definedName>
    <definedName name="______SAR1">#N/A</definedName>
    <definedName name="_____AUS1">#N/A</definedName>
    <definedName name="_____DEG1">#N/A</definedName>
    <definedName name="_____DKR1">#N/A</definedName>
    <definedName name="_____ECU1">#N/A</definedName>
    <definedName name="_____ESC1">#N/A</definedName>
    <definedName name="_____FAL2">#N/A</definedName>
    <definedName name="_____FAL3">#N/A</definedName>
    <definedName name="_____FAL4">#N/A</definedName>
    <definedName name="_____FAL5">#N/A</definedName>
    <definedName name="_____FAL6">#N/A</definedName>
    <definedName name="_____FAL7">#N/A</definedName>
    <definedName name="_____FMK1">#N/A</definedName>
    <definedName name="_____IKR1">#N/A</definedName>
    <definedName name="_____IRP1">#N/A</definedName>
    <definedName name="_____LIT1">#N/A</definedName>
    <definedName name="_____MEX1">#N/A</definedName>
    <definedName name="_____PTA1">#N/A</definedName>
    <definedName name="_____ROS1">#N/A</definedName>
    <definedName name="_____ROS2">#N/A</definedName>
    <definedName name="_____ROS3">#N/A</definedName>
    <definedName name="_____ROS4">#N/A</definedName>
    <definedName name="_____SAR1">#N/A</definedName>
    <definedName name="____AUS1">#N/A</definedName>
    <definedName name="____DEG1">#N/A</definedName>
    <definedName name="____DKR1">#N/A</definedName>
    <definedName name="____ECU1">#N/A</definedName>
    <definedName name="____ESC1">#N/A</definedName>
    <definedName name="____FAL2">#N/A</definedName>
    <definedName name="____FAL3">#N/A</definedName>
    <definedName name="____FAL4">#N/A</definedName>
    <definedName name="____FAL5">#N/A</definedName>
    <definedName name="____FAL6">#N/A</definedName>
    <definedName name="____FAL7">#N/A</definedName>
    <definedName name="____FMK1">#N/A</definedName>
    <definedName name="____IKR1">#N/A</definedName>
    <definedName name="____IRP1">#N/A</definedName>
    <definedName name="____LIT1">#N/A</definedName>
    <definedName name="____MEX1">#N/A</definedName>
    <definedName name="____PTA1">#N/A</definedName>
    <definedName name="____ROS1">#N/A</definedName>
    <definedName name="____ROS2">#N/A</definedName>
    <definedName name="____ROS3">#N/A</definedName>
    <definedName name="____ROS4">#N/A</definedName>
    <definedName name="____SAR1">#N/A</definedName>
    <definedName name="___AUS1">#N/A</definedName>
    <definedName name="___DEG1">#N/A</definedName>
    <definedName name="___DKR1">#N/A</definedName>
    <definedName name="___ECU1">#N/A</definedName>
    <definedName name="___ESC1">#N/A</definedName>
    <definedName name="___FAL2">#N/A</definedName>
    <definedName name="___FAL3">#N/A</definedName>
    <definedName name="___FAL4">#N/A</definedName>
    <definedName name="___FAL5">#N/A</definedName>
    <definedName name="___FAL6">#N/A</definedName>
    <definedName name="___FAL7">#N/A</definedName>
    <definedName name="___FMK1">#N/A</definedName>
    <definedName name="___IKR1">#N/A</definedName>
    <definedName name="___IRP1">#N/A</definedName>
    <definedName name="___LIT1">#N/A</definedName>
    <definedName name="___MEX1">#N/A</definedName>
    <definedName name="___PTA1">#N/A</definedName>
    <definedName name="___ROS1">#N/A</definedName>
    <definedName name="___ROS2">#N/A</definedName>
    <definedName name="___ROS3">#N/A</definedName>
    <definedName name="___ROS4">#N/A</definedName>
    <definedName name="___SAR1">#N/A</definedName>
    <definedName name="__10FA_L">#REF!</definedName>
    <definedName name="__11GAZ_LIABS">#REF!</definedName>
    <definedName name="__123Graph_A" hidden="1">'[2]Crédito SPNF (fiscal)'!#REF!</definedName>
    <definedName name="__123Graph_AChart1" hidden="1">'[3]Cable 2'!#REF!</definedName>
    <definedName name="__123Graph_AChart2" hidden="1">'[3]Cable 2'!#REF!</definedName>
    <definedName name="__123Graph_AChart3" hidden="1">'[3]Cable 2'!#REF!</definedName>
    <definedName name="__123Graph_AChart4" hidden="1">'[3]Cable 2'!#REF!</definedName>
    <definedName name="__123Graph_AChart5" hidden="1">'[3]Cable 2'!#REF!</definedName>
    <definedName name="__123Graph_AChart6" hidden="1">'[3]Cable 2'!#REF!</definedName>
    <definedName name="__123Graph_AChart7" hidden="1">'[3]Cable 2'!#REF!</definedName>
    <definedName name="__123Graph_ACurrent" hidden="1">'[3]Cable 2'!#REF!</definedName>
    <definedName name="__123Graph_AREER" hidden="1">[4]ER!#REF!</definedName>
    <definedName name="__123Graph_B" hidden="1">[5]FLUJO!$B$7929:$C$7929</definedName>
    <definedName name="__123Graph_BChart1" hidden="1">#REF!</definedName>
    <definedName name="__123Graph_BChart2" hidden="1">#REF!</definedName>
    <definedName name="__123Graph_BChart3" hidden="1">#REF!</definedName>
    <definedName name="__123Graph_BChart4" hidden="1">#REF!</definedName>
    <definedName name="__123Graph_BChart5" hidden="1">#REF!</definedName>
    <definedName name="__123Graph_BChart6" hidden="1">#REF!</definedName>
    <definedName name="__123Graph_BChart7" hidden="1">#REF!</definedName>
    <definedName name="__123Graph_BCurrent" hidden="1">#REF!</definedName>
    <definedName name="__123Graph_BREER" hidden="1">[4]ER!#REF!</definedName>
    <definedName name="__123Graph_C" hidden="1">[5]FLUJO!$B$7936:$C$7936</definedName>
    <definedName name="__123Graph_CREER" hidden="1">[4]ER!#REF!</definedName>
    <definedName name="__123Graph_D" hidden="1">[5]FLUJO!$B$7942:$C$7942</definedName>
    <definedName name="__123Graph_E" hidden="1">[6]PFMON!#REF!</definedName>
    <definedName name="__123Graph_F" hidden="1">#N/A</definedName>
    <definedName name="__123Graph_X" hidden="1">[5]FLUJO!$B$7906:$C$7906</definedName>
    <definedName name="__12INT_RESERVES">#REF!</definedName>
    <definedName name="__1r">#REF!</definedName>
    <definedName name="__2Macros_Import_.qbop">[7]!'[Macros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>#REF!</definedName>
    <definedName name="__7B.4___5">#REF!</definedName>
    <definedName name="__8CONSOL_B2">#REF!</definedName>
    <definedName name="__9CONSOL_DEPOSITS">'[8]A 11'!#REF!</definedName>
    <definedName name="__AUS1">#N/A</definedName>
    <definedName name="__BOP2">[9]BoP!#REF!</definedName>
    <definedName name="__DEG1">#N/A</definedName>
    <definedName name="__DKR1">#N/A</definedName>
    <definedName name="__ECU1">#N/A</definedName>
    <definedName name="__END94">#REF!</definedName>
    <definedName name="__ESC1">#N/A</definedName>
    <definedName name="__FAL2">#N/A</definedName>
    <definedName name="__FAL3">#N/A</definedName>
    <definedName name="__FAL4">#N/A</definedName>
    <definedName name="__FAL5">#N/A</definedName>
    <definedName name="__FAL6">#N/A</definedName>
    <definedName name="__FAL7">#N/A</definedName>
    <definedName name="__FMK1">#N/A</definedName>
    <definedName name="__IKR1">#N/A</definedName>
    <definedName name="__IRP1">#N/A</definedName>
    <definedName name="__LIT1">#N/A</definedName>
    <definedName name="__MEX1">#N/A</definedName>
    <definedName name="__PTA1">#N/A</definedName>
    <definedName name="__RES2">[9]RES!#REF!</definedName>
    <definedName name="__ROS1">#N/A</definedName>
    <definedName name="__ROS2">#N/A</definedName>
    <definedName name="__ROS3">#N/A</definedName>
    <definedName name="__ROS4">#N/A</definedName>
    <definedName name="__SAR1">#N/A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">#N/A</definedName>
    <definedName name="_10__123Graph_AWB_ADJ_PRJ" hidden="1">[10]WB!$Q$255:$AK$255</definedName>
    <definedName name="_10FA_L">#REF!</definedName>
    <definedName name="_11__123Graph_BCPI_ER_LOG" hidden="1">[10]ER!#REF!</definedName>
    <definedName name="_11GAZ_LIABS">#REF!</definedName>
    <definedName name="_12__123Graph_BIBA_IBRD" hidden="1">[10]WB!#REF!</definedName>
    <definedName name="_12INT_RESERVES">#REF!</definedName>
    <definedName name="_15Macros_Import_.qbop">[7]!'[Macros Import].qbop'</definedName>
    <definedName name="_16__123Graph_BWB_ADJ_PRJ" hidden="1">[10]WB!$Q$257:$AK$257</definedName>
    <definedName name="_1987">#N/A</definedName>
    <definedName name="_1IMPRESION">#REF!</definedName>
    <definedName name="_1Macros_Import_.qbop">#N/A</definedName>
    <definedName name="_1r">#REF!</definedName>
    <definedName name="_2">#N/A</definedName>
    <definedName name="_2__123Graph_ACPI_ER_LOG" hidden="1">[10]ER!#REF!</definedName>
    <definedName name="_20__123Graph_XREALEX_WAGE" hidden="1">[11]PRIVATE!#REF!</definedName>
    <definedName name="_24Macros_Import_.qbop">[12]!'[Macros Import].qbop'</definedName>
    <definedName name="_25__123Graph_ACPI_ER_LOG" hidden="1">[13]ER!#REF!</definedName>
    <definedName name="_26__123Graph_BCPI_ER_LOG" hidden="1">[13]ER!#REF!</definedName>
    <definedName name="_27__123Graph_ACPI_ER_LOG" hidden="1">[4]ER!#REF!</definedName>
    <definedName name="_27__123Graph_BIBA_IBRD" hidden="1">[13]WB!#REF!</definedName>
    <definedName name="_27_0CUADRO_N__4.">[14]monthly!#REF!</definedName>
    <definedName name="_28B.2_B.3">#REF!</definedName>
    <definedName name="_29B.4___5">#REF!</definedName>
    <definedName name="_2IMPRESION">#REF!</definedName>
    <definedName name="_2Macros_Import_.qbop">[15]!'[Macros Import].qbop'</definedName>
    <definedName name="_3">#N/A</definedName>
    <definedName name="_3.__No_club_de_París__Después_del_30_Jun_84">#N/A</definedName>
    <definedName name="_3__123Graph_ACPI_ER_LOG" hidden="1">[4]ER!#REF!</definedName>
    <definedName name="_30CONSOL_B2">#REF!</definedName>
    <definedName name="_31_0GRÁFICO_N_10.2">[14]monthly!#REF!</definedName>
    <definedName name="_31CONSOL_DEPOSITS">'[16]A 11'!#REF!</definedName>
    <definedName name="_32FA_L">#REF!</definedName>
    <definedName name="_33GAZ_LIABS">#REF!</definedName>
    <definedName name="_34INT_RESERVES">#REF!</definedName>
    <definedName name="_39__123Graph_BCPI_ER_LOG" hidden="1">[4]ER!#REF!</definedName>
    <definedName name="_4">#N/A</definedName>
    <definedName name="_4__123Graph_BCPI_ER_LOG" hidden="1">[4]ER!#REF!</definedName>
    <definedName name="_5">#N/A</definedName>
    <definedName name="_5__123Graph_BIBA_IBRD" hidden="1">[4]WB!#REF!</definedName>
    <definedName name="_51__123Graph_BIBA_IBRD" hidden="1">[4]WB!#REF!</definedName>
    <definedName name="_52B.2_B.3">#REF!</definedName>
    <definedName name="_53B.4___5">#REF!</definedName>
    <definedName name="_54CONSOL_B2">#REF!</definedName>
    <definedName name="_6">#N/A</definedName>
    <definedName name="_6__123Graph_AIBA_IBRD" hidden="1">[10]WB!$Q$62:$AK$62</definedName>
    <definedName name="_68CONSOL_DEPOSITS">'[8]A 11'!#REF!</definedName>
    <definedName name="_69FA_L">#REF!</definedName>
    <definedName name="_6B.2_B.3">#REF!</definedName>
    <definedName name="_7">#N/A</definedName>
    <definedName name="_70GAZ_LIABS">#REF!</definedName>
    <definedName name="_71INT_RESERVES">#REF!</definedName>
    <definedName name="_7B.4___5">#REF!</definedName>
    <definedName name="_8">#N/A</definedName>
    <definedName name="_8CONSOL_B2">#REF!</definedName>
    <definedName name="_9CONSOL_DEPOSITS">'[17]A 11'!#REF!</definedName>
    <definedName name="_AUS1">#N/A</definedName>
    <definedName name="_BOP2">[18]BoP!#REF!</definedName>
    <definedName name="_D">#REF!</definedName>
    <definedName name="_DEG1">#N/A</definedName>
    <definedName name="_DKR1">#N/A</definedName>
    <definedName name="_ECU1">#N/A</definedName>
    <definedName name="_END94">#REF!</definedName>
    <definedName name="_ESC1">#N/A</definedName>
    <definedName name="_FAL1">#N/A</definedName>
    <definedName name="_FAL2">#N/A</definedName>
    <definedName name="_FAL3">#N/A</definedName>
    <definedName name="_FAL4">#N/A</definedName>
    <definedName name="_FAL5">#N/A</definedName>
    <definedName name="_FAL6">#N/A</definedName>
    <definedName name="_FAL7">#N/A</definedName>
    <definedName name="_Fill" hidden="1">'[19]shared data'!$A$4:$A$642</definedName>
    <definedName name="_FMK1">#N/A</definedName>
    <definedName name="_ftnref1">#REF!</definedName>
    <definedName name="_IKR1">#N/A</definedName>
    <definedName name="_IRP1">#N/A</definedName>
    <definedName name="_Key1" hidden="1">#N/A</definedName>
    <definedName name="_LIT1">#N/A</definedName>
    <definedName name="_MEX1">#N/A</definedName>
    <definedName name="_Order1" hidden="1">255</definedName>
    <definedName name="_Order2" hidden="1">0</definedName>
    <definedName name="_P">#REF!</definedName>
    <definedName name="_Parse_Out" hidden="1">#REF!</definedName>
    <definedName name="_PTA1">#N/A</definedName>
    <definedName name="_Regression_Out" hidden="1">#REF!</definedName>
    <definedName name="_Regression_X" hidden="1">#REF!</definedName>
    <definedName name="_Regression_Y" hidden="1">#REF!</definedName>
    <definedName name="_RES2">[18]RES!#REF!</definedName>
    <definedName name="_ROS1">#N/A</definedName>
    <definedName name="_ROS2">#N/A</definedName>
    <definedName name="_ROS3">#N/A</definedName>
    <definedName name="_ROS4">#N/A</definedName>
    <definedName name="_SAR1">#N/A</definedName>
    <definedName name="_Sort" hidden="1">#N/A</definedName>
    <definedName name="_SUM2">#REF!</definedName>
    <definedName name="_t7">[20]R7!$A$1:$G$31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'[19]shared data'!$A$1:$G$71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">[21]!'[Macros Import].qbop'</definedName>
    <definedName name="A_impresión_IM">'[22]ponder a y p '!$A$1:$N$50</definedName>
    <definedName name="AAA">#REF!</definedName>
    <definedName name="AccessDatabase" hidden="1">"\\De2kp-42538\BOLETIN\Claga\CLAGA2000.mdb"</definedName>
    <definedName name="ACTIVATE">#REF!</definedName>
    <definedName name="ACUMULADO">#N/A</definedName>
    <definedName name="ALL">'[1]Imp:DSA output'!$C$9:$R$464</definedName>
    <definedName name="AMORTI">#N/A</definedName>
    <definedName name="ANEXO2">[23]BCP!#REF!</definedName>
    <definedName name="ANEXO3">#N/A</definedName>
    <definedName name="ANEXO4">#N/A</definedName>
    <definedName name="ANEXO5">#N/A</definedName>
    <definedName name="ANEXO6">#N/A</definedName>
    <definedName name="_xlnm.Print_Area" localSheetId="0">'PP (EST)'!$B$1:$R$108</definedName>
    <definedName name="_xlnm.Print_Area">'[24]Table 1'!#REF!</definedName>
    <definedName name="AREACONSTRUCCIO">#REF!</definedName>
    <definedName name="ASAU">#N/A</definedName>
    <definedName name="ASAU1">#N/A</definedName>
    <definedName name="asd">'[25]SPNF Acuerdo Incl. Int.'!asd</definedName>
    <definedName name="ASO">#REF!</definedName>
    <definedName name="atrade">[7]!atrade</definedName>
    <definedName name="AUS">#N/A</definedName>
    <definedName name="AVISO">#N/A</definedName>
    <definedName name="B">#N/A</definedName>
    <definedName name="BAL">#REF!</definedName>
    <definedName name="BANCOS">#N/A</definedName>
    <definedName name="_xlnm.Database">#REF!</definedName>
    <definedName name="Batumi_debt">#REF!</definedName>
    <definedName name="bb">#N/A</definedName>
    <definedName name="BBB">#REF!</definedName>
    <definedName name="bc" hidden="1">'[2]Crédito SPNF (fiscal)'!#REF!</definedName>
    <definedName name="BCA">#N/A</definedName>
    <definedName name="BCA_GDP">#N/A</definedName>
    <definedName name="BCA_NGDP">#REF!</definedName>
    <definedName name="BCH">#REF!</definedName>
    <definedName name="BCH_10G">#REF!</definedName>
    <definedName name="BCH_10R">#REF!</definedName>
    <definedName name="Bcos_Com_20G">#REF!</definedName>
    <definedName name="Bcos_Com20R">#REF!</definedName>
    <definedName name="BCRD15" hidden="1">'[2]Crédito SPNF (fiscal)'!#REF!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[26]!BFLD_DF</definedName>
    <definedName name="BFLD_DF1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[27]Q6!$E$28:$AH$28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LETIN">[23]BCP!#REF!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S">#N/A</definedName>
    <definedName name="BS1A">#N/A</definedName>
    <definedName name="BTR">#REF!</definedName>
    <definedName name="BTRG">#REF!</definedName>
    <definedName name="Button_13">"CLAGA2000_Consolidado_2001_List"</definedName>
    <definedName name="BX">#REF!</definedName>
    <definedName name="BXG">[27]Q6!$E$26:$AH$26</definedName>
    <definedName name="BXS">#REF!</definedName>
    <definedName name="C.2">#REF!</definedName>
    <definedName name="C_">#N/A</definedName>
    <definedName name="CAD">#N/A</definedName>
    <definedName name="calcNGS_NGDP">#N/A</definedName>
    <definedName name="CAMARON">#REF!</definedName>
    <definedName name="CCC">#REF!</definedName>
    <definedName name="CD">#N/A</definedName>
    <definedName name="CD1A">#N/A</definedName>
    <definedName name="CEMENTO">#REF!</definedName>
    <definedName name="CHF">#N/A</definedName>
    <definedName name="CHK5.1">#REF!</definedName>
    <definedName name="cirr">#REF!</definedName>
    <definedName name="CLUB91">#N/A</definedName>
    <definedName name="CMD">[23]BCP!#REF!</definedName>
    <definedName name="CN">#N/A</definedName>
    <definedName name="CN1A">#N/A</definedName>
    <definedName name="COM">#REF!</definedName>
    <definedName name="CONSOL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REDITOBCH">#REF!</definedName>
    <definedName name="CREDITORSB">#REF!</definedName>
    <definedName name="CRUZ">#N/A</definedName>
    <definedName name="CRUZ1">#N/A</definedName>
    <definedName name="CS">#N/A</definedName>
    <definedName name="CS1A">#N/A</definedName>
    <definedName name="CUENTASMON">[23]BCP!#REF!</definedName>
    <definedName name="CYEAR2021">[28]Coal!$B$583:$J$583</definedName>
    <definedName name="CYEAR2022">[28]Coal!$K$583:$V$583</definedName>
    <definedName name="CYEAR2023">[28]Coal!$W$583:$AH$583</definedName>
    <definedName name="CYEAR2024">[28]Coal!$AI$583:$AT$583</definedName>
    <definedName name="CYEAR2025">[28]Coal!$AU$583:$AX$583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#REF!</definedName>
    <definedName name="dates">'[19]shared data'!$S$8:$S$155</definedName>
    <definedName name="DATES_A">'[19]shared data'!$D$2:$AC$2</definedName>
    <definedName name="Dates1">#REF!</definedName>
    <definedName name="DB">#REF!</definedName>
    <definedName name="DBproj">#N/A</definedName>
    <definedName name="DDD">#N/A</definedName>
    <definedName name="DEBRIEF">#REF!</definedName>
    <definedName name="DEBT">#REF!</definedName>
    <definedName name="DEFL">#REF!</definedName>
    <definedName name="DEG">#N/A</definedName>
    <definedName name="DEMEURO">#N/A</definedName>
    <definedName name="DES">#REF!</definedName>
    <definedName name="DG">#REF!</definedName>
    <definedName name="DG_S">#REF!</definedName>
    <definedName name="DGproj">#N/A</definedName>
    <definedName name="Discount_IDA">[29]NPV!$B$28</definedName>
    <definedName name="Discount_NC">[29]NPV!#REF!</definedName>
    <definedName name="DiscountRate">#REF!</definedName>
    <definedName name="DIVISOR">#N/A</definedName>
    <definedName name="DIVISOR1">#N/A</definedName>
    <definedName name="DKK">#N/A</definedName>
    <definedName name="DKR">#N/A</definedName>
    <definedName name="DM">#N/A</definedName>
    <definedName name="DM1A">#N/A</definedName>
    <definedName name="DO">#REF!</definedName>
    <definedName name="Dproj">#N/A</definedName>
    <definedName name="DR">#N/A</definedName>
    <definedName name="DR1A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Y">#N/A</definedName>
    <definedName name="DY1A">#N/A</definedName>
    <definedName name="EBRD">#REF!</definedName>
    <definedName name="ECU">#N/A</definedName>
    <definedName name="EDNA">#N/A</definedName>
    <definedName name="EMISION">[23]BCP!#REF!</definedName>
    <definedName name="empty">#REF!</definedName>
    <definedName name="ENDA">#N/A</definedName>
    <definedName name="ESAF_QUAR_GDP">#REF!</definedName>
    <definedName name="esafr">#REF!</definedName>
    <definedName name="ESC">#N/A</definedName>
    <definedName name="EURO">#N/A</definedName>
    <definedName name="EURO1">#N/A</definedName>
    <definedName name="ExitWRS">[30]Main!$AB$25</definedName>
    <definedName name="FAL">#N/A</definedName>
    <definedName name="FB">#N/A</definedName>
    <definedName name="FB1A">#N/A</definedName>
    <definedName name="FF">#N/A</definedName>
    <definedName name="FF1A">#N/A</definedName>
    <definedName name="FFNN">#REF!</definedName>
    <definedName name="Fisc">#REF!</definedName>
    <definedName name="FMI">[23]BCP!#REF!</definedName>
    <definedName name="FMK">#N/A</definedName>
    <definedName name="FORMATO">#N/A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FEURO">#N/A</definedName>
    <definedName name="FS">#N/A</definedName>
    <definedName name="FS1A">#N/A</definedName>
    <definedName name="FT">#N/A</definedName>
    <definedName name="FT1A">#N/A</definedName>
    <definedName name="FUENTE">#REF!</definedName>
    <definedName name="fuente1">#REF!</definedName>
    <definedName name="Fuent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BP">#N/A</definedName>
    <definedName name="GCB_NGDP">#N/A</definedName>
    <definedName name="GDP">'[31]Empresas Publicas detalle'!#REF!</definedName>
    <definedName name="GGB_NGDP">#N/A</definedName>
    <definedName name="GL_Z">#REF!</definedName>
    <definedName name="GOB">#N/A</definedName>
    <definedName name="Grace_IDA">[29]NPV!$B$25</definedName>
    <definedName name="Grace_NC">[29]NPV!#REF!</definedName>
    <definedName name="GUIL">#N/A</definedName>
    <definedName name="GUIL1">#N/A</definedName>
    <definedName name="GYEAR2021">[28]Gold!$B$583:$J$583</definedName>
    <definedName name="GYEAR2022">[28]Gold!$K$583:$U$583</definedName>
    <definedName name="HEADING">#REF!</definedName>
    <definedName name="Heading39">'[19]shared data'!$A$1:$G$5</definedName>
    <definedName name="hhh">#N/A</definedName>
    <definedName name="HTML_CodePage" hidden="1">1252</definedName>
    <definedName name="HTML_Control" localSheetId="0" hidden="1">{"'para SB'!$A$1318:$F$1381"}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DAr">#REF!</definedName>
    <definedName name="IDB">#N/A</definedName>
    <definedName name="IFSASSETS">#REF!</definedName>
    <definedName name="IFSLIABS">#REF!</definedName>
    <definedName name="IKR">#N/A</definedName>
    <definedName name="IM">#REF!</definedName>
    <definedName name="IMF">#REF!</definedName>
    <definedName name="INDICEPRODUCCIO">#REF!</definedName>
    <definedName name="INFOGER">[23]BCP!#REF!</definedName>
    <definedName name="INGRESOS">#REF!</definedName>
    <definedName name="INPUT_2">[9]Input!#REF!</definedName>
    <definedName name="INPUT_4">[9]Input!#REF!</definedName>
    <definedName name="INTERES">#N/A</definedName>
    <definedName name="Interest_IDA">[29]NPV!$B$27</definedName>
    <definedName name="Interest_NC">[29]NPV!#REF!</definedName>
    <definedName name="InterestRate">#REF!</definedName>
    <definedName name="IPC">[32]ipc!#REF!</definedName>
    <definedName name="IRLS">#N/A</definedName>
    <definedName name="IRLS1">#N/A</definedName>
    <definedName name="IRP">#N/A</definedName>
    <definedName name="JA">#N/A</definedName>
    <definedName name="JJ">#N/A</definedName>
    <definedName name="JPY">#N/A</definedName>
    <definedName name="KD">#N/A</definedName>
    <definedName name="KD1A">#N/A</definedName>
    <definedName name="LD">#N/A</definedName>
    <definedName name="LD1A">#N/A</definedName>
    <definedName name="LE">#N/A</definedName>
    <definedName name="LE1A">#N/A</definedName>
    <definedName name="LINES">#REF!</definedName>
    <definedName name="LIT">#N/A</definedName>
    <definedName name="LITEURO">#N/A</definedName>
    <definedName name="LP">#N/A</definedName>
    <definedName name="LP1A">#N/A</definedName>
    <definedName name="LTcirr">#REF!</definedName>
    <definedName name="LTr">#REF!</definedName>
    <definedName name="LUR">#N/A</definedName>
    <definedName name="LUXF">#N/A</definedName>
    <definedName name="LUXF1">#N/A</definedName>
    <definedName name="MACRO">#REF!</definedName>
    <definedName name="MACRO_ASSUMP_2006">#REF!</definedName>
    <definedName name="MALAX">#N/A</definedName>
    <definedName name="MALAX1">#N/A</definedName>
    <definedName name="Maturity_IDA">[29]NPV!$B$26</definedName>
    <definedName name="Maturity_NC">[29]NPV!#REF!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EX">#N/A</definedName>
    <definedName name="mflowsa">[7]!mflowsa</definedName>
    <definedName name="mflowsq">[7]!mflowsq</definedName>
    <definedName name="MIDDLE">#REF!</definedName>
    <definedName name="MISC4">[9]OUTPUT!#REF!</definedName>
    <definedName name="MN">[23]BCP!#REF!</definedName>
    <definedName name="MNP">[23]BCP!#REF!</definedName>
    <definedName name="MPETROLEO">#REF!</definedName>
    <definedName name="mstocksa">[7]!mstocksa</definedName>
    <definedName name="mstocksq">[7]!mstocksq</definedName>
    <definedName name="n">#REF!</definedName>
    <definedName name="names">'[19]shared data'!$B$7:$O$7</definedName>
    <definedName name="NAMES_A">'[19]shared data'!$B$5:$B$223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BlankRow">[33]QEDS!$11:$11</definedName>
    <definedName name="nmColumnHeader">[33]QEDS!$2:$2</definedName>
    <definedName name="nmData">[33]QEDS!$B$3:$F$9</definedName>
    <definedName name="NMG_RG">#N/A</definedName>
    <definedName name="nmIndexTable">[33]QEDS!$13:$13</definedName>
    <definedName name="nmReportFooter">[33]QEDS!$10:$10</definedName>
    <definedName name="nmReportHeader">[33]QEDS!$1:$1</definedName>
    <definedName name="nmRowHeader">[33]QEDS!$A$3:$A$9</definedName>
    <definedName name="nmScale">[33]QEDS!$12:$12</definedName>
    <definedName name="NNN">#REF!</definedName>
    <definedName name="no" hidden="1">'[2]Crédito SPNF (fiscal)'!#REF!</definedName>
    <definedName name="NOCLUB">#N/A</definedName>
    <definedName name="NOK">#N/A</definedName>
    <definedName name="nombrenuevo">#N/A</definedName>
    <definedName name="NOTA_EXPLICATIV">#REF!</definedName>
    <definedName name="Notes">[34]UPLOAD!#REF!</definedName>
    <definedName name="NOTITLES">#REF!</definedName>
    <definedName name="NTDD_RG">[26]!NTDD_RG</definedName>
    <definedName name="NX">#N/A</definedName>
    <definedName name="NX_R">#N/A</definedName>
    <definedName name="NXG_RG">#N/A</definedName>
    <definedName name="NYEAR2021">[28]Nickel!$B$583:$J$583</definedName>
    <definedName name="NYEAR2022">[28]Nickel!$K$583:$V$583</definedName>
    <definedName name="NYEAR2023">[28]Nickel!$W$583:$AH$583</definedName>
    <definedName name="NYEAR2024">[28]Nickel!$AI$583:$AT$583</definedName>
    <definedName name="NYEAR2025">[28]Nickel!$AU$583:$BF$583</definedName>
    <definedName name="OCTUBRE">#N/A</definedName>
    <definedName name="OECD_Table">#REF!</definedName>
    <definedName name="OnShow">'[25]SPNF Acuerdo Incl. Int.'!OnShow</definedName>
    <definedName name="Otr_Inst_Banc_40G">#REF!</definedName>
    <definedName name="Pan_Bancario_50G">#REF!</definedName>
    <definedName name="Pan_Monet_30G">#REF!</definedName>
    <definedName name="Path_Data">'[19]shared data'!$B$8</definedName>
    <definedName name="Path_System">'[19]shared data'!$B$7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">#REF!</definedName>
    <definedName name="PFP">#REF!</definedName>
    <definedName name="pfp_table1">#REF!</definedName>
    <definedName name="PK">#REF!</definedName>
    <definedName name="PLATA">#REF!</definedName>
    <definedName name="POLLO">#REF!</definedName>
    <definedName name="POTENCIAL">#N/A</definedName>
    <definedName name="PP">#N/A</definedName>
    <definedName name="PPPWGT">#N/A</definedName>
    <definedName name="PRECIOCIFBANANO">#REF!</definedName>
    <definedName name="PRICE">#REF!</definedName>
    <definedName name="PRICETAB">#REF!</definedName>
    <definedName name="Print_Area_MI">#N/A</definedName>
    <definedName name="PRINTMACRO">#REF!</definedName>
    <definedName name="PrintThis_Links">[30]Links!$A$1:$F$33</definedName>
    <definedName name="PRIV0">#REF!</definedName>
    <definedName name="PRIV00">#REF!</definedName>
    <definedName name="PRIV1">#REF!</definedName>
    <definedName name="PRIV11">#REF!</definedName>
    <definedName name="PRIV2">#REF!</definedName>
    <definedName name="PRIV22">#REF!</definedName>
    <definedName name="PRIV3">#REF!</definedName>
    <definedName name="PRIV33">#REF!</definedName>
    <definedName name="PRMONTH">#REF!</definedName>
    <definedName name="prn">[29]FSUOUT!$B$2:$V$32</definedName>
    <definedName name="Prog1998">'[35]2003'!#REF!</definedName>
    <definedName name="PRYEAR">#REF!</definedName>
    <definedName name="PTA">#N/A</definedName>
    <definedName name="PTAEURO">#N/A</definedName>
    <definedName name="PUBL00">#REF!</definedName>
    <definedName name="PUBL11">#REF!</definedName>
    <definedName name="PUBL2">#REF!</definedName>
    <definedName name="PUBL22">#REF!</definedName>
    <definedName name="PUBL33">#REF!</definedName>
    <definedName name="PUBL5">#REF!</definedName>
    <definedName name="PUBL55">#REF!</definedName>
    <definedName name="PUBL6">#REF!</definedName>
    <definedName name="PUBL66">#REF!</definedName>
    <definedName name="Q_5">#REF!</definedName>
    <definedName name="Q_6">#REF!</definedName>
    <definedName name="Q_7">#REF!</definedName>
    <definedName name="QFISCAL">'[36]Quarterly Raw Data'!#REF!</definedName>
    <definedName name="qqq" localSheetId="0" hidden="1">{#N/A,#N/A,FALSE,"EXTRABUDGT"}</definedName>
    <definedName name="qqq" hidden="1">{#N/A,#N/A,FALSE,"EXTRABUDGT"}</definedName>
    <definedName name="QTAB7">'[36]Quarterly MacroFlow'!#REF!</definedName>
    <definedName name="QTAB7A">'[36]Quarterly MacroFlow'!#REF!</definedName>
    <definedName name="R_">#N/A</definedName>
    <definedName name="RA">#N/A</definedName>
    <definedName name="RD">#N/A</definedName>
    <definedName name="RD1A">#N/A</definedName>
    <definedName name="RE">#N/A</definedName>
    <definedName name="red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SERVAS">#REF!</definedName>
    <definedName name="RESUMEN">#REF!</definedName>
    <definedName name="RESUMEN2">#N/A</definedName>
    <definedName name="RESUMEN3">#N/A</definedName>
    <definedName name="RESUMEN4">#N/A</definedName>
    <definedName name="RESUMEN5">#N/A</definedName>
    <definedName name="right">#REF!</definedName>
    <definedName name="RIN">#REF!</definedName>
    <definedName name="rindex">#REF!</definedName>
    <definedName name="rita">[37]Hoja2!$1:$1048576</definedName>
    <definedName name="rngErrorSort">[30]ErrCheck!$A$4</definedName>
    <definedName name="rngLastSave">[30]Main!$G$19</definedName>
    <definedName name="rngLastSent">[30]Main!$G$18</definedName>
    <definedName name="rngLastUpdate">[30]Links!$D$2</definedName>
    <definedName name="rngNeedsUpdate">[30]Links!$E$2</definedName>
    <definedName name="rngQuestChecked">[30]ErrCheck!$A$3</definedName>
    <definedName name="ROS">#N/A</definedName>
    <definedName name="Rows_Table">#REF!</definedName>
    <definedName name="RR">#N/A</definedName>
    <definedName name="RS">#N/A</definedName>
    <definedName name="RS1A">#N/A</definedName>
    <definedName name="RSB">#REF!</definedName>
    <definedName name="RSB_AHAP_40R">#REF!</definedName>
    <definedName name="RSB_Bcos_Des_40R">#REF!</definedName>
    <definedName name="RSB_SOCFIN_40R">#REF!</definedName>
    <definedName name="RUIZ">#N/A</definedName>
    <definedName name="S_">#N/A</definedName>
    <definedName name="S_1A">#N/A</definedName>
    <definedName name="SA_Tab">#REF!</definedName>
    <definedName name="SAR">#N/A</definedName>
    <definedName name="SCHILL">#N/A</definedName>
    <definedName name="SCHILL1">#N/A</definedName>
    <definedName name="sds_gdp_exp_lari">#REF!</definedName>
    <definedName name="sds_gdp_origin">#REF!</definedName>
    <definedName name="sds_gpd_exp_gdp">#REF!</definedName>
    <definedName name="SEK">#N/A</definedName>
    <definedName name="sencount" hidden="1">2</definedName>
    <definedName name="SING">#N/A</definedName>
    <definedName name="SING1">#N/A</definedName>
    <definedName name="SPN">#N/A</definedName>
    <definedName name="spnf">'[25]SPNF Acuerdo Incl. Int.'!spnf</definedName>
    <definedName name="START">#REF!</definedName>
    <definedName name="STFQTAB">#REF!</definedName>
    <definedName name="STOP">#REF!</definedName>
    <definedName name="SUM">[4]BoP!$E$313:$BE$365</definedName>
    <definedName name="SUPLI">#N/A</definedName>
    <definedName name="SUPLIDORES">#N/A</definedName>
    <definedName name="Tab25a">#REF!</definedName>
    <definedName name="Tab25b">#REF!</definedName>
    <definedName name="Table__47">[38]RED47!$A$1:$I$53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8">'[19]shared data'!$A$1:$E$32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SA">#N/A</definedName>
    <definedName name="TASAS">#N/A</definedName>
    <definedName name="Tasas_Interes_06R">[39]A!$A$1:$T$54</definedName>
    <definedName name="tblChecks">[30]ErrCheck!$A$3:$E$5</definedName>
    <definedName name="tblLinks">[30]Links!$A$4:$F$33</definedName>
    <definedName name="tc">#VALUE!</definedName>
    <definedName name="TD">#N/A</definedName>
    <definedName name="TD1A">#N/A</definedName>
    <definedName name="TELAS">#REF!</definedName>
    <definedName name="Template_Table">#REF!</definedName>
    <definedName name="TIPOCAMBIO">#REF!</definedName>
    <definedName name="TITLES">#REF!</definedName>
    <definedName name="_xlnm.Print_Titles" localSheetId="0">'PP (EST)'!$1:$7</definedName>
    <definedName name="_xlnm.Print_Titles">#REF!,#REF!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[27]Q5!$E$23:$AH$23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[40]BCC!$A$1:$N$821,[40]BCC!$A$822:$N$1624</definedName>
    <definedName name="TOTAL">#N/A</definedName>
    <definedName name="Trade">#REF!</definedName>
    <definedName name="TRADE3">[9]Trade!#REF!</definedName>
    <definedName name="TRIGO">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AED">#N/A</definedName>
    <definedName name="UAED1">#N/A</definedName>
    <definedName name="UC">#N/A</definedName>
    <definedName name="UC1A">#N/A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ENEZU">#N/A</definedName>
    <definedName name="VIAAEREA">#REF!</definedName>
    <definedName name="VTITLES">#REF!</definedName>
    <definedName name="wage_govt_sector">#REF!</definedName>
    <definedName name="WAPR">#REF!</definedName>
    <definedName name="WEO">#REF!</definedName>
    <definedName name="will">'[25]SPNF Acuerdo Incl. Int.'!will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XBANANO">#REF!</definedName>
    <definedName name="XCAFE">#REF!</definedName>
    <definedName name="XGS">#REF!</definedName>
    <definedName name="XMENSUALES">#REF!</definedName>
    <definedName name="xxWRS_1">'[19]shared data'!$A$1:$A$77</definedName>
    <definedName name="xxWRS_2">#REF!</definedName>
    <definedName name="xxWRS_3">#REF!</definedName>
    <definedName name="xxWRS_4">[29]Q5!$A$1:$A$104</definedName>
    <definedName name="xxWRS_5">[29]Q6!$A$1:$A$160</definedName>
    <definedName name="xxWRS_6">[29]Q7!$A$1:$A$59</definedName>
    <definedName name="xxWRS_7">[29]Q5!$A$1:$A$109</definedName>
    <definedName name="xxWRS_8">[29]Q6!$A$1:$A$162</definedName>
    <definedName name="xxWRS_9">[29]Q7!$A$1:$A$61</definedName>
    <definedName name="XXX">#REF!</definedName>
    <definedName name="XXX1">#REF!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YY">#N/A</definedName>
    <definedName name="YY1A">#N/A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5" l="1"/>
  <c r="E55" i="5"/>
  <c r="F55" i="5"/>
  <c r="G55" i="5"/>
  <c r="H55" i="5"/>
  <c r="C55" i="5"/>
  <c r="P104" i="5"/>
  <c r="P103" i="5"/>
  <c r="P102" i="5"/>
  <c r="P101" i="5" s="1"/>
  <c r="G101" i="5"/>
  <c r="G100" i="5" s="1"/>
  <c r="F101" i="5"/>
  <c r="F100" i="5" s="1"/>
  <c r="D101" i="5"/>
  <c r="O101" i="5"/>
  <c r="N101" i="5"/>
  <c r="M101" i="5"/>
  <c r="L101" i="5"/>
  <c r="K101" i="5"/>
  <c r="E101" i="5"/>
  <c r="E100" i="5" s="1"/>
  <c r="J100" i="5"/>
  <c r="P99" i="5"/>
  <c r="P98" i="5"/>
  <c r="P97" i="5"/>
  <c r="P96" i="5"/>
  <c r="C95" i="5"/>
  <c r="P95" i="5"/>
  <c r="O95" i="5"/>
  <c r="N95" i="5"/>
  <c r="M95" i="5"/>
  <c r="M87" i="5" s="1"/>
  <c r="L95" i="5"/>
  <c r="K95" i="5"/>
  <c r="J95" i="5"/>
  <c r="D95" i="5"/>
  <c r="P94" i="5"/>
  <c r="P93" i="5"/>
  <c r="H93" i="5"/>
  <c r="G93" i="5"/>
  <c r="F93" i="5"/>
  <c r="E93" i="5"/>
  <c r="D93" i="5"/>
  <c r="C93" i="5"/>
  <c r="P92" i="5"/>
  <c r="P91" i="5"/>
  <c r="H88" i="5"/>
  <c r="P90" i="5"/>
  <c r="I90" i="5"/>
  <c r="Q90" i="5" s="1"/>
  <c r="P89" i="5"/>
  <c r="E88" i="5"/>
  <c r="D88" i="5"/>
  <c r="O88" i="5"/>
  <c r="O87" i="5" s="1"/>
  <c r="N88" i="5"/>
  <c r="N87" i="5" s="1"/>
  <c r="M88" i="5"/>
  <c r="L88" i="5"/>
  <c r="K88" i="5"/>
  <c r="K87" i="5" s="1"/>
  <c r="J88" i="5"/>
  <c r="L87" i="5"/>
  <c r="P86" i="5"/>
  <c r="I86" i="5"/>
  <c r="Q86" i="5" s="1"/>
  <c r="P85" i="5"/>
  <c r="D83" i="5"/>
  <c r="P84" i="5"/>
  <c r="H83" i="5"/>
  <c r="F83" i="5"/>
  <c r="E83" i="5"/>
  <c r="C83" i="5"/>
  <c r="O83" i="5"/>
  <c r="N83" i="5"/>
  <c r="M83" i="5"/>
  <c r="L83" i="5"/>
  <c r="K83" i="5"/>
  <c r="J83" i="5"/>
  <c r="Y82" i="5"/>
  <c r="P82" i="5"/>
  <c r="I82" i="5"/>
  <c r="P81" i="5"/>
  <c r="P80" i="5"/>
  <c r="F79" i="5"/>
  <c r="E79" i="5"/>
  <c r="O79" i="5"/>
  <c r="N79" i="5"/>
  <c r="M79" i="5"/>
  <c r="L79" i="5"/>
  <c r="K79" i="5"/>
  <c r="J79" i="5"/>
  <c r="H79" i="5"/>
  <c r="P78" i="5"/>
  <c r="P77" i="5"/>
  <c r="I77" i="5"/>
  <c r="P76" i="5"/>
  <c r="F75" i="5"/>
  <c r="E75" i="5"/>
  <c r="D75" i="5"/>
  <c r="O75" i="5"/>
  <c r="N75" i="5"/>
  <c r="M75" i="5"/>
  <c r="L75" i="5"/>
  <c r="K75" i="5"/>
  <c r="J75" i="5"/>
  <c r="G75" i="5"/>
  <c r="P74" i="5"/>
  <c r="P73" i="5"/>
  <c r="I73" i="5"/>
  <c r="P72" i="5"/>
  <c r="D70" i="5"/>
  <c r="P71" i="5"/>
  <c r="P70" i="5" s="1"/>
  <c r="E70" i="5"/>
  <c r="E69" i="5" s="1"/>
  <c r="E68" i="5" s="1"/>
  <c r="C70" i="5"/>
  <c r="O70" i="5"/>
  <c r="O69" i="5" s="1"/>
  <c r="O68" i="5" s="1"/>
  <c r="O67" i="5" s="1"/>
  <c r="N70" i="5"/>
  <c r="N69" i="5" s="1"/>
  <c r="M70" i="5"/>
  <c r="M69" i="5" s="1"/>
  <c r="M68" i="5" s="1"/>
  <c r="M67" i="5" s="1"/>
  <c r="L70" i="5"/>
  <c r="L69" i="5" s="1"/>
  <c r="K70" i="5"/>
  <c r="J70" i="5"/>
  <c r="H70" i="5"/>
  <c r="G70" i="5"/>
  <c r="G69" i="5" s="1"/>
  <c r="G68" i="5" s="1"/>
  <c r="F70" i="5"/>
  <c r="K69" i="5"/>
  <c r="J69" i="5"/>
  <c r="J68" i="5"/>
  <c r="J67" i="5" s="1"/>
  <c r="P66" i="5"/>
  <c r="H66" i="5"/>
  <c r="G66" i="5"/>
  <c r="F66" i="5"/>
  <c r="E66" i="5"/>
  <c r="D66" i="5"/>
  <c r="C66" i="5"/>
  <c r="P65" i="5"/>
  <c r="H65" i="5"/>
  <c r="G65" i="5"/>
  <c r="F65" i="5"/>
  <c r="E65" i="5"/>
  <c r="D65" i="5"/>
  <c r="C65" i="5"/>
  <c r="P64" i="5"/>
  <c r="H64" i="5"/>
  <c r="G64" i="5"/>
  <c r="G59" i="5" s="1"/>
  <c r="G58" i="5" s="1"/>
  <c r="F64" i="5"/>
  <c r="E64" i="5"/>
  <c r="D64" i="5"/>
  <c r="C64" i="5"/>
  <c r="P63" i="5"/>
  <c r="H63" i="5"/>
  <c r="H59" i="5" s="1"/>
  <c r="H58" i="5" s="1"/>
  <c r="G63" i="5"/>
  <c r="F63" i="5"/>
  <c r="E63" i="5"/>
  <c r="D63" i="5"/>
  <c r="C63" i="5"/>
  <c r="P62" i="5"/>
  <c r="H62" i="5"/>
  <c r="G62" i="5"/>
  <c r="F62" i="5"/>
  <c r="E62" i="5"/>
  <c r="D62" i="5"/>
  <c r="C62" i="5"/>
  <c r="I62" i="5" s="1"/>
  <c r="Q62" i="5" s="1"/>
  <c r="P61" i="5"/>
  <c r="H61" i="5"/>
  <c r="G61" i="5"/>
  <c r="F61" i="5"/>
  <c r="E61" i="5"/>
  <c r="D61" i="5"/>
  <c r="C61" i="5"/>
  <c r="P60" i="5"/>
  <c r="O59" i="5"/>
  <c r="O58" i="5" s="1"/>
  <c r="N59" i="5"/>
  <c r="N58" i="5" s="1"/>
  <c r="M59" i="5"/>
  <c r="M58" i="5" s="1"/>
  <c r="L59" i="5"/>
  <c r="L58" i="5" s="1"/>
  <c r="K59" i="5"/>
  <c r="J59" i="5"/>
  <c r="E59" i="5"/>
  <c r="E58" i="5" s="1"/>
  <c r="C59" i="5"/>
  <c r="C58" i="5" s="1"/>
  <c r="K58" i="5"/>
  <c r="J58" i="5"/>
  <c r="P57" i="5"/>
  <c r="P56" i="5"/>
  <c r="P55" i="5"/>
  <c r="O55" i="5"/>
  <c r="N55" i="5"/>
  <c r="M55" i="5"/>
  <c r="L55" i="5"/>
  <c r="K55" i="5"/>
  <c r="J55" i="5"/>
  <c r="P54" i="5"/>
  <c r="P53" i="5"/>
  <c r="P52" i="5"/>
  <c r="P51" i="5"/>
  <c r="P49" i="5" s="1"/>
  <c r="P46" i="5" s="1"/>
  <c r="I51" i="5"/>
  <c r="P50" i="5"/>
  <c r="F49" i="5"/>
  <c r="D49" i="5"/>
  <c r="O49" i="5"/>
  <c r="N49" i="5"/>
  <c r="M49" i="5"/>
  <c r="L49" i="5"/>
  <c r="K49" i="5"/>
  <c r="J49" i="5"/>
  <c r="G49" i="5"/>
  <c r="E49" i="5"/>
  <c r="P48" i="5"/>
  <c r="H47" i="5"/>
  <c r="P47" i="5"/>
  <c r="O47" i="5"/>
  <c r="N47" i="5"/>
  <c r="M47" i="5"/>
  <c r="L47" i="5"/>
  <c r="L46" i="5" s="1"/>
  <c r="K47" i="5"/>
  <c r="J47" i="5"/>
  <c r="J46" i="5" s="1"/>
  <c r="G47" i="5"/>
  <c r="F47" i="5"/>
  <c r="F46" i="5" s="1"/>
  <c r="E47" i="5"/>
  <c r="E46" i="5" s="1"/>
  <c r="D47" i="5"/>
  <c r="C47" i="5"/>
  <c r="O46" i="5"/>
  <c r="N46" i="5"/>
  <c r="M46" i="5"/>
  <c r="K46" i="5"/>
  <c r="P45" i="5"/>
  <c r="I45" i="5"/>
  <c r="P44" i="5"/>
  <c r="P43" i="5"/>
  <c r="P42" i="5"/>
  <c r="P41" i="5"/>
  <c r="P40" i="5"/>
  <c r="H39" i="5"/>
  <c r="F39" i="5"/>
  <c r="F36" i="5" s="1"/>
  <c r="E39" i="5"/>
  <c r="E36" i="5" s="1"/>
  <c r="D39" i="5"/>
  <c r="D36" i="5" s="1"/>
  <c r="P39" i="5"/>
  <c r="M39" i="5"/>
  <c r="L39" i="5"/>
  <c r="K39" i="5"/>
  <c r="J39" i="5"/>
  <c r="G39" i="5"/>
  <c r="P38" i="5"/>
  <c r="P37" i="5"/>
  <c r="P36" i="5" s="1"/>
  <c r="H36" i="5"/>
  <c r="O36" i="5"/>
  <c r="N36" i="5"/>
  <c r="M36" i="5"/>
  <c r="L36" i="5"/>
  <c r="K36" i="5"/>
  <c r="J36" i="5"/>
  <c r="P35" i="5"/>
  <c r="P34" i="5"/>
  <c r="I34" i="5"/>
  <c r="P33" i="5"/>
  <c r="P32" i="5"/>
  <c r="P31" i="5"/>
  <c r="P30" i="5"/>
  <c r="P29" i="5"/>
  <c r="E28" i="5"/>
  <c r="D28" i="5"/>
  <c r="P28" i="5"/>
  <c r="O28" i="5"/>
  <c r="N28" i="5"/>
  <c r="M28" i="5"/>
  <c r="L28" i="5"/>
  <c r="K28" i="5"/>
  <c r="J28" i="5"/>
  <c r="P27" i="5"/>
  <c r="P25" i="5" s="1"/>
  <c r="P24" i="5" s="1"/>
  <c r="P26" i="5"/>
  <c r="G25" i="5"/>
  <c r="D25" i="5"/>
  <c r="O25" i="5"/>
  <c r="O24" i="5" s="1"/>
  <c r="N25" i="5"/>
  <c r="M25" i="5"/>
  <c r="L25" i="5"/>
  <c r="K25" i="5"/>
  <c r="J25" i="5"/>
  <c r="E25" i="5"/>
  <c r="N24" i="5"/>
  <c r="M24" i="5"/>
  <c r="L24" i="5"/>
  <c r="P23" i="5"/>
  <c r="I23" i="5"/>
  <c r="P22" i="5"/>
  <c r="P21" i="5"/>
  <c r="P20" i="5"/>
  <c r="P19" i="5"/>
  <c r="P18" i="5"/>
  <c r="H16" i="5"/>
  <c r="H15" i="5" s="1"/>
  <c r="P17" i="5"/>
  <c r="P16" i="5" s="1"/>
  <c r="P15" i="5" s="1"/>
  <c r="E16" i="5"/>
  <c r="E15" i="5" s="1"/>
  <c r="D16" i="5"/>
  <c r="D15" i="5" s="1"/>
  <c r="I17" i="5"/>
  <c r="O16" i="5"/>
  <c r="N16" i="5"/>
  <c r="M16" i="5"/>
  <c r="L16" i="5"/>
  <c r="L15" i="5" s="1"/>
  <c r="K16" i="5"/>
  <c r="K15" i="5" s="1"/>
  <c r="J16" i="5"/>
  <c r="J15" i="5" s="1"/>
  <c r="O15" i="5"/>
  <c r="N15" i="5"/>
  <c r="M15" i="5"/>
  <c r="P14" i="5"/>
  <c r="P13" i="5"/>
  <c r="P12" i="5"/>
  <c r="P11" i="5"/>
  <c r="P10" i="5" s="1"/>
  <c r="D10" i="5"/>
  <c r="C10" i="5"/>
  <c r="O10" i="5"/>
  <c r="N10" i="5"/>
  <c r="M10" i="5"/>
  <c r="M9" i="5" s="1"/>
  <c r="L10" i="5"/>
  <c r="K10" i="5"/>
  <c r="J10" i="5"/>
  <c r="D87" i="5" l="1"/>
  <c r="G46" i="5"/>
  <c r="D24" i="5"/>
  <c r="D46" i="5"/>
  <c r="I40" i="5"/>
  <c r="R40" i="5" s="1"/>
  <c r="I52" i="5"/>
  <c r="R52" i="5" s="1"/>
  <c r="E67" i="5"/>
  <c r="P69" i="5"/>
  <c r="F59" i="5"/>
  <c r="F58" i="5" s="1"/>
  <c r="I63" i="5"/>
  <c r="Q63" i="5" s="1"/>
  <c r="G67" i="5"/>
  <c r="D69" i="5"/>
  <c r="D68" i="5" s="1"/>
  <c r="D67" i="5" s="1"/>
  <c r="I74" i="5"/>
  <c r="L68" i="5"/>
  <c r="L67" i="5" s="1"/>
  <c r="I78" i="5"/>
  <c r="Q78" i="5" s="1"/>
  <c r="I91" i="5"/>
  <c r="R91" i="5" s="1"/>
  <c r="H95" i="5"/>
  <c r="H87" i="5" s="1"/>
  <c r="C16" i="5"/>
  <c r="C15" i="5" s="1"/>
  <c r="I29" i="5"/>
  <c r="R29" i="5" s="1"/>
  <c r="I26" i="5"/>
  <c r="Q26" i="5" s="1"/>
  <c r="C28" i="5"/>
  <c r="I38" i="5"/>
  <c r="R38" i="5" s="1"/>
  <c r="I41" i="5"/>
  <c r="Q41" i="5" s="1"/>
  <c r="I53" i="5"/>
  <c r="R53" i="5" s="1"/>
  <c r="F10" i="5"/>
  <c r="I13" i="5"/>
  <c r="R13" i="5" s="1"/>
  <c r="F16" i="5"/>
  <c r="F15" i="5" s="1"/>
  <c r="I20" i="5"/>
  <c r="Q20" i="5" s="1"/>
  <c r="C25" i="5"/>
  <c r="I64" i="5"/>
  <c r="Q64" i="5" s="1"/>
  <c r="K68" i="5"/>
  <c r="K67" i="5" s="1"/>
  <c r="C75" i="5"/>
  <c r="G79" i="5"/>
  <c r="G83" i="5"/>
  <c r="F88" i="5"/>
  <c r="F87" i="5" s="1"/>
  <c r="I92" i="5"/>
  <c r="Q92" i="5" s="1"/>
  <c r="I97" i="5"/>
  <c r="Q97" i="5" s="1"/>
  <c r="G95" i="5"/>
  <c r="G87" i="5" s="1"/>
  <c r="H101" i="5"/>
  <c r="H100" i="5" s="1"/>
  <c r="I31" i="5"/>
  <c r="R31" i="5" s="1"/>
  <c r="I42" i="5"/>
  <c r="Q42" i="5" s="1"/>
  <c r="I54" i="5"/>
  <c r="Q54" i="5" s="1"/>
  <c r="N9" i="5"/>
  <c r="N8" i="5" s="1"/>
  <c r="N105" i="5" s="1"/>
  <c r="G10" i="5"/>
  <c r="I12" i="5"/>
  <c r="I14" i="5"/>
  <c r="Q14" i="5" s="1"/>
  <c r="G16" i="5"/>
  <c r="G15" i="5" s="1"/>
  <c r="I21" i="5"/>
  <c r="F28" i="5"/>
  <c r="I32" i="5"/>
  <c r="Q32" i="5" s="1"/>
  <c r="I43" i="5"/>
  <c r="Q43" i="5" s="1"/>
  <c r="I55" i="5"/>
  <c r="R55" i="5" s="1"/>
  <c r="I65" i="5"/>
  <c r="Q65" i="5" s="1"/>
  <c r="N68" i="5"/>
  <c r="N67" i="5" s="1"/>
  <c r="G88" i="5"/>
  <c r="I93" i="5"/>
  <c r="Q93" i="5" s="1"/>
  <c r="E95" i="5"/>
  <c r="E87" i="5" s="1"/>
  <c r="I98" i="5"/>
  <c r="R98" i="5" s="1"/>
  <c r="I102" i="5"/>
  <c r="E24" i="5"/>
  <c r="L9" i="5"/>
  <c r="L8" i="5" s="1"/>
  <c r="L105" i="5" s="1"/>
  <c r="C49" i="5"/>
  <c r="C46" i="5" s="1"/>
  <c r="D9" i="5"/>
  <c r="J24" i="5"/>
  <c r="J9" i="5" s="1"/>
  <c r="J8" i="5" s="1"/>
  <c r="J105" i="5" s="1"/>
  <c r="H28" i="5"/>
  <c r="I35" i="5"/>
  <c r="I37" i="5"/>
  <c r="Q37" i="5" s="1"/>
  <c r="E10" i="5"/>
  <c r="H10" i="5"/>
  <c r="I19" i="5"/>
  <c r="Q19" i="5" s="1"/>
  <c r="K24" i="5"/>
  <c r="K9" i="5" s="1"/>
  <c r="K8" i="5" s="1"/>
  <c r="K105" i="5" s="1"/>
  <c r="H25" i="5"/>
  <c r="O9" i="5"/>
  <c r="O8" i="5" s="1"/>
  <c r="O105" i="5" s="1"/>
  <c r="I22" i="5"/>
  <c r="Q22" i="5" s="1"/>
  <c r="F25" i="5"/>
  <c r="F24" i="5" s="1"/>
  <c r="G28" i="5"/>
  <c r="G24" i="5" s="1"/>
  <c r="I33" i="5"/>
  <c r="Q33" i="5" s="1"/>
  <c r="G36" i="5"/>
  <c r="I44" i="5"/>
  <c r="Q44" i="5" s="1"/>
  <c r="I48" i="5"/>
  <c r="I47" i="5" s="1"/>
  <c r="I50" i="5"/>
  <c r="H49" i="5"/>
  <c r="H46" i="5" s="1"/>
  <c r="I56" i="5"/>
  <c r="R56" i="5" s="1"/>
  <c r="I60" i="5"/>
  <c r="I59" i="5" s="1"/>
  <c r="P59" i="5"/>
  <c r="P58" i="5" s="1"/>
  <c r="I66" i="5"/>
  <c r="Q66" i="5" s="1"/>
  <c r="C69" i="5"/>
  <c r="C68" i="5" s="1"/>
  <c r="F69" i="5"/>
  <c r="F68" i="5" s="1"/>
  <c r="F67" i="5" s="1"/>
  <c r="H75" i="5"/>
  <c r="I80" i="5"/>
  <c r="Q80" i="5" s="1"/>
  <c r="P79" i="5"/>
  <c r="I84" i="5"/>
  <c r="I94" i="5"/>
  <c r="Q94" i="5" s="1"/>
  <c r="F95" i="5"/>
  <c r="I99" i="5"/>
  <c r="R99" i="5" s="1"/>
  <c r="D100" i="5"/>
  <c r="I103" i="5"/>
  <c r="Q103" i="5" s="1"/>
  <c r="I57" i="5"/>
  <c r="Q57" i="5" s="1"/>
  <c r="D59" i="5"/>
  <c r="D58" i="5" s="1"/>
  <c r="I61" i="5"/>
  <c r="Q61" i="5" s="1"/>
  <c r="I72" i="5"/>
  <c r="Q72" i="5" s="1"/>
  <c r="H69" i="5"/>
  <c r="I76" i="5"/>
  <c r="R76" i="5" s="1"/>
  <c r="P75" i="5"/>
  <c r="D79" i="5"/>
  <c r="I81" i="5"/>
  <c r="Q81" i="5" s="1"/>
  <c r="I85" i="5"/>
  <c r="Q85" i="5" s="1"/>
  <c r="P83" i="5"/>
  <c r="J87" i="5"/>
  <c r="I89" i="5"/>
  <c r="I88" i="5" s="1"/>
  <c r="P88" i="5"/>
  <c r="P87" i="5" s="1"/>
  <c r="I104" i="5"/>
  <c r="Q104" i="5" s="1"/>
  <c r="Q13" i="5"/>
  <c r="Q29" i="5"/>
  <c r="Q82" i="5"/>
  <c r="R82" i="5"/>
  <c r="Q38" i="5"/>
  <c r="R35" i="5"/>
  <c r="Q35" i="5"/>
  <c r="Q73" i="5"/>
  <c r="R73" i="5"/>
  <c r="R77" i="5"/>
  <c r="Q77" i="5"/>
  <c r="R26" i="5"/>
  <c r="R41" i="5"/>
  <c r="R74" i="5"/>
  <c r="Q74" i="5"/>
  <c r="I11" i="5"/>
  <c r="P9" i="5"/>
  <c r="R14" i="5"/>
  <c r="R21" i="5"/>
  <c r="Q21" i="5"/>
  <c r="R32" i="5"/>
  <c r="R43" i="5"/>
  <c r="R93" i="5"/>
  <c r="R37" i="5"/>
  <c r="M8" i="5"/>
  <c r="M105" i="5" s="1"/>
  <c r="R48" i="5"/>
  <c r="R80" i="5"/>
  <c r="R84" i="5"/>
  <c r="Q84" i="5"/>
  <c r="R50" i="5"/>
  <c r="Q50" i="5"/>
  <c r="R17" i="5"/>
  <c r="Q17" i="5"/>
  <c r="R23" i="5"/>
  <c r="Q23" i="5"/>
  <c r="R34" i="5"/>
  <c r="Q34" i="5"/>
  <c r="Q45" i="5"/>
  <c r="R45" i="5"/>
  <c r="Q51" i="5"/>
  <c r="R51" i="5"/>
  <c r="I18" i="5"/>
  <c r="I27" i="5"/>
  <c r="I25" i="5" s="1"/>
  <c r="I30" i="5"/>
  <c r="C39" i="5"/>
  <c r="C36" i="5" s="1"/>
  <c r="I71" i="5"/>
  <c r="I96" i="5"/>
  <c r="C101" i="5"/>
  <c r="C100" i="5" s="1"/>
  <c r="C79" i="5"/>
  <c r="C88" i="5"/>
  <c r="C87" i="5" s="1"/>
  <c r="I101" i="5" l="1"/>
  <c r="I100" i="5" s="1"/>
  <c r="Q89" i="5"/>
  <c r="I83" i="5"/>
  <c r="C67" i="5"/>
  <c r="R78" i="5"/>
  <c r="Q76" i="5"/>
  <c r="I75" i="5"/>
  <c r="H68" i="5"/>
  <c r="H67" i="5" s="1"/>
  <c r="Q60" i="5"/>
  <c r="R57" i="5"/>
  <c r="R54" i="5"/>
  <c r="Q53" i="5"/>
  <c r="G9" i="5"/>
  <c r="G8" i="5" s="1"/>
  <c r="G105" i="5" s="1"/>
  <c r="I49" i="5"/>
  <c r="I46" i="5" s="1"/>
  <c r="Q48" i="5"/>
  <c r="I39" i="5"/>
  <c r="I36" i="5" s="1"/>
  <c r="R36" i="5" s="1"/>
  <c r="R42" i="5"/>
  <c r="Q40" i="5"/>
  <c r="Q31" i="5"/>
  <c r="H24" i="5"/>
  <c r="H9" i="5" s="1"/>
  <c r="E9" i="5"/>
  <c r="E8" i="5" s="1"/>
  <c r="E105" i="5" s="1"/>
  <c r="C24" i="5"/>
  <c r="C9" i="5" s="1"/>
  <c r="C8" i="5" s="1"/>
  <c r="C105" i="5" s="1"/>
  <c r="R22" i="5"/>
  <c r="D8" i="5"/>
  <c r="D105" i="5" s="1"/>
  <c r="Q99" i="5"/>
  <c r="Q102" i="5"/>
  <c r="R85" i="5"/>
  <c r="I79" i="5"/>
  <c r="R81" i="5"/>
  <c r="Q56" i="5"/>
  <c r="R33" i="5"/>
  <c r="R94" i="5"/>
  <c r="Q98" i="5"/>
  <c r="Q91" i="5"/>
  <c r="R19" i="5"/>
  <c r="Q52" i="5"/>
  <c r="R20" i="5"/>
  <c r="F9" i="5"/>
  <c r="F8" i="5" s="1"/>
  <c r="F105" i="5" s="1"/>
  <c r="P68" i="5"/>
  <c r="P67" i="5" s="1"/>
  <c r="P8" i="5" s="1"/>
  <c r="P105" i="5" s="1"/>
  <c r="Q55" i="5"/>
  <c r="Q12" i="5"/>
  <c r="R12" i="5"/>
  <c r="Q36" i="5"/>
  <c r="R25" i="5"/>
  <c r="Q25" i="5"/>
  <c r="I24" i="5"/>
  <c r="R71" i="5"/>
  <c r="Q71" i="5"/>
  <c r="I70" i="5"/>
  <c r="R96" i="5"/>
  <c r="R101" i="5"/>
  <c r="Q96" i="5"/>
  <c r="I95" i="5"/>
  <c r="I87" i="5" s="1"/>
  <c r="R18" i="5"/>
  <c r="Q18" i="5"/>
  <c r="R39" i="5"/>
  <c r="Q39" i="5"/>
  <c r="Q88" i="5"/>
  <c r="R88" i="5"/>
  <c r="Q79" i="5"/>
  <c r="R79" i="5"/>
  <c r="R75" i="5"/>
  <c r="Q75" i="5"/>
  <c r="R47" i="5"/>
  <c r="Q47" i="5"/>
  <c r="I58" i="5"/>
  <c r="Q58" i="5" s="1"/>
  <c r="Q59" i="5"/>
  <c r="R30" i="5"/>
  <c r="Q30" i="5"/>
  <c r="I28" i="5"/>
  <c r="R49" i="5"/>
  <c r="R11" i="5"/>
  <c r="Q11" i="5"/>
  <c r="I10" i="5"/>
  <c r="R27" i="5"/>
  <c r="Q27" i="5"/>
  <c r="I16" i="5"/>
  <c r="R83" i="5"/>
  <c r="Q83" i="5"/>
  <c r="Q101" i="5" l="1"/>
  <c r="H8" i="5"/>
  <c r="H105" i="5" s="1"/>
  <c r="Q49" i="5"/>
  <c r="R87" i="5"/>
  <c r="Q87" i="5"/>
  <c r="R95" i="5"/>
  <c r="Q95" i="5"/>
  <c r="R24" i="5"/>
  <c r="Q24" i="5"/>
  <c r="R28" i="5"/>
  <c r="Q28" i="5"/>
  <c r="R16" i="5"/>
  <c r="Q16" i="5"/>
  <c r="I15" i="5"/>
  <c r="I9" i="5" s="1"/>
  <c r="R10" i="5"/>
  <c r="Q10" i="5"/>
  <c r="R46" i="5"/>
  <c r="Q46" i="5"/>
  <c r="R70" i="5"/>
  <c r="Q70" i="5"/>
  <c r="I69" i="5"/>
  <c r="Q100" i="5"/>
  <c r="Q9" i="5" l="1"/>
  <c r="R9" i="5"/>
  <c r="R69" i="5"/>
  <c r="Q69" i="5"/>
  <c r="I68" i="5"/>
  <c r="R15" i="5"/>
  <c r="Q15" i="5"/>
  <c r="R68" i="5" l="1"/>
  <c r="Q68" i="5"/>
  <c r="I67" i="5"/>
  <c r="R67" i="5" l="1"/>
  <c r="Q67" i="5"/>
  <c r="I8" i="5"/>
  <c r="R8" i="5" l="1"/>
  <c r="Q8" i="5"/>
  <c r="I105" i="5"/>
  <c r="R105" i="5" l="1"/>
  <c r="Q105" i="5"/>
</calcChain>
</file>

<file path=xl/sharedStrings.xml><?xml version="1.0" encoding="utf-8"?>
<sst xmlns="http://schemas.openxmlformats.org/spreadsheetml/2006/main" count="125" uniqueCount="110">
  <si>
    <t>CUADRO No.1</t>
  </si>
  <si>
    <t>INGRESOS FISCALES COMPARADOS, SEGÚN PRINCIPALES PARTIDAS</t>
  </si>
  <si>
    <t>PARTIDAS</t>
  </si>
  <si>
    <t>RECAUDADO 2026</t>
  </si>
  <si>
    <t>PRESUPUESTO 2026</t>
  </si>
  <si>
    <t>DIFERENCIA</t>
  </si>
  <si>
    <t xml:space="preserve">% ALCANZADO </t>
  </si>
  <si>
    <t>ENERO</t>
  </si>
  <si>
    <t>FEBRERO</t>
  </si>
  <si>
    <t>A) INGRESOS CORRIENTES</t>
  </si>
  <si>
    <t>I) IMPUESTOS</t>
  </si>
  <si>
    <t>1) IMPUESTOS SOBRE LOS INGRESOS</t>
  </si>
  <si>
    <t>- Impuestos sobre la Renta de Personas Físicas</t>
  </si>
  <si>
    <t>- Impuestos sobre Los Ingresos de las Empresas y Otras Corporaciones</t>
  </si>
  <si>
    <t xml:space="preserve">- Impuestos sobre los Ingresos Aplicados sin Distinción de Persona </t>
  </si>
  <si>
    <t>- Accesorios sobre los Impuestos a  los Ingresos</t>
  </si>
  <si>
    <t>2)  IMPUESTOS SOBRE LA PROPIEDAD</t>
  </si>
  <si>
    <t>- Impuestos sobre la Propiedad y Transacciones Financieras y de Capital</t>
  </si>
  <si>
    <t>- Impuesto a la Propiedad Inmobiliaria (IPI) (Impuesto a las Viviendas Suntuarias IVSS)</t>
  </si>
  <si>
    <t>- Impuestos sobre Activos</t>
  </si>
  <si>
    <t>- Impuesto sobre Operaciones Inmobiliarias</t>
  </si>
  <si>
    <t>- Impuestos sobre Transferencias de Bienes Muebles</t>
  </si>
  <si>
    <t>- Impuesto sobre Cheques</t>
  </si>
  <si>
    <t>- Otros</t>
  </si>
  <si>
    <t>-  Accesorios sobre la Propiedad</t>
  </si>
  <si>
    <t>3) IMPUESTOS INTERNOS SOBRE MERCANCIAS Y SERVICIOS</t>
  </si>
  <si>
    <t>- Impuestos sobre los Bienes y Servicios</t>
  </si>
  <si>
    <t>- ITBIS Interno</t>
  </si>
  <si>
    <t>- ITBIS Externo</t>
  </si>
  <si>
    <t>- Impuestos Adicionales y Selectivos sobre Bienes y Servicios</t>
  </si>
  <si>
    <t>- Impuesto específico sobre los hidrocarburos, Ley No. 112-00</t>
  </si>
  <si>
    <t>- Impuesto selectivo Ad Valorem sobre hidrocarburos, Ley No.557-05</t>
  </si>
  <si>
    <t>- Impuestos Selectivos a Bebidas Alcoholicas</t>
  </si>
  <si>
    <t>- Impuesto Selectivo al Tabaco y los Cigarrillos</t>
  </si>
  <si>
    <t>- Impuestos Selectivo a las Telecomunicaciones</t>
  </si>
  <si>
    <t>- Impuestos Selectivo a los Seguros</t>
  </si>
  <si>
    <t>- Impuestos Sobre el Uso de Bienes y Licencias</t>
  </si>
  <si>
    <t>- 17% Registro de Propiedad de vehículo</t>
  </si>
  <si>
    <t>- Derecho de Circulación Vehículos de Motor</t>
  </si>
  <si>
    <t>- Licencias para Portar Armas de Fuego</t>
  </si>
  <si>
    <t>Fondo General</t>
  </si>
  <si>
    <t xml:space="preserve">Recursos de Captación Directa del Ministerio de Interior y Policia </t>
  </si>
  <si>
    <t xml:space="preserve">- Imp.especifico Bancas de Apuestas de Loteria  </t>
  </si>
  <si>
    <t>- Imp.especifico Bancas de Apuestas  deportivas</t>
  </si>
  <si>
    <t>- Accesorios sobre Impuestos Internos a  Mercancías y  Servicios</t>
  </si>
  <si>
    <t>4) IMPUESTOS SOBRE EL COMERCIO Y LAS TRANSACCIONES/COMERCIO EXTERIOR</t>
  </si>
  <si>
    <t>Sobre las Importaciones</t>
  </si>
  <si>
    <t>- Arancel</t>
  </si>
  <si>
    <t>Otros Impuestos sobre el Comercio Exterior</t>
  </si>
  <si>
    <t>- Impuesto a la Salida de Pasajeros al Exterior por Aeropuertos y Puertos</t>
  </si>
  <si>
    <t>- Derechos Consulares</t>
  </si>
  <si>
    <t>5) IMPUESTOS ECOLOGICOS</t>
  </si>
  <si>
    <t>6)  IMPUESTOS DIVERSOS</t>
  </si>
  <si>
    <t>II) CONTRIBUCIONES SOCIALES</t>
  </si>
  <si>
    <t xml:space="preserve">   - Contribución Social</t>
  </si>
  <si>
    <t xml:space="preserve">   - Contribuciones varias</t>
  </si>
  <si>
    <t>III) TRANSFERENCIAS CORRIENTES</t>
  </si>
  <si>
    <t>- Transferencias Corrientes</t>
  </si>
  <si>
    <t xml:space="preserve"> -Del Sector Privado Interno</t>
  </si>
  <si>
    <t>- Del Gobierno Central</t>
  </si>
  <si>
    <t>- De Instituciones  Públicas Descentralizadas o Autónomas</t>
  </si>
  <si>
    <t>- De instituciones públicas de la seguridad social</t>
  </si>
  <si>
    <t xml:space="preserve">- De empresas públicas no financieras </t>
  </si>
  <si>
    <t xml:space="preserve">- De Instituciones Públicas Financieras No Monetarias </t>
  </si>
  <si>
    <t>IV) INGRESOS POR CONTRAPRESTACION</t>
  </si>
  <si>
    <t>- Ventas de Bienes y Servicios</t>
  </si>
  <si>
    <t>- Ventas de Mercancías del Estado</t>
  </si>
  <si>
    <t>- PROMESE</t>
  </si>
  <si>
    <t>- Fondo General</t>
  </si>
  <si>
    <t>- Recursos de captación directa del programa PROMESE CAL ( D. No. 308-97)</t>
  </si>
  <si>
    <t>- Ingresos de las Inst. Centralizadas en Servicios en la CUT</t>
  </si>
  <si>
    <t>- Otras Ventas</t>
  </si>
  <si>
    <t>- Ventas de Servicios del Estado</t>
  </si>
  <si>
    <t>- Otras Ventas de Servicios del Gobierno Central</t>
  </si>
  <si>
    <t>- Tasas</t>
  </si>
  <si>
    <t>- Tarjetas de Turismo</t>
  </si>
  <si>
    <t>- Expedición y Renovación de Pasaportes</t>
  </si>
  <si>
    <t>- Derechos Administrativos</t>
  </si>
  <si>
    <t xml:space="preserve"> - Recursos de Captación Directa para el Fomento y Desarrollo del Gas Natural en el Parque vehicular</t>
  </si>
  <si>
    <t>- Otros ingresos de las Inst. Centralizadas en Servicios en la CUT</t>
  </si>
  <si>
    <t>V) OTROS INGRESOS</t>
  </si>
  <si>
    <t>- Rentas de la Propiedad</t>
  </si>
  <si>
    <t>- Dividendos por Inversiones Empresariales</t>
  </si>
  <si>
    <t>- Intereses</t>
  </si>
  <si>
    <t>- Arriendo de Activos Tangibles No Producidos</t>
  </si>
  <si>
    <t>- otros</t>
  </si>
  <si>
    <t>- Multas y Sanciones</t>
  </si>
  <si>
    <t xml:space="preserve">     - Recursos de Captación Directa de la Procuradoria General de la República ( multas de tránsito)</t>
  </si>
  <si>
    <t>- Ingresos Diversos</t>
  </si>
  <si>
    <t>- Ingresos por diferencial del gas licuado de petróleo</t>
  </si>
  <si>
    <t>-2124 Fondo de Estabilización y Compensación de los Precios de los Cmbustibles (FECOPECO)</t>
  </si>
  <si>
    <t>- 2125 Patrimonio Recuperado</t>
  </si>
  <si>
    <t>B)  INGRESOS DE CAPITAL</t>
  </si>
  <si>
    <t>- Ventas de Activos No Financieros</t>
  </si>
  <si>
    <t>- Venta de  Activos Fijos</t>
  </si>
  <si>
    <t>- Ventas de Activos Intangibles</t>
  </si>
  <si>
    <t>- Transferencias Capital</t>
  </si>
  <si>
    <t>TOTAL</t>
  </si>
  <si>
    <t xml:space="preserve">NOTAS: </t>
  </si>
  <si>
    <t xml:space="preserve">(1) Cifras sujetas a rectificación.  Incluye los dólares convertidos a la tasa oficial.  </t>
  </si>
  <si>
    <t xml:space="preserve">     Excluye los Depósitos a Cargo del Estado, Fondos Especiales y de Terceros, ingresos de las instituciones centralizadas en la CUT no presupuestaria, </t>
  </si>
  <si>
    <t xml:space="preserve">     Fondo de devolución impuesto Selectivo al consumo de combustibles y los depósitos en exceso de las recaudadoras.</t>
  </si>
  <si>
    <t>MARZO</t>
  </si>
  <si>
    <t>FUENTE: Elaborado por la Direción de Política Tributaria (DPT) del Viceministerio de Política Fiscal del Ministerio de Hacienda y Economía, con los datos del Sistema Integrado de Gestión Financiera (SIGEF).</t>
  </si>
  <si>
    <t xml:space="preserve">Las informaciones presentadas difieren de las presentadas en  Portal de Transparencia Fiscal,  ya que solo incluyen los ingresos presupuestarios. </t>
  </si>
  <si>
    <t>ABRIL</t>
  </si>
  <si>
    <t>MAYO</t>
  </si>
  <si>
    <t>ENERO-JUNIO  2026/PRESUPUESTO  2026</t>
  </si>
  <si>
    <t>(En millones de RD$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</si>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</sst>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_);\(#,##0.0\)"/>
    <numFmt numFmtId="165" formatCode="_(* #,##0.0_);_(* \(#,##0.0\);_(* &quot;-&quot;??_);_(@_)"/>
    <numFmt numFmtId="166" formatCode="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color indexed="8"/>
      <name val="Gotham"/>
    </font>
    <font>
      <b/>
      <sz val="12"/>
      <color indexed="8"/>
      <name val="Gotham"/>
    </font>
    <font>
      <i/>
      <sz val="11"/>
      <color indexed="8"/>
      <name val="Gotham"/>
    </font>
    <font>
      <b/>
      <sz val="10"/>
      <color theme="0"/>
      <name val="Gotham"/>
    </font>
    <font>
      <b/>
      <sz val="10"/>
      <color indexed="8"/>
      <name val="Gotham"/>
    </font>
    <font>
      <sz val="10"/>
      <color indexed="8"/>
      <name val="Gotham"/>
    </font>
    <font>
      <b/>
      <sz val="10"/>
      <name val="Arial"/>
      <family val="2"/>
    </font>
    <font>
      <sz val="9"/>
      <color indexed="8"/>
      <name val="Gotham"/>
    </font>
    <font>
      <sz val="10"/>
      <name val="Gotham"/>
    </font>
    <font>
      <u/>
      <sz val="10"/>
      <color indexed="8"/>
      <name val="Gotham"/>
    </font>
    <font>
      <b/>
      <sz val="8"/>
      <name val="Gotham"/>
    </font>
    <font>
      <sz val="8"/>
      <color indexed="8"/>
      <name val="Gotham"/>
    </font>
    <font>
      <sz val="8"/>
      <name val="Gotham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</cellStyleXfs>
  <cellXfs count="86">
    <xf numFmtId="0" fontId="0" fillId="0" borderId="0" xfId="0"/>
    <xf numFmtId="0" fontId="1" fillId="2" borderId="0" xfId="2" applyFill="1"/>
    <xf numFmtId="0" fontId="1" fillId="0" borderId="0" xfId="2"/>
    <xf numFmtId="0" fontId="6" fillId="0" borderId="8" xfId="3" applyFont="1" applyBorder="1"/>
    <xf numFmtId="164" fontId="6" fillId="0" borderId="9" xfId="4" applyNumberFormat="1" applyFont="1" applyBorder="1"/>
    <xf numFmtId="164" fontId="6" fillId="0" borderId="9" xfId="4" applyNumberFormat="1" applyFont="1" applyBorder="1" applyAlignment="1">
      <alignment horizontal="right" indent="1"/>
    </xf>
    <xf numFmtId="43" fontId="1" fillId="0" borderId="0" xfId="1"/>
    <xf numFmtId="49" fontId="6" fillId="0" borderId="8" xfId="4" applyNumberFormat="1" applyFont="1" applyBorder="1" applyAlignment="1">
      <alignment horizontal="left"/>
    </xf>
    <xf numFmtId="49" fontId="7" fillId="0" borderId="8" xfId="4" applyNumberFormat="1" applyFont="1" applyBorder="1" applyAlignment="1">
      <alignment horizontal="left" indent="1"/>
    </xf>
    <xf numFmtId="164" fontId="7" fillId="0" borderId="9" xfId="4" applyNumberFormat="1" applyFont="1" applyBorder="1"/>
    <xf numFmtId="164" fontId="7" fillId="0" borderId="9" xfId="4" applyNumberFormat="1" applyFont="1" applyBorder="1" applyAlignment="1">
      <alignment horizontal="right" indent="1"/>
    </xf>
    <xf numFmtId="164" fontId="6" fillId="0" borderId="9" xfId="3" applyNumberFormat="1" applyFont="1" applyBorder="1"/>
    <xf numFmtId="164" fontId="6" fillId="0" borderId="9" xfId="3" applyNumberFormat="1" applyFont="1" applyBorder="1" applyAlignment="1">
      <alignment horizontal="right" indent="1"/>
    </xf>
    <xf numFmtId="49" fontId="6" fillId="0" borderId="8" xfId="3" applyNumberFormat="1" applyFont="1" applyBorder="1" applyAlignment="1">
      <alignment horizontal="left" indent="1"/>
    </xf>
    <xf numFmtId="49" fontId="7" fillId="0" borderId="8" xfId="3" applyNumberFormat="1" applyFont="1" applyBorder="1" applyAlignment="1">
      <alignment horizontal="left" indent="2"/>
    </xf>
    <xf numFmtId="164" fontId="7" fillId="0" borderId="9" xfId="3" applyNumberFormat="1" applyFont="1" applyBorder="1"/>
    <xf numFmtId="165" fontId="7" fillId="0" borderId="9" xfId="4" applyNumberFormat="1" applyFont="1" applyBorder="1"/>
    <xf numFmtId="49" fontId="7" fillId="0" borderId="8" xfId="2" applyNumberFormat="1" applyFont="1" applyBorder="1" applyAlignment="1">
      <alignment horizontal="left" indent="2"/>
    </xf>
    <xf numFmtId="49" fontId="6" fillId="0" borderId="8" xfId="4" applyNumberFormat="1" applyFont="1" applyBorder="1" applyAlignment="1">
      <alignment horizontal="left" indent="2"/>
    </xf>
    <xf numFmtId="49" fontId="7" fillId="0" borderId="8" xfId="4" applyNumberFormat="1" applyFont="1" applyBorder="1" applyAlignment="1">
      <alignment horizontal="left" indent="3"/>
    </xf>
    <xf numFmtId="0" fontId="6" fillId="0" borderId="8" xfId="3" applyFont="1" applyBorder="1" applyAlignment="1">
      <alignment horizontal="left" indent="2"/>
    </xf>
    <xf numFmtId="49" fontId="6" fillId="0" borderId="8" xfId="4" applyNumberFormat="1" applyFont="1" applyBorder="1" applyAlignment="1">
      <alignment horizontal="left" indent="3"/>
    </xf>
    <xf numFmtId="164" fontId="7" fillId="0" borderId="8" xfId="4" applyNumberFormat="1" applyFont="1" applyBorder="1" applyAlignment="1">
      <alignment horizontal="left" indent="5"/>
    </xf>
    <xf numFmtId="164" fontId="7" fillId="2" borderId="9" xfId="4" applyNumberFormat="1" applyFont="1" applyFill="1" applyBorder="1"/>
    <xf numFmtId="164" fontId="7" fillId="4" borderId="8" xfId="4" applyNumberFormat="1" applyFont="1" applyFill="1" applyBorder="1" applyAlignment="1">
      <alignment horizontal="left" indent="5"/>
    </xf>
    <xf numFmtId="164" fontId="7" fillId="4" borderId="9" xfId="4" applyNumberFormat="1" applyFont="1" applyFill="1" applyBorder="1"/>
    <xf numFmtId="164" fontId="7" fillId="4" borderId="9" xfId="4" applyNumberFormat="1" applyFont="1" applyFill="1" applyBorder="1" applyAlignment="1">
      <alignment horizontal="right" indent="1"/>
    </xf>
    <xf numFmtId="164" fontId="7" fillId="0" borderId="8" xfId="4" applyNumberFormat="1" applyFont="1" applyBorder="1" applyAlignment="1">
      <alignment horizontal="left" indent="3"/>
    </xf>
    <xf numFmtId="49" fontId="7" fillId="0" borderId="8" xfId="4" applyNumberFormat="1" applyFont="1" applyBorder="1" applyAlignment="1">
      <alignment horizontal="left"/>
    </xf>
    <xf numFmtId="43" fontId="6" fillId="0" borderId="9" xfId="1" applyFont="1" applyBorder="1" applyAlignment="1">
      <alignment horizontal="right" indent="1"/>
    </xf>
    <xf numFmtId="49" fontId="6" fillId="0" borderId="8" xfId="4" applyNumberFormat="1" applyFont="1" applyBorder="1" applyAlignment="1">
      <alignment horizontal="left" indent="1"/>
    </xf>
    <xf numFmtId="49" fontId="7" fillId="2" borderId="8" xfId="3" applyNumberFormat="1" applyFont="1" applyFill="1" applyBorder="1" applyAlignment="1">
      <alignment horizontal="left" indent="2"/>
    </xf>
    <xf numFmtId="49" fontId="6" fillId="0" borderId="8" xfId="4" applyNumberFormat="1" applyFont="1" applyBorder="1"/>
    <xf numFmtId="0" fontId="8" fillId="0" borderId="0" xfId="2" applyFont="1"/>
    <xf numFmtId="49" fontId="7" fillId="4" borderId="8" xfId="3" applyNumberFormat="1" applyFont="1" applyFill="1" applyBorder="1" applyAlignment="1">
      <alignment horizontal="left" indent="3"/>
    </xf>
    <xf numFmtId="164" fontId="7" fillId="4" borderId="9" xfId="3" applyNumberFormat="1" applyFont="1" applyFill="1" applyBorder="1"/>
    <xf numFmtId="49" fontId="7" fillId="4" borderId="8" xfId="4" applyNumberFormat="1" applyFont="1" applyFill="1" applyBorder="1" applyAlignment="1">
      <alignment horizontal="left" indent="2"/>
    </xf>
    <xf numFmtId="49" fontId="7" fillId="0" borderId="8" xfId="4" applyNumberFormat="1" applyFont="1" applyBorder="1" applyAlignment="1">
      <alignment horizontal="left" indent="2"/>
    </xf>
    <xf numFmtId="49" fontId="7" fillId="4" borderId="8" xfId="3" applyNumberFormat="1" applyFont="1" applyFill="1" applyBorder="1" applyAlignment="1">
      <alignment horizontal="left" indent="2"/>
    </xf>
    <xf numFmtId="164" fontId="7" fillId="4" borderId="9" xfId="4" applyNumberFormat="1" applyFont="1" applyFill="1" applyBorder="1" applyAlignment="1">
      <alignment vertical="center"/>
    </xf>
    <xf numFmtId="49" fontId="9" fillId="0" borderId="8" xfId="4" applyNumberFormat="1" applyFont="1" applyBorder="1" applyAlignment="1">
      <alignment horizontal="left" indent="2"/>
    </xf>
    <xf numFmtId="43" fontId="7" fillId="0" borderId="9" xfId="1" applyFont="1" applyBorder="1" applyAlignment="1">
      <alignment horizontal="right" indent="1"/>
    </xf>
    <xf numFmtId="49" fontId="7" fillId="4" borderId="8" xfId="4" applyNumberFormat="1" applyFont="1" applyFill="1" applyBorder="1" applyAlignment="1">
      <alignment horizontal="left"/>
    </xf>
    <xf numFmtId="164" fontId="7" fillId="0" borderId="9" xfId="4" applyNumberFormat="1" applyFont="1" applyBorder="1" applyAlignment="1">
      <alignment horizontal="right" vertical="center" indent="1"/>
    </xf>
    <xf numFmtId="49" fontId="10" fillId="0" borderId="8" xfId="4" applyNumberFormat="1" applyFont="1" applyBorder="1" applyAlignment="1">
      <alignment horizontal="left" indent="2"/>
    </xf>
    <xf numFmtId="43" fontId="7" fillId="0" borderId="9" xfId="1" applyFont="1" applyFill="1" applyBorder="1" applyAlignment="1">
      <alignment horizontal="right" vertical="center" indent="1"/>
    </xf>
    <xf numFmtId="164" fontId="7" fillId="2" borderId="9" xfId="4" applyNumberFormat="1" applyFont="1" applyFill="1" applyBorder="1" applyAlignment="1">
      <alignment horizontal="right" vertical="center" indent="1"/>
    </xf>
    <xf numFmtId="164" fontId="11" fillId="0" borderId="9" xfId="4" applyNumberFormat="1" applyFont="1" applyBorder="1"/>
    <xf numFmtId="164" fontId="11" fillId="0" borderId="9" xfId="4" applyNumberFormat="1" applyFont="1" applyBorder="1" applyAlignment="1">
      <alignment horizontal="right" indent="1"/>
    </xf>
    <xf numFmtId="49" fontId="5" fillId="3" borderId="10" xfId="4" applyNumberFormat="1" applyFont="1" applyFill="1" applyBorder="1" applyAlignment="1">
      <alignment horizontal="left" vertical="center"/>
    </xf>
    <xf numFmtId="164" fontId="5" fillId="3" borderId="11" xfId="4" applyNumberFormat="1" applyFont="1" applyFill="1" applyBorder="1" applyAlignment="1">
      <alignment vertical="center"/>
    </xf>
    <xf numFmtId="164" fontId="5" fillId="3" borderId="11" xfId="4" applyNumberFormat="1" applyFont="1" applyFill="1" applyBorder="1" applyAlignment="1">
      <alignment horizontal="right" vertical="center" indent="1"/>
    </xf>
    <xf numFmtId="164" fontId="6" fillId="0" borderId="0" xfId="4" applyNumberFormat="1" applyFont="1" applyAlignment="1">
      <alignment vertical="center"/>
    </xf>
    <xf numFmtId="164" fontId="6" fillId="2" borderId="0" xfId="4" applyNumberFormat="1" applyFont="1" applyFill="1" applyAlignment="1">
      <alignment vertical="center"/>
    </xf>
    <xf numFmtId="165" fontId="10" fillId="0" borderId="0" xfId="1" applyNumberFormat="1" applyFont="1"/>
    <xf numFmtId="164" fontId="10" fillId="0" borderId="0" xfId="2" applyNumberFormat="1" applyFont="1"/>
    <xf numFmtId="164" fontId="10" fillId="2" borderId="0" xfId="2" applyNumberFormat="1" applyFont="1" applyFill="1"/>
    <xf numFmtId="164" fontId="13" fillId="2" borderId="0" xfId="2" applyNumberFormat="1" applyFont="1" applyFill="1"/>
    <xf numFmtId="165" fontId="14" fillId="2" borderId="0" xfId="1" applyNumberFormat="1" applyFont="1" applyFill="1"/>
    <xf numFmtId="166" fontId="14" fillId="0" borderId="0" xfId="2" applyNumberFormat="1" applyFont="1"/>
    <xf numFmtId="0" fontId="10" fillId="0" borderId="0" xfId="2" applyFont="1"/>
    <xf numFmtId="0" fontId="10" fillId="2" borderId="0" xfId="2" applyFont="1" applyFill="1"/>
    <xf numFmtId="164" fontId="14" fillId="0" borderId="0" xfId="2" applyNumberFormat="1" applyFont="1"/>
    <xf numFmtId="164" fontId="14" fillId="2" borderId="0" xfId="2" applyNumberFormat="1" applyFont="1" applyFill="1"/>
    <xf numFmtId="165" fontId="10" fillId="2" borderId="0" xfId="1" applyNumberFormat="1" applyFont="1" applyFill="1"/>
    <xf numFmtId="165" fontId="6" fillId="0" borderId="9" xfId="4" applyNumberFormat="1" applyFont="1" applyBorder="1"/>
    <xf numFmtId="43" fontId="7" fillId="0" borderId="9" xfId="1" applyFont="1" applyBorder="1" applyAlignment="1">
      <alignment horizontal="right" vertical="center" indent="1"/>
    </xf>
    <xf numFmtId="43" fontId="7" fillId="2" borderId="9" xfId="1" applyFont="1" applyFill="1" applyBorder="1" applyAlignment="1">
      <alignment horizontal="right" vertical="center" indent="1"/>
    </xf>
    <xf numFmtId="0" fontId="2" fillId="0" borderId="0" xfId="2" applyFont="1" applyAlignment="1">
      <alignment horizontal="center"/>
    </xf>
    <xf numFmtId="165" fontId="1" fillId="0" borderId="0" xfId="1" applyNumberFormat="1"/>
    <xf numFmtId="2" fontId="1" fillId="0" borderId="0" xfId="2" applyNumberFormat="1"/>
    <xf numFmtId="0" fontId="2" fillId="2" borderId="0" xfId="2" applyFont="1" applyFill="1" applyAlignment="1">
      <alignment horizontal="center"/>
    </xf>
    <xf numFmtId="49" fontId="9" fillId="0" borderId="0" xfId="2" applyNumberFormat="1" applyFont="1"/>
    <xf numFmtId="0" fontId="5" fillId="3" borderId="4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5" fillId="3" borderId="1" xfId="2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164" fontId="12" fillId="0" borderId="0" xfId="2" applyNumberFormat="1" applyFont="1"/>
    <xf numFmtId="0" fontId="13" fillId="0" borderId="0" xfId="2" applyFont="1"/>
    <xf numFmtId="0" fontId="13" fillId="0" borderId="0" xfId="2" applyFont="1" applyAlignment="1">
      <alignment horizontal="left" indent="1"/>
    </xf>
  </cellXfs>
  <cellStyles count="6">
    <cellStyle name="Millares" xfId="1" builtinId="3"/>
    <cellStyle name="Normal" xfId="0" builtinId="0"/>
    <cellStyle name="Normal 10 2" xfId="2" xr:uid="{7A79E23F-7A9A-4D8F-90C4-26D5DAAAA15F}"/>
    <cellStyle name="Normal 2" xfId="5" xr:uid="{BB056CE4-447A-44BD-849B-67054D83DCC7}"/>
    <cellStyle name="Normal 2 2 2 2" xfId="4" xr:uid="{D0594AA7-F0C2-42FA-9D40-A75B937F70A8}"/>
    <cellStyle name="Normal_COMPARACION 2002-2001 2" xfId="3" xr:uid="{0ABB01F3-6469-4778-98D9-D3C81FEE6A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calcChain" Target="calcChain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DOWS\TEMP\GeoBop0900_BseLin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S\ARM\REP\97ARMRED\TABLES\EDSSARMRED9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Sector%20Files/DR%20Fiscal%20File%20Update%2006-26-200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AI\SIMS\Workfiles\Guyana\MB\IMD\2003%20Mission\Final\Other%20Depository%20Corporations%20Balanc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rvadm\users\WIN\TEMP\MFLOW9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EGURIDAD\Secto%20publico\DATA\ML\DOM\Macro\2002\DRSHAR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l_pf\mis%20document\documentos%20de%20trabajo\ARCHIVOS%20DE%20TRABAJO%20DE%20%20EXCEL\SEMANALES\TASAINT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FISCAL\Cr&#233;dito\2013\Credito%20Balance%20Fiscal%20Sin%20inversiones%202013%20(Ejercicio)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EU2\LVA\LVA_RED_2001_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F1\SRF\Paragua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Sector%20publico\BKUP%20SPNF\2010\Blance%20Trimestral%20enviado%20a%20Rosa%20Yunes%202009_20enero2010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Consolidacion%20Estadisticas%20Monetarias\FUNCIONES%20SUBDIRECCION\Propuesta%20Reestructuraci&#243;n\FyU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TEMP\DSAtblEmily02-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GeoBo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SWN06p\wrs2\mcd\system\WRSTA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Users/fbaez/AppData/Local/Microsoft/Windows/INetCache/Content.Outlook/HTMLJ493/Marco%20Macro%20Commoditties%20-%20Fixed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promieco\Politica%20Fiscal\Sector%20publico\Sector%20Publico%202006%20%2020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996100\Desktop\My%20Documents\Archivos%20de%20Excel\Archivo%20Monetario%204%20de%20ener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ARCHIVOS%20VARIOS%20IPC\BOLETIN\BOLETIN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matz\My%20Local%20Documents\Excel\BSA\Final%20versions%20(with%20IIP%20&amp;edits)\Versions%20with%20Summary%20matricies\RSA%20BSA%20rev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Data\FLOW2004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PERUMF9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ecuredta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l_mnt\c\1Edas\FMI\mision\BCHDIC9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Users/fperez/Desktop/2022/PRESUPUESTO%202023/SEPTIEMBRE/Copia%20de%20Proyeccion%20Ingresos%20CUT%202023%20-%202026%20Envio%20a%20Presupuesto%20AL%2012%20Agosto%202022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SI\IMSection\DP\MFS%20Workfiles\Generic%20Files\Graduated%20to%20DC\Chile%20EI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fperez\Desktop\Copia%20de%20ESTIMACION%20%20MENSUAL%202018(CON%20NUEVAS%20MEDIDAS%20ajustado%20a%20590%209%20mills%20)22-09-17%20(6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fsadfs1\Estudios%20Economicos\Users\irodriguez\AppData\Local\Microsoft\Windows\INetCache\Content.Outlook\VK55HVD4\REC16-04-2021.xlsx" TargetMode="External"/></Relationships>
</file>

<file path=xl/externalLinks/_rels/externalLink4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baez\AppData\Local\Microsoft\Windows\INetCache\Content.Outlook\U0Q4O4LI\Ingresos%20Enero-Junio%202026_.xlsb" TargetMode="External"/><Relationship Id="rId1" Type="http://schemas.openxmlformats.org/officeDocument/2006/relationships/externalLinkPath" Target="file:///C:\Users\sabaez\AppData\Local\Microsoft\Windows\INetCache\Content.Outlook\U0Q4O4LI\Ingresos%20Enero-Junio%202026_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FISCAL\Cuadros%20Comparativos\CUADROS%20FISC.COMPARA902001-1er%20trimestr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respaldo%20Henry%20Rodriguez\Resto%20del%20Sistema%20Bancario\Implementacion%20del%20MEMF\Oferta%20Monetaria\analisis%20pafi%20junio%202007%20y%20gr&#225;ficos%20comparado%20con%20el%20MEM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LABREGO\My%20Local%20Documents\Ecuador\ecubopLate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DD\GEO\BOP\Geo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mp:DSA output"/>
      <sheetName val="MONE(M)"/>
      <sheetName val="BURSAT(M)"/>
      <sheetName val="REAL(T)"/>
      <sheetName val="EXT(T)"/>
      <sheetName val="EXT(A)"/>
      <sheetName val="REAL(A)"/>
      <sheetName val="FISCAL(A)"/>
      <sheetName val="METAS"/>
      <sheetName val="EJECUTIVO"/>
      <sheetName val="EXT(M)"/>
      <sheetName val="FISCAL(M)"/>
      <sheetName val="in_out"/>
      <sheetName val="Input from HUB"/>
      <sheetName val="MS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Ext_debt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Ext_debt1"/>
      <sheetName val="Ext_debt2"/>
      <sheetName val="Ext_debt3"/>
      <sheetName val="Ext_debt4"/>
      <sheetName val="Ext_debt5"/>
    </sheetNames>
    <sheetDataSet>
      <sheetData sheetId="0" refreshError="1"/>
      <sheetData sheetId="1" refreshError="1"/>
      <sheetData sheetId="2"/>
      <sheetData sheetId="3">
        <row r="174">
          <cell r="G174" t="str">
            <v>Table 2. Georgia: Balance of Payment, Summary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>
        <row r="9">
          <cell r="Q9">
            <v>1996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>
        <row r="62">
          <cell r="Q62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VATE"/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ARREARS"/>
      <sheetName val="ENERGY"/>
      <sheetName val="ANT_BS1"/>
      <sheetName val="Progr-Proj-Switch"/>
      <sheetName val="EDSSARMRED97"/>
      <sheetName val="ĨĨ_x0018__x0018_COM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DMX_Units"/>
      <sheetName val="MonSurv-BC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ER"/>
      <sheetName val="WB"/>
      <sheetName val="MFLOW96.XLS"/>
      <sheetName val="A 11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Summary"/>
      <sheetName val="SR-financing"/>
      <sheetName val="Financing"/>
      <sheetName val="Tax calculations"/>
      <sheetName val="Proy to July"/>
      <sheetName val="Proy to Aug"/>
      <sheetName val="Proy to Sept"/>
      <sheetName val="Sheet1"/>
      <sheetName val="nickel correl July 07"/>
      <sheetName val="Proy to May"/>
      <sheetName val="Real"/>
      <sheetName val="New Proy 07"/>
      <sheetName val="Spending 2007"/>
      <sheetName val="Spending 06"/>
      <sheetName val="Rev Expost"/>
      <sheetName val="Revenues-hist"/>
      <sheetName val="Revenues-proj"/>
      <sheetName val="Tax Reform"/>
      <sheetName val="seasonality"/>
      <sheetName val="Arrears"/>
      <sheetName val="Measures"/>
      <sheetName val="SI"/>
      <sheetName val="S-I"/>
      <sheetName val="Chart Data"/>
      <sheetName val="Charts"/>
      <sheetName val="Real quarterly"/>
      <sheetName val="GASTOS (2)"/>
      <sheetName val="INGRESOS"/>
      <sheetName val="FINAN"/>
      <sheetName val="INFORMES especiales"/>
      <sheetName val="monthly2"/>
      <sheetName val="IN"/>
      <sheetName val="IN-OUT91"/>
      <sheetName val="GASTOS"/>
      <sheetName val="YNGRE"/>
      <sheetName val="monthly"/>
      <sheetName val="quarterly"/>
      <sheetName val="SR-nominal"/>
      <sheetName val="PSBR "/>
      <sheetName val="SR-ratios"/>
      <sheetName val="OUT IN-OUT"/>
      <sheetName val="Dom fin"/>
      <sheetName val="SR-Debt"/>
      <sheetName val="Dom bonds"/>
      <sheetName val="Dom loans"/>
      <sheetName val="fiscal financing gap "/>
      <sheetName val="Debt projections "/>
      <sheetName val="net disbursements 20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">
          <cell r="M1" t="str">
            <v>Ajustes ad hoc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Other Depository Corporations B"/>
    </sheetNames>
    <definedNames>
      <definedName name="[Macros Import].qbop"/>
    </defined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A 11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P"/>
      <sheetName val="RES"/>
      <sheetName val="A 11"/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  <sheetName val="[MFLOW96.XLS]_WIN_TEMP_MFLOW9_4"/>
      <sheetName val="[MFLOW96.XLS]_WIN_TEMP_MFLOW9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013003"/>
      <sheetName val="GEE0013003"/>
      <sheetName val="gas102802"/>
      <sheetName val="GEE0102802"/>
      <sheetName val="gas112601"/>
      <sheetName val="GEE102301"/>
      <sheetName val="agrop PUB Proy"/>
      <sheetName val="BoP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INT2"/>
      <sheetName val="shared data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édito SPNF Sin inversiones"/>
      <sheetName val="Sheet1"/>
      <sheetName val="Crédito SPNF (fiscal)"/>
    </sheetNames>
    <sheetDataSet>
      <sheetData sheetId="0"/>
      <sheetData sheetId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 data"/>
      <sheetName val="Contents"/>
      <sheetName val="R1"/>
      <sheetName val="R2"/>
      <sheetName val="R3"/>
      <sheetName val="R4"/>
      <sheetName val="R5"/>
      <sheetName val="R6"/>
      <sheetName val="R7"/>
      <sheetName val="E1"/>
      <sheetName val="E2"/>
      <sheetName val="L1"/>
      <sheetName val="L2"/>
      <sheetName val="L3"/>
      <sheetName val="L4"/>
      <sheetName val="L5"/>
      <sheetName val="L6"/>
      <sheetName val="L7"/>
      <sheetName val="R8"/>
      <sheetName val="Gov1"/>
      <sheetName val="Gov2"/>
      <sheetName val="Gov3"/>
      <sheetName val="Gov4"/>
      <sheetName val="Gov5"/>
      <sheetName val="Gov6"/>
      <sheetName val="Gov7"/>
      <sheetName val="Gov8"/>
      <sheetName val="Gov9"/>
      <sheetName val="M1"/>
      <sheetName val="M2"/>
      <sheetName val="M3"/>
      <sheetName val="M4"/>
      <sheetName val="M5"/>
      <sheetName val="B1"/>
      <sheetName val="B2"/>
      <sheetName val="B3"/>
      <sheetName val="D"/>
      <sheetName val="BoP"/>
      <sheetName val="T1"/>
      <sheetName val="T2"/>
      <sheetName val="T3"/>
      <sheetName val="40"/>
      <sheetName val="41"/>
      <sheetName val="42"/>
      <sheetName val="43"/>
      <sheetName val="44"/>
      <sheetName val="4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A1" t="str">
            <v>Table 7. Latvia: Gross Domestic Product by Expenditure at Constant Prices, 1996-2000</v>
          </cell>
        </row>
        <row r="4">
          <cell r="B4">
            <v>1995</v>
          </cell>
          <cell r="C4">
            <v>1996</v>
          </cell>
          <cell r="D4">
            <v>1997</v>
          </cell>
          <cell r="E4">
            <v>1998</v>
          </cell>
          <cell r="F4">
            <v>1999</v>
          </cell>
          <cell r="G4">
            <v>2000</v>
          </cell>
        </row>
        <row r="6">
          <cell r="C6" t="str">
            <v>(In thousands of 1995 lats)</v>
          </cell>
        </row>
        <row r="7">
          <cell r="A7" t="str">
            <v>Final consumption</v>
          </cell>
          <cell r="B7">
            <v>1992317</v>
          </cell>
          <cell r="C7">
            <v>2153374.6165267015</v>
          </cell>
          <cell r="D7">
            <v>2236061</v>
          </cell>
          <cell r="E7">
            <v>2374749</v>
          </cell>
          <cell r="F7">
            <v>2466123</v>
          </cell>
          <cell r="G7">
            <v>2559601</v>
          </cell>
        </row>
        <row r="8">
          <cell r="A8" t="str">
            <v xml:space="preserve">Households and of non-profit </v>
          </cell>
        </row>
        <row r="9">
          <cell r="A9" t="str">
            <v xml:space="preserve">institutions serving households (NPISH)  </v>
          </cell>
          <cell r="B9">
            <v>1470541</v>
          </cell>
          <cell r="C9">
            <v>1622275.6261519773</v>
          </cell>
          <cell r="D9">
            <v>1703541</v>
          </cell>
          <cell r="E9">
            <v>1809935</v>
          </cell>
          <cell r="F9">
            <v>1901359</v>
          </cell>
          <cell r="G9">
            <v>2007234</v>
          </cell>
        </row>
        <row r="10">
          <cell r="A10" t="str">
            <v>General government</v>
          </cell>
          <cell r="B10">
            <v>521776</v>
          </cell>
          <cell r="C10">
            <v>531098.99037472392</v>
          </cell>
          <cell r="D10">
            <v>532520</v>
          </cell>
          <cell r="E10">
            <v>564814</v>
          </cell>
          <cell r="F10">
            <v>564764</v>
          </cell>
          <cell r="G10">
            <v>552367</v>
          </cell>
        </row>
        <row r="11">
          <cell r="A11" t="str">
            <v>Gross capital formation</v>
          </cell>
          <cell r="B11">
            <v>413625.12625088287</v>
          </cell>
          <cell r="C11">
            <v>438258.3834732984</v>
          </cell>
          <cell r="D11">
            <v>491880</v>
          </cell>
          <cell r="E11">
            <v>684786</v>
          </cell>
          <cell r="F11">
            <v>624870</v>
          </cell>
          <cell r="G11">
            <v>617163</v>
          </cell>
        </row>
        <row r="12">
          <cell r="A12" t="str">
            <v>Gross fixed capital formation</v>
          </cell>
          <cell r="B12">
            <v>354876</v>
          </cell>
          <cell r="C12">
            <v>434026.3834732984</v>
          </cell>
          <cell r="D12">
            <v>523996</v>
          </cell>
          <cell r="E12">
            <v>754489</v>
          </cell>
          <cell r="F12">
            <v>724215</v>
          </cell>
          <cell r="G12">
            <v>802305</v>
          </cell>
        </row>
        <row r="13">
          <cell r="A13" t="str">
            <v xml:space="preserve">Changes in inventories </v>
          </cell>
          <cell r="B13">
            <v>58749</v>
          </cell>
          <cell r="C13">
            <v>4232</v>
          </cell>
          <cell r="D13">
            <v>-32116</v>
          </cell>
          <cell r="E13">
            <v>-69703</v>
          </cell>
          <cell r="F13">
            <v>-99345</v>
          </cell>
          <cell r="G13">
            <v>-185142</v>
          </cell>
        </row>
        <row r="14">
          <cell r="A14" t="str">
            <v>Exports of goods and services</v>
          </cell>
          <cell r="B14">
            <v>1101039.8737491171</v>
          </cell>
          <cell r="C14">
            <v>1323911</v>
          </cell>
          <cell r="D14">
            <v>1497675</v>
          </cell>
          <cell r="E14">
            <v>1570381</v>
          </cell>
          <cell r="F14">
            <v>1470475</v>
          </cell>
          <cell r="G14">
            <v>1658408</v>
          </cell>
        </row>
        <row r="15">
          <cell r="A15" t="str">
            <v>Imports of goods and services</v>
          </cell>
          <cell r="B15">
            <v>1157759</v>
          </cell>
          <cell r="C15">
            <v>1487839</v>
          </cell>
          <cell r="D15">
            <v>1588862</v>
          </cell>
          <cell r="E15">
            <v>1890795</v>
          </cell>
          <cell r="F15">
            <v>1792902</v>
          </cell>
          <cell r="G15">
            <v>1884456</v>
          </cell>
        </row>
        <row r="16">
          <cell r="A16" t="str">
            <v>GDP at purchasers'  prices</v>
          </cell>
          <cell r="B16">
            <v>2349223</v>
          </cell>
          <cell r="C16">
            <v>2427705</v>
          </cell>
          <cell r="D16">
            <v>2636754</v>
          </cell>
          <cell r="E16">
            <v>2739121</v>
          </cell>
          <cell r="F16">
            <v>2768566</v>
          </cell>
          <cell r="G16">
            <v>2950716</v>
          </cell>
        </row>
        <row r="18">
          <cell r="C18" t="str">
            <v>(Percentage growth)</v>
          </cell>
        </row>
        <row r="19">
          <cell r="A19" t="str">
            <v>Final consumption</v>
          </cell>
          <cell r="C19" t="str">
            <v>...</v>
          </cell>
          <cell r="D19">
            <v>3.8398513123865108</v>
          </cell>
          <cell r="E19">
            <v>6.2023352672400334</v>
          </cell>
          <cell r="F19">
            <v>3.8477329604096999</v>
          </cell>
          <cell r="G19">
            <v>3.7904840918315807</v>
          </cell>
        </row>
        <row r="20">
          <cell r="A20" t="str">
            <v xml:space="preserve">Households and of non-profit </v>
          </cell>
        </row>
        <row r="21">
          <cell r="A21" t="str">
            <v xml:space="preserve">institutions serving households (NPISH)  </v>
          </cell>
          <cell r="C21" t="str">
            <v>...</v>
          </cell>
          <cell r="D21">
            <v>5.0093444380215013</v>
          </cell>
          <cell r="E21">
            <v>6.2454616589797451</v>
          </cell>
          <cell r="F21">
            <v>5.0512311215596073</v>
          </cell>
          <cell r="G21">
            <v>5.5683855600126009</v>
          </cell>
        </row>
        <row r="22">
          <cell r="A22" t="str">
            <v>General government</v>
          </cell>
          <cell r="C22" t="str">
            <v>...</v>
          </cell>
          <cell r="D22">
            <v>0.26756021966327648</v>
          </cell>
          <cell r="E22">
            <v>6.0643731690828595</v>
          </cell>
          <cell r="F22">
            <v>-8.8524717871685255E-3</v>
          </cell>
          <cell r="G22">
            <v>-2.1950761734104818</v>
          </cell>
        </row>
        <row r="23">
          <cell r="A23" t="str">
            <v>Gross capital formation</v>
          </cell>
          <cell r="C23" t="str">
            <v>...</v>
          </cell>
          <cell r="D23">
            <v>12.235160478103801</v>
          </cell>
          <cell r="E23">
            <v>39.218101976091724</v>
          </cell>
          <cell r="F23">
            <v>-8.7495947639116505</v>
          </cell>
          <cell r="G23">
            <v>-1.2333765423208076</v>
          </cell>
        </row>
        <row r="24">
          <cell r="A24" t="str">
            <v>Gross fixed capital formation</v>
          </cell>
          <cell r="C24" t="str">
            <v>...</v>
          </cell>
          <cell r="D24">
            <v>20.729066239411374</v>
          </cell>
          <cell r="E24">
            <v>43.987549523278815</v>
          </cell>
          <cell r="F24">
            <v>-4.0125170810972772</v>
          </cell>
          <cell r="G24">
            <v>10.782709554483127</v>
          </cell>
        </row>
        <row r="25">
          <cell r="A25" t="str">
            <v xml:space="preserve">Changes in inventories </v>
          </cell>
          <cell r="C25" t="str">
            <v>...</v>
          </cell>
          <cell r="D25">
            <v>-858.8846880907372</v>
          </cell>
          <cell r="E25">
            <v>117.03512268028398</v>
          </cell>
          <cell r="F25">
            <v>42.526146650789777</v>
          </cell>
          <cell r="G25">
            <v>86.362675524686708</v>
          </cell>
        </row>
        <row r="26">
          <cell r="A26" t="str">
            <v>Exports of goods and services</v>
          </cell>
          <cell r="C26" t="str">
            <v>...</v>
          </cell>
          <cell r="D26">
            <v>13.125051457386494</v>
          </cell>
          <cell r="E26">
            <v>4.8545912831555516</v>
          </cell>
          <cell r="F26">
            <v>-6.3618956164141043</v>
          </cell>
          <cell r="G26">
            <v>12.78042809296316</v>
          </cell>
        </row>
        <row r="27">
          <cell r="A27" t="str">
            <v>Imports of goods and services</v>
          </cell>
          <cell r="C27" t="str">
            <v>...</v>
          </cell>
          <cell r="D27">
            <v>6.7899147690039019</v>
          </cell>
          <cell r="E27">
            <v>19.003097814662318</v>
          </cell>
          <cell r="F27">
            <v>-5.1773460369844422</v>
          </cell>
          <cell r="G27">
            <v>5.1064698460930869</v>
          </cell>
        </row>
        <row r="28">
          <cell r="A28" t="str">
            <v>GDP at purchasers'  prices</v>
          </cell>
          <cell r="C28" t="str">
            <v>...</v>
          </cell>
          <cell r="D28">
            <v>8.6109720909253831</v>
          </cell>
          <cell r="E28">
            <v>3.8823113570700896</v>
          </cell>
          <cell r="F28">
            <v>1.0749798931847021</v>
          </cell>
          <cell r="G28">
            <v>6.5792182667850474</v>
          </cell>
        </row>
        <row r="30">
          <cell r="A30" t="str">
            <v xml:space="preserve">   Source:  Central Statistical Bureau of Latvia.</v>
          </cell>
        </row>
      </sheetData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"/>
      <sheetName val="Tasas de Interés"/>
      <sheetName val="BCP"/>
      <sheetName val="Soc. Mon. de Dep."/>
      <sheetName val="Panorama Monetario"/>
      <sheetName val="Soc. no Mon. de Dep."/>
      <sheetName val="Panorama Soc. de Dep."/>
      <sheetName val="ControlSheet"/>
      <sheetName val="Cuentas FMI"/>
      <sheetName val="ponder a y p "/>
      <sheetName val="Paraguay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lance Trimestral enviado a Ros"/>
      <sheetName val="Blance%20Trimestral%20enviado%2"/>
      <sheetName val="BCP"/>
      <sheetName val="ponder a y p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CP"/>
    </sheetNames>
    <sheetDataSet>
      <sheetData sheetId="0" refreshError="1"/>
      <sheetData sheetId="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graf 1"/>
      <sheetName val="Current"/>
      <sheetName val="StRp_Tbl1"/>
      <sheetName val="SetUp_Sheet"/>
      <sheetName val="Data_check"/>
      <sheetName val="embi_day"/>
      <sheetName val="GenericIR"/>
      <sheetName val="Stfrprtables"/>
      <sheetName val="SPNF Acuerdo Incl. Int."/>
    </sheetNames>
    <definedNames>
      <definedName name="asd" sheetId="49"/>
      <definedName name="OnShow" sheetId="49"/>
      <definedName name="spnf" sheetId="49"/>
      <definedName name="will" sheetId="4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6"/>
      <sheetName val="Q5"/>
      <sheetName val="GeoBop"/>
    </sheetNames>
    <definedNames>
      <definedName name="BFLD_DF"/>
      <definedName name="NTDD_RG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Gold"/>
      <sheetName val="Nickel"/>
      <sheetName val="Coal"/>
      <sheetName val="PGold"/>
      <sheetName val="PNickel"/>
      <sheetName val="PCoal"/>
    </sheetNames>
    <sheetDataSet>
      <sheetData sheetId="0"/>
      <sheetData sheetId="1">
        <row r="583">
          <cell r="B583">
            <v>1725.1</v>
          </cell>
          <cell r="C583">
            <v>1727.5</v>
          </cell>
          <cell r="D583">
            <v>1729.5</v>
          </cell>
          <cell r="E583">
            <v>1731.1</v>
          </cell>
          <cell r="F583">
            <v>1732.9</v>
          </cell>
          <cell r="G583">
            <v>1734.9</v>
          </cell>
          <cell r="H583">
            <v>1736.5</v>
          </cell>
          <cell r="I583">
            <v>1737.8</v>
          </cell>
          <cell r="J583">
            <v>1739.3</v>
          </cell>
          <cell r="K583">
            <v>1742.3</v>
          </cell>
          <cell r="L583">
            <v>1744.4</v>
          </cell>
          <cell r="M583">
            <v>1817.2</v>
          </cell>
          <cell r="N583">
            <v>1753.8</v>
          </cell>
          <cell r="O583">
            <v>1763.1</v>
          </cell>
          <cell r="P583">
            <v>1785</v>
          </cell>
          <cell r="Q583">
            <v>1806.5</v>
          </cell>
          <cell r="R583">
            <v>1827.7</v>
          </cell>
          <cell r="S583">
            <v>1849.2</v>
          </cell>
          <cell r="T583">
            <v>1859.2</v>
          </cell>
          <cell r="U583">
            <v>1869.2</v>
          </cell>
        </row>
      </sheetData>
      <sheetData sheetId="2">
        <row r="583">
          <cell r="B583">
            <v>16434</v>
          </cell>
          <cell r="C583">
            <v>16449.25</v>
          </cell>
          <cell r="D583">
            <v>16461.25</v>
          </cell>
          <cell r="E583">
            <v>16473.75</v>
          </cell>
          <cell r="F583">
            <v>16478.75</v>
          </cell>
          <cell r="G583">
            <v>16486</v>
          </cell>
          <cell r="H583">
            <v>16489.75</v>
          </cell>
          <cell r="I583">
            <v>16493.5</v>
          </cell>
          <cell r="J583">
            <v>16497.25</v>
          </cell>
          <cell r="K583">
            <v>16505.25</v>
          </cell>
          <cell r="L583">
            <v>16513.25</v>
          </cell>
          <cell r="M583">
            <v>16521.25</v>
          </cell>
          <cell r="N583">
            <v>16529.25</v>
          </cell>
          <cell r="O583">
            <v>16537.25</v>
          </cell>
          <cell r="P583">
            <v>16545.25</v>
          </cell>
          <cell r="Q583">
            <v>16562.25</v>
          </cell>
          <cell r="R583">
            <v>16579.25</v>
          </cell>
          <cell r="S583">
            <v>16596.25</v>
          </cell>
          <cell r="T583">
            <v>16613.25</v>
          </cell>
          <cell r="U583">
            <v>16630.25</v>
          </cell>
          <cell r="V583">
            <v>16647.25</v>
          </cell>
          <cell r="W583">
            <v>16658.25</v>
          </cell>
          <cell r="X583">
            <v>16669.25</v>
          </cell>
          <cell r="Y583">
            <v>16680.25</v>
          </cell>
          <cell r="Z583">
            <v>16691.25</v>
          </cell>
          <cell r="AA583">
            <v>16702.25</v>
          </cell>
          <cell r="AB583">
            <v>16713.25</v>
          </cell>
          <cell r="AC583">
            <v>16723.25</v>
          </cell>
          <cell r="AD583">
            <v>16733.25</v>
          </cell>
          <cell r="AE583">
            <v>16744.25</v>
          </cell>
          <cell r="AF583">
            <v>16755.25</v>
          </cell>
          <cell r="AG583">
            <v>16766.25</v>
          </cell>
          <cell r="AH583">
            <v>16777.25</v>
          </cell>
          <cell r="AI583">
            <v>16789.25</v>
          </cell>
          <cell r="AJ583">
            <v>16801.25</v>
          </cell>
          <cell r="AK583">
            <v>16813.25</v>
          </cell>
          <cell r="AL583">
            <v>16825.25</v>
          </cell>
          <cell r="AM583">
            <v>16837.25</v>
          </cell>
          <cell r="AN583">
            <v>16849.25</v>
          </cell>
          <cell r="AO583">
            <v>16861.25</v>
          </cell>
          <cell r="AP583">
            <v>16873.25</v>
          </cell>
          <cell r="AQ583">
            <v>16884.25</v>
          </cell>
          <cell r="AR583">
            <v>16895.25</v>
          </cell>
          <cell r="AS583">
            <v>16906.25</v>
          </cell>
          <cell r="AT583">
            <v>16917.25</v>
          </cell>
          <cell r="AU583">
            <v>16925.25</v>
          </cell>
          <cell r="AV583">
            <v>16933.25</v>
          </cell>
          <cell r="AW583">
            <v>16941.25</v>
          </cell>
          <cell r="AX583">
            <v>16949.25</v>
          </cell>
          <cell r="AY583">
            <v>16957.25</v>
          </cell>
          <cell r="AZ583">
            <v>16965.25</v>
          </cell>
          <cell r="BA583">
            <v>16973.25</v>
          </cell>
          <cell r="BB583">
            <v>16981.25</v>
          </cell>
          <cell r="BC583">
            <v>16990.25</v>
          </cell>
          <cell r="BD583">
            <v>16999.25</v>
          </cell>
          <cell r="BE583">
            <v>17008.25</v>
          </cell>
          <cell r="BF583">
            <v>17017.25</v>
          </cell>
        </row>
      </sheetData>
      <sheetData sheetId="3">
        <row r="583">
          <cell r="B583">
            <v>68.45</v>
          </cell>
          <cell r="C583">
            <v>69.900000000000006</v>
          </cell>
          <cell r="D583">
            <v>69.8</v>
          </cell>
          <cell r="E583">
            <v>70.099999999999994</v>
          </cell>
          <cell r="F583">
            <v>70.400000000000006</v>
          </cell>
          <cell r="G583">
            <v>70.7</v>
          </cell>
          <cell r="H583">
            <v>71.25</v>
          </cell>
          <cell r="I583">
            <v>71.8</v>
          </cell>
          <cell r="J583">
            <v>72.3</v>
          </cell>
          <cell r="K583">
            <v>72.5</v>
          </cell>
          <cell r="L583">
            <v>72.650000000000006</v>
          </cell>
          <cell r="M583">
            <v>72.849999999999994</v>
          </cell>
          <cell r="N583">
            <v>72.7</v>
          </cell>
          <cell r="O583">
            <v>72.55</v>
          </cell>
          <cell r="P583">
            <v>72.400000000000006</v>
          </cell>
          <cell r="Q583">
            <v>72.25</v>
          </cell>
          <cell r="R583">
            <v>72.05</v>
          </cell>
          <cell r="S583">
            <v>71.900000000000006</v>
          </cell>
          <cell r="T583">
            <v>71.75</v>
          </cell>
          <cell r="U583">
            <v>71.599999999999994</v>
          </cell>
          <cell r="V583">
            <v>71.5</v>
          </cell>
          <cell r="W583">
            <v>71.400000000000006</v>
          </cell>
          <cell r="X583">
            <v>71.3</v>
          </cell>
          <cell r="Y583">
            <v>71.25</v>
          </cell>
          <cell r="Z583">
            <v>71.150000000000006</v>
          </cell>
          <cell r="AA583">
            <v>71.05</v>
          </cell>
          <cell r="AB583">
            <v>71</v>
          </cell>
          <cell r="AC583">
            <v>70.900000000000006</v>
          </cell>
          <cell r="AD583">
            <v>70.900000000000006</v>
          </cell>
          <cell r="AE583">
            <v>70.849999999999994</v>
          </cell>
          <cell r="AF583">
            <v>70.849999999999994</v>
          </cell>
          <cell r="AG583">
            <v>70.8</v>
          </cell>
          <cell r="AH583">
            <v>70.8</v>
          </cell>
          <cell r="AI583">
            <v>70.8</v>
          </cell>
          <cell r="AJ583">
            <v>70.75</v>
          </cell>
          <cell r="AK583">
            <v>70.75</v>
          </cell>
          <cell r="AL583">
            <v>70.75</v>
          </cell>
          <cell r="AM583">
            <v>70.7</v>
          </cell>
          <cell r="AN583">
            <v>70.7</v>
          </cell>
          <cell r="AO583">
            <v>70.650000000000006</v>
          </cell>
          <cell r="AP583">
            <v>70.650000000000006</v>
          </cell>
          <cell r="AQ583">
            <v>70.650000000000006</v>
          </cell>
          <cell r="AR583">
            <v>70.599999999999994</v>
          </cell>
          <cell r="AS583">
            <v>70.599999999999994</v>
          </cell>
          <cell r="AT583">
            <v>70.599999999999994</v>
          </cell>
          <cell r="AU583">
            <v>70.55</v>
          </cell>
          <cell r="AV583">
            <v>70.55</v>
          </cell>
          <cell r="AW583">
            <v>70.5</v>
          </cell>
          <cell r="AX583">
            <v>70.5</v>
          </cell>
        </row>
      </sheetData>
      <sheetData sheetId="4"/>
      <sheetData sheetId="5"/>
      <sheetData sheetId="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ErrCheck"/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s cuantitativas"/>
      <sheetName val="Seguimientos"/>
      <sheetName val="money"/>
      <sheetName val="créditocons"/>
      <sheetName val="QF_BCRD"/>
      <sheetName val="QF_losses FMI"/>
      <sheetName val="cuadro baseQf)"/>
      <sheetName val="cuadro baseQf) (2)"/>
      <sheetName val="cable 1"/>
      <sheetName val="Escenario Base"/>
      <sheetName val="Q-F Base"/>
      <sheetName val="Escenario Alternativo"/>
      <sheetName val="Q-F Alternativo"/>
      <sheetName val="Seasonal Factors"/>
      <sheetName val="Supuestos Macro (3)"/>
      <sheetName val="Cable 2"/>
      <sheetName val="Sheet1"/>
      <sheetName val="Supuestos Ma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resas Publicas detalle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Fig1"/>
      <sheetName val="Fig2"/>
      <sheetName val="Fig3"/>
      <sheetName val="Fig4"/>
      <sheetName val="Fig5"/>
      <sheetName val="Fig6"/>
      <sheetName val="Table 1"/>
      <sheetName val="Table 4"/>
      <sheetName val="Table 5"/>
      <sheetName val="Table 6"/>
      <sheetName val="Data"/>
      <sheetName val="BSA Matrix"/>
      <sheetName val="EDSS ER data"/>
      <sheetName val="EDSS data"/>
      <sheetName val="QEDS"/>
      <sheetName val="QEDS data"/>
      <sheetName val="JEDH"/>
      <sheetName val="CPIS"/>
      <sheetName val="CB"/>
      <sheetName val="Govt"/>
      <sheetName val="ODC"/>
      <sheetName val="OFC"/>
      <sheetName val="NFC"/>
      <sheetName val="OR"/>
      <sheetName val="NR"/>
      <sheetName val="Figure 4"/>
      <sheetName val="Figure 5"/>
      <sheetName val="Figure 6"/>
      <sheetName val="Data for charts"/>
      <sheetName val="Chart1"/>
      <sheetName val="Chart2"/>
      <sheetName val="Chart3"/>
      <sheetName val="Chart4"/>
      <sheetName val="ipc"/>
      <sheetName val="Empresas Publicas deta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QEDS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LOAD"/>
      <sheetName val="QEDS"/>
    </sheetNames>
    <sheetDataSet>
      <sheetData sheetId="0" refreshError="1"/>
      <sheetData sheetId="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UPLOAD"/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erly Raw Data"/>
      <sheetName val="Quarterly MacroFlow"/>
      <sheetName val="2003"/>
      <sheetName val="RED47"/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Table3"/>
      <sheetName val="IMATA"/>
      <sheetName val="Dsrv"/>
      <sheetName val="Dboj"/>
      <sheetName val="Dgg"/>
      <sheetName val="Dgov"/>
      <sheetName val="Summary Table"/>
      <sheetName val="Table"/>
      <sheetName val="B"/>
      <sheetName val="perfcrit 2"/>
      <sheetName val="S&amp;I DA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D47"/>
      <sheetName val="Quarterly Raw Data"/>
      <sheetName val="Quarterly MacroFlow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mista institución 2023-2026"/>
      <sheetName val="Pesimista institución 2023-2026"/>
      <sheetName val="Pesimista 2023 Mensualizado"/>
      <sheetName val="Ejec2022"/>
      <sheetName val="Ejec2021"/>
      <sheetName val="Hoja2"/>
      <sheetName val="Hoja1"/>
      <sheetName val="Ingresos al 31-08-2020"/>
    </sheetNames>
    <sheetDataSet>
      <sheetData sheetId="0"/>
      <sheetData sheetId="1">
        <row r="9">
          <cell r="G9">
            <v>1731980334.0385709</v>
          </cell>
        </row>
      </sheetData>
      <sheetData sheetId="2"/>
      <sheetData sheetId="3">
        <row r="1">
          <cell r="B1" t="str">
            <v>Cod.Fuente Especifica</v>
          </cell>
        </row>
      </sheetData>
      <sheetData sheetId="4">
        <row r="1">
          <cell r="B1" t="str">
            <v>Cod.Fuente Especifica</v>
          </cell>
        </row>
      </sheetData>
      <sheetData sheetId="5">
        <row r="1">
          <cell r="A1" t="str">
            <v>Cod.Fuente Especifica</v>
          </cell>
          <cell r="B1" t="str">
            <v>Fuente Especifica</v>
          </cell>
          <cell r="C1" t="str">
            <v>Valor Inicial</v>
          </cell>
          <cell r="D1" t="str">
            <v>Pres. Vigente Aprobado</v>
          </cell>
          <cell r="E1" t="str">
            <v>Percibido Aprobado</v>
          </cell>
        </row>
        <row r="2">
          <cell r="A2" t="str">
            <v>2076</v>
          </cell>
          <cell r="B2" t="str">
            <v>RECURSOS DE CAPTACION DIRECTA DEL MINISTERIO DE MEDIO AMB. DECRETO 222-06</v>
          </cell>
          <cell r="C2">
            <v>668335267</v>
          </cell>
          <cell r="D2">
            <v>668335267</v>
          </cell>
          <cell r="E2">
            <v>487512216.14999998</v>
          </cell>
        </row>
        <row r="3">
          <cell r="A3" t="str">
            <v>2077</v>
          </cell>
          <cell r="B3" t="str">
            <v>RECURSOS DE CAPTACION DIRECTA DEL MINISTERIO DE EDUCACION SUPERIOR LEY 139-01</v>
          </cell>
          <cell r="C3">
            <v>28880596</v>
          </cell>
          <cell r="D3">
            <v>61226863.859999999</v>
          </cell>
          <cell r="E3">
            <v>30949641.510000002</v>
          </cell>
        </row>
        <row r="4">
          <cell r="A4" t="str">
            <v>2078</v>
          </cell>
          <cell r="B4" t="str">
            <v>RECURSOS DE CAPTACION DIRECTA DEL MINISTERIO DE INTERIOR Y POLICIA LEY 80-99 RESOLUCION 02-06</v>
          </cell>
          <cell r="C4">
            <v>230862278</v>
          </cell>
          <cell r="D4">
            <v>179891158</v>
          </cell>
          <cell r="E4">
            <v>142776160.46000001</v>
          </cell>
        </row>
        <row r="5">
          <cell r="A5" t="str">
            <v>2079</v>
          </cell>
          <cell r="B5" t="str">
            <v>RECURSOS DE CAPTACION DIRECTA DE LOS COMEDORES ECONOMICO LEY 856</v>
          </cell>
          <cell r="C5">
            <v>89945578</v>
          </cell>
          <cell r="D5">
            <v>359782312</v>
          </cell>
          <cell r="E5">
            <v>279608136.26999998</v>
          </cell>
        </row>
        <row r="6">
          <cell r="A6" t="str">
            <v>2080</v>
          </cell>
          <cell r="B6" t="str">
            <v>RECURSOS DE CAPTACION DIRECTA DE LA DIRECCION GENERAL DE MIGRACION LEY 285-04</v>
          </cell>
          <cell r="C6">
            <v>870202116</v>
          </cell>
          <cell r="D6">
            <v>1305303173.8199999</v>
          </cell>
          <cell r="E6">
            <v>954119051.46000004</v>
          </cell>
          <cell r="F6">
            <v>112249300.17176472</v>
          </cell>
        </row>
        <row r="7">
          <cell r="A7" t="str">
            <v>2081</v>
          </cell>
          <cell r="B7" t="str">
            <v>RECURSOS DE CAPTACION DIRECTA DE LA POLICIA NACIONAL LEY 96-04</v>
          </cell>
          <cell r="C7">
            <v>27866639</v>
          </cell>
          <cell r="D7">
            <v>39013296.68</v>
          </cell>
          <cell r="E7">
            <v>26598873.75</v>
          </cell>
          <cell r="F7">
            <v>1346991602.0611765</v>
          </cell>
        </row>
        <row r="8">
          <cell r="A8" t="str">
            <v>2082</v>
          </cell>
          <cell r="B8" t="str">
            <v>RECURSOS DE CAPTACION DIRECTA DEL MINISTERIO DE INDUSTRIA  Y COMERCIO LEY 290-66</v>
          </cell>
          <cell r="C8">
            <v>1885264242</v>
          </cell>
          <cell r="D8">
            <v>1319684968</v>
          </cell>
          <cell r="E8">
            <v>1022353996.5599999</v>
          </cell>
        </row>
        <row r="9">
          <cell r="A9" t="str">
            <v>2083</v>
          </cell>
          <cell r="B9" t="str">
            <v>RECURSOS DE CAPTACION DIRECTA DE LA DIRECCION GENERAL DE MINERIA LEY 146-71</v>
          </cell>
          <cell r="C9">
            <v>18459099</v>
          </cell>
          <cell r="D9">
            <v>14995267</v>
          </cell>
          <cell r="E9">
            <v>2850800</v>
          </cell>
        </row>
        <row r="10">
          <cell r="A10" t="str">
            <v>2084</v>
          </cell>
          <cell r="B10" t="str">
            <v>RECURSOS DE CAPTACION DIRECTA DEL MINISTERIO DE HACIENDA .</v>
          </cell>
          <cell r="C10">
            <v>288551418</v>
          </cell>
          <cell r="D10">
            <v>230841134</v>
          </cell>
          <cell r="E10">
            <v>182595367.66999999</v>
          </cell>
        </row>
        <row r="11">
          <cell r="A11" t="str">
            <v>2085</v>
          </cell>
          <cell r="B11" t="str">
            <v>RECURSOS DE CAPTACION DIRECTA DE LA DIRECCION GENERAL DE BIENES NACIONALES LEY 1832-1948</v>
          </cell>
          <cell r="C11">
            <v>48409832</v>
          </cell>
          <cell r="D11">
            <v>58091798</v>
          </cell>
          <cell r="E11">
            <v>44433692.229999997</v>
          </cell>
        </row>
        <row r="12">
          <cell r="A12" t="str">
            <v>2086</v>
          </cell>
          <cell r="B12" t="str">
            <v>RECURSOS DE CAPTACION DIRECTA DE CATASTRO NACIONAL LEY 317-68</v>
          </cell>
          <cell r="C12">
            <v>11598966</v>
          </cell>
          <cell r="D12">
            <v>13918759</v>
          </cell>
          <cell r="E12">
            <v>13450100</v>
          </cell>
        </row>
        <row r="13">
          <cell r="A13" t="str">
            <v>2087</v>
          </cell>
          <cell r="B13" t="str">
            <v>RECURSOS DE CAPTACION DIRECTA DE LA DIRECCION GENERAL DE PASAPORTES LEY 144-99</v>
          </cell>
          <cell r="C13">
            <v>343866015</v>
          </cell>
          <cell r="D13">
            <v>378252617</v>
          </cell>
          <cell r="E13">
            <v>246755282.59999999</v>
          </cell>
        </row>
        <row r="14">
          <cell r="A14" t="str">
            <v>2088</v>
          </cell>
          <cell r="B14" t="str">
            <v>RECURSOS DE CAPTACION DIRECTA DEL MINISTERIO DE EDUCACION</v>
          </cell>
          <cell r="C14">
            <v>183609968</v>
          </cell>
          <cell r="D14">
            <v>33049794</v>
          </cell>
          <cell r="E14">
            <v>18045419.75</v>
          </cell>
        </row>
        <row r="15">
          <cell r="A15" t="str">
            <v>2089</v>
          </cell>
          <cell r="B15" t="str">
            <v>RECURSOS DE CAPTACION DIRECTA DEL MINISTERIO DE SALUD PUBLICA (DIRECCION FINANCIERA)</v>
          </cell>
          <cell r="C15">
            <v>720016524</v>
          </cell>
          <cell r="D15">
            <v>-648014844.83000004</v>
          </cell>
          <cell r="E15">
            <v>18654697.129999999</v>
          </cell>
        </row>
        <row r="16">
          <cell r="A16" t="str">
            <v>2090</v>
          </cell>
          <cell r="B16" t="str">
            <v>RECURSOS DE CAPTACION DIRECTA DEL MINISTERIO DE TURISMO LEY 541-84</v>
          </cell>
          <cell r="C16">
            <v>337338931</v>
          </cell>
          <cell r="D16">
            <v>-1.63</v>
          </cell>
          <cell r="E16">
            <v>67011452</v>
          </cell>
        </row>
        <row r="17">
          <cell r="A17" t="str">
            <v>2091</v>
          </cell>
          <cell r="B17" t="str">
            <v>RECURSOS DE CAPTACION DIRECTA DE LA COMISION EJECUTIVA DE INFRAESTRUCTURA DE ZONAS TURISTICA (CEIZTUR) DECRETO 655-08</v>
          </cell>
          <cell r="C17">
            <v>1913188336</v>
          </cell>
          <cell r="D17">
            <v>1345271466.6800001</v>
          </cell>
          <cell r="E17">
            <v>1211547570.6099999</v>
          </cell>
          <cell r="F17">
            <v>1615396760.8133333</v>
          </cell>
        </row>
        <row r="18">
          <cell r="A18" t="str">
            <v>2092</v>
          </cell>
          <cell r="B18" t="str">
            <v>RECURSOS DE CAPTACION DIRECTA DEL PROGRAMA ESCENCIALES (PROMESE CAL) DECRECTO 308-97</v>
          </cell>
          <cell r="C18">
            <v>222031969</v>
          </cell>
          <cell r="D18">
            <v>315285393.38999999</v>
          </cell>
          <cell r="E18">
            <v>185432304.19</v>
          </cell>
        </row>
        <row r="19">
          <cell r="A19" t="str">
            <v>2093</v>
          </cell>
          <cell r="B19" t="str">
            <v>RECURSOS DE CAPTACION DIRECTA DE LA FUERZA AEREAS DOMINICANA LEY 873-78 DECRECTO 655-08</v>
          </cell>
          <cell r="C19">
            <v>1472537381</v>
          </cell>
          <cell r="D19">
            <v>515025260</v>
          </cell>
          <cell r="E19">
            <v>412533185.72000003</v>
          </cell>
        </row>
        <row r="20">
          <cell r="A20" t="str">
            <v>2095</v>
          </cell>
          <cell r="B20" t="str">
            <v>RECURSOS DE CAPTACION DIRECTA DE LA DIRECCION GENERAL DE GANADERIA LEY 180-01</v>
          </cell>
          <cell r="C20">
            <v>0</v>
          </cell>
          <cell r="D20">
            <v>0</v>
          </cell>
          <cell r="E20">
            <v>3000</v>
          </cell>
        </row>
        <row r="21">
          <cell r="A21" t="str">
            <v>2096</v>
          </cell>
          <cell r="B21" t="str">
            <v>RECURSOS DE CAPTACION DIRECTA DEL MINISTERIO DE DEPORTES DECRETO 250-99</v>
          </cell>
          <cell r="C21">
            <v>12465857</v>
          </cell>
          <cell r="D21">
            <v>14959029</v>
          </cell>
          <cell r="E21">
            <v>12437145.810000001</v>
          </cell>
        </row>
        <row r="22">
          <cell r="A22" t="str">
            <v>2097</v>
          </cell>
          <cell r="B22" t="str">
            <v>RECURSOS DE CAPTACION DIRECTA DEL MINISTERIO DE TRABAJO</v>
          </cell>
          <cell r="C22">
            <v>89679911</v>
          </cell>
          <cell r="D22">
            <v>108512693</v>
          </cell>
          <cell r="E22">
            <v>63093362.460000001</v>
          </cell>
        </row>
        <row r="23">
          <cell r="A23" t="str">
            <v>2098</v>
          </cell>
          <cell r="B23" t="str">
            <v>RECURSOS DE CAPTACION DIRECTA DE LA OFICINA METROPOLITANA DE SERVICIOS DE AUTOBUSES DECRETO 448-97</v>
          </cell>
          <cell r="C23">
            <v>164513124</v>
          </cell>
          <cell r="D23">
            <v>309284673</v>
          </cell>
          <cell r="E23">
            <v>169009630.81</v>
          </cell>
          <cell r="F23">
            <v>18778847.86777778</v>
          </cell>
          <cell r="G23">
            <v>225346174.41333336</v>
          </cell>
        </row>
        <row r="24">
          <cell r="A24" t="str">
            <v>2099</v>
          </cell>
          <cell r="B24" t="str">
            <v>RECURSOS DE CAPTACION DIRECTA DE LA PROCURADURIA GENERAL DE REPUBLICA</v>
          </cell>
          <cell r="C24">
            <v>605942311</v>
          </cell>
          <cell r="D24">
            <v>1812554251.21</v>
          </cell>
          <cell r="E24">
            <v>1281646506.78</v>
          </cell>
          <cell r="F24">
            <v>160205813.3475</v>
          </cell>
        </row>
        <row r="25">
          <cell r="A25" t="str">
            <v>2100</v>
          </cell>
          <cell r="B25" t="str">
            <v>RECURSOS DE CAPTACION DIRECTA DEL CENTRO DE CAPACITACION EN POLITICA Y GESTION FISCAL (CAPGEFI) DECRETO 1846-80</v>
          </cell>
          <cell r="C25">
            <v>10561511</v>
          </cell>
          <cell r="D25">
            <v>9747661</v>
          </cell>
          <cell r="E25">
            <v>7650360.2199999997</v>
          </cell>
          <cell r="F25">
            <v>1922469760.1700001</v>
          </cell>
        </row>
        <row r="26">
          <cell r="A26" t="str">
            <v>2102</v>
          </cell>
          <cell r="B26" t="str">
            <v>RECURSOS DE CAPTACION DIRECTA DE LA OFICINA PARA EL REORDENAMIENTO DEL TRANSPORTE DECRETO 477-05</v>
          </cell>
          <cell r="C26">
            <v>1191968855</v>
          </cell>
          <cell r="D26">
            <v>1191968855</v>
          </cell>
          <cell r="E26">
            <v>851261620.37</v>
          </cell>
        </row>
        <row r="27">
          <cell r="A27" t="str">
            <v>2103</v>
          </cell>
          <cell r="B27" t="str">
            <v>RECURSOS DE CAPTACION DIRECTA DE LA OFICINA DE INGENIEROS SUPERVISORES DE OBRAS DEL ESTADO (OISOE) DECRETO</v>
          </cell>
          <cell r="C27">
            <v>1127887933</v>
          </cell>
          <cell r="D27">
            <v>525958901</v>
          </cell>
          <cell r="E27">
            <v>154763555.34999999</v>
          </cell>
        </row>
        <row r="28">
          <cell r="A28" t="str">
            <v>2104</v>
          </cell>
          <cell r="B28" t="str">
            <v>RECURSOS DE CAPTACIÓN DIRECTA DEL CUERPO ESPECIALIZADO EN SEGURIDAD AEROPORTUARIA (CESA)</v>
          </cell>
          <cell r="C28">
            <v>1050000000</v>
          </cell>
          <cell r="D28">
            <v>608241898</v>
          </cell>
          <cell r="E28">
            <v>481035962.95999998</v>
          </cell>
        </row>
        <row r="29">
          <cell r="A29" t="str">
            <v>2106</v>
          </cell>
          <cell r="B29" t="str">
            <v>RECURSOS DE CAPTACIÓN DIRECTA DEL INSTITUTO SALOME UREÑA</v>
          </cell>
          <cell r="C29">
            <v>3412341</v>
          </cell>
          <cell r="D29">
            <v>1706170</v>
          </cell>
          <cell r="E29">
            <v>1323526.25</v>
          </cell>
        </row>
        <row r="30">
          <cell r="A30" t="str">
            <v>2107</v>
          </cell>
          <cell r="B30" t="str">
            <v>RECURSOS DE CAPTACIÓN DIRECTA DEL INSTITUTO TECNOLÓGICO DE LAS AMÉRICAS (ITLA)</v>
          </cell>
          <cell r="C30">
            <v>229945871</v>
          </cell>
          <cell r="D30">
            <v>185316697.31</v>
          </cell>
          <cell r="E30">
            <v>132378388.14</v>
          </cell>
        </row>
        <row r="31">
          <cell r="A31" t="str">
            <v>2108</v>
          </cell>
          <cell r="B31" t="str">
            <v>RECURSOS DE CAPTACIÓN DIRECTA DEL MINISTERIO DE OBRAS PÚBLICAS Y COMUNICACIONES</v>
          </cell>
          <cell r="C31">
            <v>2059175970</v>
          </cell>
          <cell r="D31">
            <v>1842567526</v>
          </cell>
          <cell r="E31">
            <v>237719578.16999999</v>
          </cell>
        </row>
        <row r="32">
          <cell r="A32" t="str">
            <v>2109</v>
          </cell>
          <cell r="B32" t="str">
            <v>FONDO POR SUBASTAS PÚBLICAS DE IMPORTACIONES AGROPECUARIAS. (DECRETO 569-12)</v>
          </cell>
          <cell r="C32">
            <v>1745888182</v>
          </cell>
          <cell r="D32">
            <v>-1745888182</v>
          </cell>
          <cell r="E32">
            <v>0</v>
          </cell>
        </row>
        <row r="33">
          <cell r="A33" t="str">
            <v>2111</v>
          </cell>
          <cell r="B33" t="str">
            <v>RECURSOS DE CAPTACIÓN DIRECTA DE INSTITUTO NACIONAL DE LA AGUJA (INAGUJA)</v>
          </cell>
          <cell r="C33">
            <v>4863029</v>
          </cell>
          <cell r="D33">
            <v>63924057</v>
          </cell>
          <cell r="E33">
            <v>32314361.09</v>
          </cell>
        </row>
        <row r="34">
          <cell r="A34" t="str">
            <v>2112</v>
          </cell>
          <cell r="B34" t="str">
            <v>RECURSOS DE CAPTACIÓN DIRECTA DE LA ARMADA DE LA REPUBLICA</v>
          </cell>
          <cell r="C34">
            <v>0</v>
          </cell>
          <cell r="D34">
            <v>0</v>
          </cell>
          <cell r="E34">
            <v>56545618.740000002</v>
          </cell>
        </row>
        <row r="35">
          <cell r="A35" t="str">
            <v>2113</v>
          </cell>
          <cell r="B35" t="str">
            <v>RECURSOS DE CAPTACIÓN DIRECTA DEL  CUERPO ESPECIALIZADO DE SEGURIDAD PORTUARIA (CESEP)</v>
          </cell>
          <cell r="C35">
            <v>0</v>
          </cell>
          <cell r="D35">
            <v>0</v>
          </cell>
          <cell r="E35">
            <v>410381.75</v>
          </cell>
        </row>
        <row r="36">
          <cell r="A36" t="str">
            <v>2114</v>
          </cell>
          <cell r="B36" t="str">
            <v>RECURSOS DE CAPTACIÓN DIRECTA DE LA DIRECCION GENERAL DE ESCUELAS VOCACIONALES</v>
          </cell>
          <cell r="C36">
            <v>0</v>
          </cell>
          <cell r="D36">
            <v>2031450.5</v>
          </cell>
          <cell r="E36">
            <v>2142877.0499999998</v>
          </cell>
        </row>
        <row r="37">
          <cell r="A37" t="str">
            <v>2117</v>
          </cell>
          <cell r="B37" t="str">
            <v>RECURSOS DE CAPTACIÓN DIRECTA PARA EL FOMENTO Y DESARROLLO DEL GAS NATURAL EN EL PARQUE VEHICULAR</v>
          </cell>
          <cell r="C37">
            <v>247924743</v>
          </cell>
          <cell r="D37">
            <v>-188422805</v>
          </cell>
          <cell r="E37">
            <v>21164270.100000001</v>
          </cell>
        </row>
        <row r="39">
          <cell r="C39">
            <v>17905194793</v>
          </cell>
          <cell r="D39">
            <v>10932416556.99</v>
          </cell>
          <cell r="E39">
            <v>8852128094.1100006</v>
          </cell>
        </row>
      </sheetData>
      <sheetData sheetId="6"/>
      <sheetData sheetId="7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RED47"/>
    </sheetNames>
    <sheetDataSet>
      <sheetData sheetId="0" refreshError="1"/>
      <sheetData sheetId="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"/>
      <sheetName val="PLURIANUAL 2017-2021"/>
      <sheetName val="ESTIM. PLURIANUAL 2017-2021"/>
      <sheetName val="DGII"/>
      <sheetName val="DGA"/>
      <sheetName val="TESORERIA"/>
      <sheetName val="panorama macro-junio-Sept. 2017"/>
      <sheetName val="BCC"/>
      <sheetName val="A"/>
    </sheetNames>
    <sheetDataSet>
      <sheetData sheetId="0"/>
      <sheetData sheetId="1"/>
      <sheetData sheetId="2">
        <row r="13">
          <cell r="C13">
            <v>41429773898.046921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A-II.3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out_fiscal"/>
      <sheetName val="out_main"/>
      <sheetName val="Imp"/>
      <sheetName val="DSA output"/>
      <sheetName val="in-out"/>
      <sheetName val="CY BOT CASHFLOW"/>
      <sheetName val="A 11"/>
      <sheetName val="GeoBop"/>
      <sheetName val="Tasas"/>
      <sheetName val="data-diaria"/>
      <sheetName val="Growth&amp;Price Assump"/>
      <sheetName val="GeoBop.xls"/>
      <sheetName val="Prg-A"/>
      <sheetName val="Control"/>
      <sheetName val="A"/>
      <sheetName val="Resumen escenarios"/>
      <sheetName val="Combust. EIA "/>
      <sheetName val="2013-2020"/>
      <sheetName val="Combust. EIA (Con archivo MICM)"/>
      <sheetName val="Combust. EIA  +4"/>
      <sheetName val="Combust. EIA  +8"/>
      <sheetName val="Combust. EIA  +64"/>
      <sheetName val="Combust. EIA  USD100"/>
      <sheetName val="Main_Output_Table"/>
      <sheetName val="BoP_Sum_(comp)"/>
      <sheetName val="DS_after2001_(2)"/>
      <sheetName val="Chart1_DS"/>
      <sheetName val="A-II_3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DSA_output"/>
      <sheetName val="CY_BOT_CASHFLOW"/>
      <sheetName val="A_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POR COLECTURIA"/>
      <sheetName val="RESUMEN ACUM. CONCEPTO"/>
      <sheetName val="BCC"/>
    </sheetNames>
    <sheetDataSet>
      <sheetData sheetId="0">
        <row r="8">
          <cell r="C8" t="str">
            <v>16 DE ABRIL DEL 2021</v>
          </cell>
        </row>
      </sheetData>
      <sheetData sheetId="1"/>
      <sheetData sheetId="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nciero 2025-2026"/>
      <sheetName val="FINANCIERO (2026 Est. 2026)"/>
      <sheetName val="PP (2)"/>
      <sheetName val="PP"/>
      <sheetName val="PP (EST)"/>
      <sheetName val="DGII"/>
      <sheetName val="DGII (EST)"/>
      <sheetName val="DGA"/>
      <sheetName val="DGA (EST)"/>
      <sheetName val="TESORERIA "/>
      <sheetName val="TESORERIA (EST)"/>
      <sheetName val="cut presupuestaria"/>
      <sheetName val="2026 (REC)"/>
      <sheetName val="2026 (RESUMEN)"/>
      <sheetName val="2026 REC- EST "/>
      <sheetName val="2026 REC-EST RES"/>
    </sheetNames>
    <sheetDataSet>
      <sheetData sheetId="0"/>
      <sheetData sheetId="1"/>
      <sheetData sheetId="2"/>
      <sheetData sheetId="3"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93">
          <cell r="J93">
            <v>110</v>
          </cell>
          <cell r="K93">
            <v>100.6</v>
          </cell>
          <cell r="L93">
            <v>113.7</v>
          </cell>
          <cell r="M93">
            <v>99.1</v>
          </cell>
          <cell r="N93">
            <v>98.9</v>
          </cell>
          <cell r="O93">
            <v>109.6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FLUJO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  <sheetName val="CUADROS FISC.COMPARA902001-1er "/>
      <sheetName val="Año 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MO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her Depository Corporations B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Finreq-M"/>
      <sheetName val="BoP-M"/>
      <sheetName val="BoP-Q"/>
      <sheetName val="Tab7SR"/>
      <sheetName val="Tab8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GeoBop"/>
      <sheetName val="RES"/>
      <sheetName val="OUTPUT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B784-C578-4014-A926-F38E813385B2}">
  <sheetPr>
    <tabColor theme="0"/>
  </sheetPr>
  <dimension ref="A1:Y111"/>
  <sheetViews>
    <sheetView showGridLines="0" tabSelected="1" zoomScaleNormal="100" workbookViewId="0">
      <selection activeCell="P6" sqref="P6:P7"/>
    </sheetView>
  </sheetViews>
  <sheetFormatPr baseColWidth="10" defaultColWidth="11.42578125" defaultRowHeight="12.75" x14ac:dyDescent="0.2"/>
  <cols>
    <col min="1" max="1" width="1.5703125" style="1" customWidth="1"/>
    <col min="2" max="2" width="50.28515625" style="2" customWidth="1"/>
    <col min="3" max="3" width="11.7109375" style="2" bestFit="1" customWidth="1"/>
    <col min="4" max="7" width="11.7109375" style="2" customWidth="1"/>
    <col min="8" max="8" width="11.42578125" style="2" customWidth="1"/>
    <col min="9" max="9" width="15.7109375" style="1" customWidth="1"/>
    <col min="10" max="15" width="13.85546875" style="1" customWidth="1"/>
    <col min="16" max="16" width="17.140625" style="1" customWidth="1"/>
    <col min="17" max="17" width="13.5703125" style="1" customWidth="1"/>
    <col min="18" max="18" width="15" style="2" customWidth="1"/>
    <col min="19" max="19" width="13.42578125" style="69" bestFit="1" customWidth="1"/>
    <col min="20" max="20" width="16.85546875" style="2" bestFit="1" customWidth="1"/>
    <col min="21" max="16384" width="11.42578125" style="2"/>
  </cols>
  <sheetData>
    <row r="1" spans="2:20" ht="18.75" customHeight="1" x14ac:dyDescent="0.25">
      <c r="B1" s="75" t="s">
        <v>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2:20" ht="9.75" customHeight="1" x14ac:dyDescent="0.25">
      <c r="B2" s="68"/>
      <c r="C2" s="68"/>
      <c r="D2" s="68"/>
      <c r="E2" s="68"/>
      <c r="F2" s="68"/>
      <c r="G2" s="68"/>
      <c r="H2" s="68"/>
      <c r="I2" s="71"/>
      <c r="J2" s="71"/>
      <c r="K2" s="71"/>
      <c r="L2" s="71"/>
      <c r="M2" s="71"/>
      <c r="N2" s="71"/>
      <c r="O2" s="71"/>
      <c r="P2" s="71"/>
      <c r="Q2" s="71"/>
      <c r="R2" s="68"/>
    </row>
    <row r="3" spans="2:20" ht="15.75" customHeight="1" x14ac:dyDescent="0.2">
      <c r="B3" s="76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2:20" ht="15.75" customHeight="1" x14ac:dyDescent="0.2">
      <c r="B4" s="77" t="s">
        <v>107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20" ht="15.75" customHeight="1" x14ac:dyDescent="0.2">
      <c r="B5" s="77" t="s">
        <v>108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2:20" ht="24" customHeight="1" x14ac:dyDescent="0.2">
      <c r="B6" s="78" t="s">
        <v>2</v>
      </c>
      <c r="C6" s="80">
        <v>2026</v>
      </c>
      <c r="D6" s="81"/>
      <c r="E6" s="81"/>
      <c r="F6" s="81"/>
      <c r="G6" s="81"/>
      <c r="H6" s="81"/>
      <c r="I6" s="73" t="s">
        <v>3</v>
      </c>
      <c r="J6" s="80">
        <v>2026</v>
      </c>
      <c r="K6" s="81"/>
      <c r="L6" s="81"/>
      <c r="M6" s="81"/>
      <c r="N6" s="81"/>
      <c r="O6" s="81"/>
      <c r="P6" s="73" t="s">
        <v>4</v>
      </c>
      <c r="Q6" s="73" t="s">
        <v>5</v>
      </c>
      <c r="R6" s="73" t="s">
        <v>6</v>
      </c>
    </row>
    <row r="7" spans="2:20" ht="25.5" customHeight="1" thickBot="1" x14ac:dyDescent="0.25">
      <c r="B7" s="79"/>
      <c r="C7" s="82" t="s">
        <v>7</v>
      </c>
      <c r="D7" s="82" t="s">
        <v>8</v>
      </c>
      <c r="E7" s="82" t="s">
        <v>102</v>
      </c>
      <c r="F7" s="82" t="s">
        <v>105</v>
      </c>
      <c r="G7" s="82" t="s">
        <v>106</v>
      </c>
      <c r="H7" s="82" t="s">
        <v>109</v>
      </c>
      <c r="I7" s="74"/>
      <c r="J7" s="82" t="s">
        <v>7</v>
      </c>
      <c r="K7" s="82" t="s">
        <v>8</v>
      </c>
      <c r="L7" s="82" t="s">
        <v>102</v>
      </c>
      <c r="M7" s="82" t="s">
        <v>105</v>
      </c>
      <c r="N7" s="82" t="s">
        <v>106</v>
      </c>
      <c r="O7" s="82" t="s">
        <v>109</v>
      </c>
      <c r="P7" s="74"/>
      <c r="Q7" s="74"/>
      <c r="R7" s="74"/>
    </row>
    <row r="8" spans="2:20" ht="18" customHeight="1" thickTop="1" x14ac:dyDescent="0.2">
      <c r="B8" s="3" t="s">
        <v>9</v>
      </c>
      <c r="C8" s="4">
        <f t="shared" ref="C8:P8" si="0">+C9+C55+C58+C67+C87</f>
        <v>119278.3</v>
      </c>
      <c r="D8" s="4">
        <f t="shared" si="0"/>
        <v>95292.200000000012</v>
      </c>
      <c r="E8" s="4">
        <f t="shared" si="0"/>
        <v>105217.80000000002</v>
      </c>
      <c r="F8" s="4">
        <f t="shared" si="0"/>
        <v>141831.40000000002</v>
      </c>
      <c r="G8" s="4">
        <f t="shared" si="0"/>
        <v>102510.23721617002</v>
      </c>
      <c r="H8" s="4">
        <f t="shared" si="0"/>
        <v>102673.7</v>
      </c>
      <c r="I8" s="4">
        <f t="shared" si="0"/>
        <v>666803.63721617009</v>
      </c>
      <c r="J8" s="4">
        <f t="shared" si="0"/>
        <v>116532.90571321352</v>
      </c>
      <c r="K8" s="4">
        <f t="shared" si="0"/>
        <v>95136.191934184957</v>
      </c>
      <c r="L8" s="4">
        <f t="shared" si="0"/>
        <v>100445.71217943837</v>
      </c>
      <c r="M8" s="4">
        <f t="shared" si="0"/>
        <v>138455.94434279468</v>
      </c>
      <c r="N8" s="4">
        <f t="shared" si="0"/>
        <v>105027.79296362668</v>
      </c>
      <c r="O8" s="4">
        <f>+O9+O55+O58+O67+O87</f>
        <v>102836.73390443191</v>
      </c>
      <c r="P8" s="4">
        <f t="shared" si="0"/>
        <v>658435.28103769012</v>
      </c>
      <c r="Q8" s="4">
        <f t="shared" ref="Q8:Q71" si="1">+I8-P8</f>
        <v>8368.3561784799676</v>
      </c>
      <c r="R8" s="5">
        <f t="shared" ref="R8:R43" si="2">+I8/P8*100</f>
        <v>101.27094589544039</v>
      </c>
      <c r="T8" s="6"/>
    </row>
    <row r="9" spans="2:20" ht="18" customHeight="1" x14ac:dyDescent="0.2">
      <c r="B9" s="3" t="s">
        <v>10</v>
      </c>
      <c r="C9" s="4">
        <f t="shared" ref="C9:P9" si="3">+C10+C15+C24+C46+C53+C54</f>
        <v>113910.8</v>
      </c>
      <c r="D9" s="4">
        <f t="shared" si="3"/>
        <v>88920.3</v>
      </c>
      <c r="E9" s="4">
        <f t="shared" si="3"/>
        <v>99885.500000000015</v>
      </c>
      <c r="F9" s="4">
        <f t="shared" si="3"/>
        <v>135835.30000000002</v>
      </c>
      <c r="G9" s="4">
        <f t="shared" si="3"/>
        <v>98040.800000000017</v>
      </c>
      <c r="H9" s="4">
        <f t="shared" si="3"/>
        <v>98120.099999999991</v>
      </c>
      <c r="I9" s="4">
        <f t="shared" si="3"/>
        <v>634712.80000000005</v>
      </c>
      <c r="J9" s="4">
        <f t="shared" si="3"/>
        <v>111122.50831767343</v>
      </c>
      <c r="K9" s="4">
        <f t="shared" si="3"/>
        <v>90337.709871406536</v>
      </c>
      <c r="L9" s="4">
        <f t="shared" si="3"/>
        <v>95636.191690577034</v>
      </c>
      <c r="M9" s="4">
        <f t="shared" si="3"/>
        <v>133317.18179388851</v>
      </c>
      <c r="N9" s="4">
        <f t="shared" si="3"/>
        <v>99170.684313645019</v>
      </c>
      <c r="O9" s="4">
        <f t="shared" si="3"/>
        <v>97650.461409162017</v>
      </c>
      <c r="P9" s="4">
        <f t="shared" si="3"/>
        <v>627234.73739635258</v>
      </c>
      <c r="Q9" s="4">
        <f t="shared" si="1"/>
        <v>7478.0626036474714</v>
      </c>
      <c r="R9" s="5">
        <f t="shared" si="2"/>
        <v>101.19222711335934</v>
      </c>
      <c r="T9" s="6"/>
    </row>
    <row r="10" spans="2:20" ht="18" customHeight="1" x14ac:dyDescent="0.2">
      <c r="B10" s="7" t="s">
        <v>11</v>
      </c>
      <c r="C10" s="4">
        <f t="shared" ref="C10:P10" si="4">SUM(C11:C14)</f>
        <v>46065.899999999994</v>
      </c>
      <c r="D10" s="4">
        <f t="shared" si="4"/>
        <v>31904.499999999996</v>
      </c>
      <c r="E10" s="4">
        <f t="shared" si="4"/>
        <v>32519.399999999998</v>
      </c>
      <c r="F10" s="4">
        <f t="shared" si="4"/>
        <v>66323.899999999994</v>
      </c>
      <c r="G10" s="4">
        <f t="shared" si="4"/>
        <v>36928</v>
      </c>
      <c r="H10" s="4">
        <f t="shared" si="4"/>
        <v>32601.3</v>
      </c>
      <c r="I10" s="4">
        <f t="shared" si="4"/>
        <v>246343</v>
      </c>
      <c r="J10" s="4">
        <f t="shared" si="4"/>
        <v>42555.14810001976</v>
      </c>
      <c r="K10" s="4">
        <f t="shared" si="4"/>
        <v>29217.490177048057</v>
      </c>
      <c r="L10" s="4">
        <f t="shared" si="4"/>
        <v>30243.074002620342</v>
      </c>
      <c r="M10" s="4">
        <f t="shared" si="4"/>
        <v>65042.381862492279</v>
      </c>
      <c r="N10" s="4">
        <f t="shared" si="4"/>
        <v>34472.024505314635</v>
      </c>
      <c r="O10" s="4">
        <f t="shared" si="4"/>
        <v>33842.456671439628</v>
      </c>
      <c r="P10" s="4">
        <f t="shared" si="4"/>
        <v>235372.57531893472</v>
      </c>
      <c r="Q10" s="4">
        <f t="shared" si="1"/>
        <v>10970.424681065284</v>
      </c>
      <c r="R10" s="5">
        <f t="shared" si="2"/>
        <v>104.66087634304895</v>
      </c>
      <c r="T10" s="6"/>
    </row>
    <row r="11" spans="2:20" ht="18" customHeight="1" x14ac:dyDescent="0.2">
      <c r="B11" s="8" t="s">
        <v>12</v>
      </c>
      <c r="C11" s="9">
        <v>14639.4</v>
      </c>
      <c r="D11" s="9">
        <v>13164.3</v>
      </c>
      <c r="E11" s="9">
        <v>12944.5</v>
      </c>
      <c r="F11" s="9">
        <v>13317.7</v>
      </c>
      <c r="G11" s="9">
        <v>14627</v>
      </c>
      <c r="H11" s="9">
        <v>12024.4</v>
      </c>
      <c r="I11" s="9">
        <f>SUM(C11:H11)</f>
        <v>80717.299999999988</v>
      </c>
      <c r="J11" s="9">
        <v>14366.16139214475</v>
      </c>
      <c r="K11" s="9">
        <v>12331.243131742216</v>
      </c>
      <c r="L11" s="9">
        <v>13301.11631062412</v>
      </c>
      <c r="M11" s="9">
        <v>13112.574636564745</v>
      </c>
      <c r="N11" s="9">
        <v>14044.754265467536</v>
      </c>
      <c r="O11" s="9">
        <v>10733.457762324602</v>
      </c>
      <c r="P11" s="9">
        <f>SUM(J11:O11)</f>
        <v>77889.307498867973</v>
      </c>
      <c r="Q11" s="9">
        <f t="shared" si="1"/>
        <v>2827.9925011320156</v>
      </c>
      <c r="R11" s="10">
        <f t="shared" si="2"/>
        <v>103.63078398299166</v>
      </c>
      <c r="T11" s="6"/>
    </row>
    <row r="12" spans="2:20" ht="18" customHeight="1" x14ac:dyDescent="0.2">
      <c r="B12" s="8" t="s">
        <v>13</v>
      </c>
      <c r="C12" s="9">
        <v>23577.1</v>
      </c>
      <c r="D12" s="9">
        <v>14421.4</v>
      </c>
      <c r="E12" s="9">
        <v>15295.6</v>
      </c>
      <c r="F12" s="9">
        <v>45167.5</v>
      </c>
      <c r="G12" s="9">
        <v>13275.4</v>
      </c>
      <c r="H12" s="9">
        <v>14855</v>
      </c>
      <c r="I12" s="9">
        <f>SUM(C12:H12)</f>
        <v>126592</v>
      </c>
      <c r="J12" s="9">
        <v>17632.345090857321</v>
      </c>
      <c r="K12" s="9">
        <v>11388.184659222186</v>
      </c>
      <c r="L12" s="9">
        <v>11737.090641010962</v>
      </c>
      <c r="M12" s="9">
        <v>44312.578654515455</v>
      </c>
      <c r="N12" s="9">
        <v>12554.305442659119</v>
      </c>
      <c r="O12" s="9">
        <v>13334.531701998616</v>
      </c>
      <c r="P12" s="9">
        <f>SUM(J12:O12)</f>
        <v>110959.03619026367</v>
      </c>
      <c r="Q12" s="9">
        <f t="shared" si="1"/>
        <v>15632.963809736335</v>
      </c>
      <c r="R12" s="10">
        <f t="shared" si="2"/>
        <v>114.08895061320665</v>
      </c>
      <c r="T12" s="6"/>
    </row>
    <row r="13" spans="2:20" ht="18" customHeight="1" x14ac:dyDescent="0.2">
      <c r="B13" s="8" t="s">
        <v>14</v>
      </c>
      <c r="C13" s="9">
        <v>7638.2</v>
      </c>
      <c r="D13" s="9">
        <v>4102.3</v>
      </c>
      <c r="E13" s="9">
        <v>3946.7</v>
      </c>
      <c r="F13" s="9">
        <v>7484.3</v>
      </c>
      <c r="G13" s="9">
        <v>8672.6</v>
      </c>
      <c r="H13" s="9">
        <v>5400.1</v>
      </c>
      <c r="I13" s="9">
        <f>SUM(C13:H13)</f>
        <v>37244.199999999997</v>
      </c>
      <c r="J13" s="9">
        <v>10306.551313372185</v>
      </c>
      <c r="K13" s="9">
        <v>5195.1634847443856</v>
      </c>
      <c r="L13" s="9">
        <v>4923.4074059739478</v>
      </c>
      <c r="M13" s="9">
        <v>7301.7060189003814</v>
      </c>
      <c r="N13" s="9">
        <v>7422.5067424394338</v>
      </c>
      <c r="O13" s="9">
        <v>9447.1120110274369</v>
      </c>
      <c r="P13" s="9">
        <f>SUM(J13:O13)</f>
        <v>44596.446976457773</v>
      </c>
      <c r="Q13" s="9">
        <f t="shared" si="1"/>
        <v>-7352.2469764577763</v>
      </c>
      <c r="R13" s="10">
        <f t="shared" si="2"/>
        <v>83.513827950601112</v>
      </c>
      <c r="T13" s="6"/>
    </row>
    <row r="14" spans="2:20" ht="18" customHeight="1" x14ac:dyDescent="0.2">
      <c r="B14" s="8" t="s">
        <v>15</v>
      </c>
      <c r="C14" s="9">
        <v>211.2</v>
      </c>
      <c r="D14" s="9">
        <v>216.5</v>
      </c>
      <c r="E14" s="9">
        <v>332.6</v>
      </c>
      <c r="F14" s="9">
        <v>354.4</v>
      </c>
      <c r="G14" s="9">
        <v>353</v>
      </c>
      <c r="H14" s="9">
        <v>321.8</v>
      </c>
      <c r="I14" s="9">
        <f>SUM(C14:H14)</f>
        <v>1789.4999999999998</v>
      </c>
      <c r="J14" s="9">
        <v>250.09030364550458</v>
      </c>
      <c r="K14" s="9">
        <v>302.89890133926934</v>
      </c>
      <c r="L14" s="9">
        <v>281.45964501131289</v>
      </c>
      <c r="M14" s="9">
        <v>315.52255251170004</v>
      </c>
      <c r="N14" s="9">
        <v>450.45805474854529</v>
      </c>
      <c r="O14" s="9">
        <v>327.35519608897198</v>
      </c>
      <c r="P14" s="9">
        <f>SUM(J14:O14)</f>
        <v>1927.7846533453042</v>
      </c>
      <c r="Q14" s="9">
        <f t="shared" si="1"/>
        <v>-138.28465334530438</v>
      </c>
      <c r="R14" s="10">
        <f t="shared" si="2"/>
        <v>92.826758263411961</v>
      </c>
      <c r="T14" s="6"/>
    </row>
    <row r="15" spans="2:20" ht="18" customHeight="1" x14ac:dyDescent="0.2">
      <c r="B15" s="3" t="s">
        <v>16</v>
      </c>
      <c r="C15" s="11">
        <f t="shared" ref="C15:P15" si="5">+C16+C23</f>
        <v>3864.2000000000003</v>
      </c>
      <c r="D15" s="11">
        <f t="shared" si="5"/>
        <v>4037.4000000000005</v>
      </c>
      <c r="E15" s="11">
        <f t="shared" si="5"/>
        <v>8092.0999999999995</v>
      </c>
      <c r="F15" s="11">
        <f t="shared" si="5"/>
        <v>9662.4</v>
      </c>
      <c r="G15" s="11">
        <f t="shared" si="5"/>
        <v>5228.2999999999993</v>
      </c>
      <c r="H15" s="11">
        <f t="shared" si="5"/>
        <v>4327.8999999999996</v>
      </c>
      <c r="I15" s="11">
        <f t="shared" si="5"/>
        <v>35212.300000000003</v>
      </c>
      <c r="J15" s="11">
        <f t="shared" si="5"/>
        <v>4544.888312109797</v>
      </c>
      <c r="K15" s="11">
        <f t="shared" si="5"/>
        <v>4267.040153469602</v>
      </c>
      <c r="L15" s="11">
        <f t="shared" si="5"/>
        <v>7706.4046082782197</v>
      </c>
      <c r="M15" s="11">
        <f t="shared" si="5"/>
        <v>9785.8800789806774</v>
      </c>
      <c r="N15" s="11">
        <f t="shared" si="5"/>
        <v>5341.9083760968315</v>
      </c>
      <c r="O15" s="11">
        <f t="shared" si="5"/>
        <v>4349.0230355640469</v>
      </c>
      <c r="P15" s="11">
        <f t="shared" si="5"/>
        <v>35995.144564499169</v>
      </c>
      <c r="Q15" s="11">
        <f t="shared" si="1"/>
        <v>-782.84456449916615</v>
      </c>
      <c r="R15" s="12">
        <f t="shared" si="2"/>
        <v>97.825138434723058</v>
      </c>
      <c r="T15" s="6"/>
    </row>
    <row r="16" spans="2:20" ht="18" customHeight="1" x14ac:dyDescent="0.2">
      <c r="B16" s="13" t="s">
        <v>17</v>
      </c>
      <c r="C16" s="11">
        <f t="shared" ref="C16:P16" si="6">SUM(C17:C22)</f>
        <v>3657.2000000000003</v>
      </c>
      <c r="D16" s="11">
        <f t="shared" si="6"/>
        <v>3801.6000000000004</v>
      </c>
      <c r="E16" s="11">
        <f t="shared" si="6"/>
        <v>7673.4</v>
      </c>
      <c r="F16" s="11">
        <f t="shared" si="6"/>
        <v>9236.1999999999989</v>
      </c>
      <c r="G16" s="11">
        <f t="shared" si="6"/>
        <v>4804.3999999999996</v>
      </c>
      <c r="H16" s="11">
        <f t="shared" si="6"/>
        <v>4037.2</v>
      </c>
      <c r="I16" s="11">
        <f t="shared" si="6"/>
        <v>33210</v>
      </c>
      <c r="J16" s="11">
        <f t="shared" si="6"/>
        <v>4319.7287557479312</v>
      </c>
      <c r="K16" s="11">
        <f t="shared" si="6"/>
        <v>4002.8156926043744</v>
      </c>
      <c r="L16" s="11">
        <f t="shared" si="6"/>
        <v>7308.1908623173922</v>
      </c>
      <c r="M16" s="11">
        <f t="shared" si="6"/>
        <v>9456.1053031223582</v>
      </c>
      <c r="N16" s="11">
        <f t="shared" si="6"/>
        <v>4988.8051609530903</v>
      </c>
      <c r="O16" s="11">
        <f t="shared" si="6"/>
        <v>4058.9731776723443</v>
      </c>
      <c r="P16" s="11">
        <f t="shared" si="6"/>
        <v>34134.618952417484</v>
      </c>
      <c r="Q16" s="11">
        <f t="shared" si="1"/>
        <v>-924.61895241748425</v>
      </c>
      <c r="R16" s="12">
        <f t="shared" si="2"/>
        <v>97.29125743660309</v>
      </c>
      <c r="T16" s="6"/>
    </row>
    <row r="17" spans="2:20" ht="18" customHeight="1" x14ac:dyDescent="0.2">
      <c r="B17" s="14" t="s">
        <v>18</v>
      </c>
      <c r="C17" s="15">
        <v>135.80000000000001</v>
      </c>
      <c r="D17" s="15">
        <v>560.5</v>
      </c>
      <c r="E17" s="15">
        <v>2488.1999999999998</v>
      </c>
      <c r="F17" s="15">
        <v>289.39999999999998</v>
      </c>
      <c r="G17" s="15">
        <v>215.5</v>
      </c>
      <c r="H17" s="15">
        <v>189.4</v>
      </c>
      <c r="I17" s="15">
        <f t="shared" ref="I17:I23" si="7">SUM(C17:H17)</f>
        <v>3878.8</v>
      </c>
      <c r="J17" s="16">
        <v>149.69543267914682</v>
      </c>
      <c r="K17" s="16">
        <v>651.19175185203005</v>
      </c>
      <c r="L17" s="16">
        <v>2953.0038419266598</v>
      </c>
      <c r="M17" s="16">
        <v>293.12202237071699</v>
      </c>
      <c r="N17" s="16">
        <v>226.591969635765</v>
      </c>
      <c r="O17" s="16">
        <v>192.90220655949699</v>
      </c>
      <c r="P17" s="16">
        <f t="shared" ref="P17:P23" si="8">SUM(J17:O17)</f>
        <v>4466.5072250238154</v>
      </c>
      <c r="Q17" s="16">
        <f t="shared" si="1"/>
        <v>-587.70722502381523</v>
      </c>
      <c r="R17" s="10">
        <f t="shared" si="2"/>
        <v>86.841905869285114</v>
      </c>
      <c r="T17" s="6"/>
    </row>
    <row r="18" spans="2:20" ht="18" customHeight="1" x14ac:dyDescent="0.2">
      <c r="B18" s="14" t="s">
        <v>19</v>
      </c>
      <c r="C18" s="15">
        <v>274.3</v>
      </c>
      <c r="D18" s="15">
        <v>171.2</v>
      </c>
      <c r="E18" s="15">
        <v>312.89999999999998</v>
      </c>
      <c r="F18" s="15">
        <v>4931.8</v>
      </c>
      <c r="G18" s="15">
        <v>439</v>
      </c>
      <c r="H18" s="15">
        <v>335.2</v>
      </c>
      <c r="I18" s="15">
        <f t="shared" si="7"/>
        <v>6464.4</v>
      </c>
      <c r="J18" s="16">
        <v>290.42929618539159</v>
      </c>
      <c r="K18" s="16">
        <v>157.23100415604</v>
      </c>
      <c r="L18" s="16">
        <v>424.03681554849402</v>
      </c>
      <c r="M18" s="16">
        <v>5584.9963031306097</v>
      </c>
      <c r="N18" s="16">
        <v>401.38095326746736</v>
      </c>
      <c r="O18" s="16">
        <v>307.17124505869975</v>
      </c>
      <c r="P18" s="16">
        <f t="shared" si="8"/>
        <v>7165.2456173467035</v>
      </c>
      <c r="Q18" s="16">
        <f t="shared" si="1"/>
        <v>-700.84561734670388</v>
      </c>
      <c r="R18" s="10">
        <f t="shared" si="2"/>
        <v>90.218819357008613</v>
      </c>
      <c r="T18" s="6"/>
    </row>
    <row r="19" spans="2:20" ht="18" customHeight="1" x14ac:dyDescent="0.2">
      <c r="B19" s="14" t="s">
        <v>20</v>
      </c>
      <c r="C19" s="15">
        <v>1009.3</v>
      </c>
      <c r="D19" s="15">
        <v>1381.9</v>
      </c>
      <c r="E19" s="15">
        <v>1574.1</v>
      </c>
      <c r="F19" s="15">
        <v>1444.7</v>
      </c>
      <c r="G19" s="15">
        <v>1337.8</v>
      </c>
      <c r="H19" s="15">
        <v>1434.5</v>
      </c>
      <c r="I19" s="15">
        <f t="shared" si="7"/>
        <v>8182.3</v>
      </c>
      <c r="J19" s="16">
        <v>1068.8648573430182</v>
      </c>
      <c r="K19" s="16">
        <v>1128.3166596588419</v>
      </c>
      <c r="L19" s="16">
        <v>1518.8592906226881</v>
      </c>
      <c r="M19" s="16">
        <v>1469.9854846444455</v>
      </c>
      <c r="N19" s="16">
        <v>1465.9715241790832</v>
      </c>
      <c r="O19" s="16">
        <v>1365.0792569481223</v>
      </c>
      <c r="P19" s="16">
        <f t="shared" si="8"/>
        <v>8017.0770733961981</v>
      </c>
      <c r="Q19" s="16">
        <f t="shared" si="1"/>
        <v>165.22292660380208</v>
      </c>
      <c r="R19" s="10">
        <f t="shared" si="2"/>
        <v>102.06088734199746</v>
      </c>
      <c r="T19" s="6"/>
    </row>
    <row r="20" spans="2:20" ht="18" customHeight="1" x14ac:dyDescent="0.2">
      <c r="B20" s="17" t="s">
        <v>21</v>
      </c>
      <c r="C20" s="15">
        <v>221.8</v>
      </c>
      <c r="D20" s="15">
        <v>246</v>
      </c>
      <c r="E20" s="15">
        <v>250.2</v>
      </c>
      <c r="F20" s="15">
        <v>162.4</v>
      </c>
      <c r="G20" s="15">
        <v>187.4</v>
      </c>
      <c r="H20" s="15">
        <v>217.9</v>
      </c>
      <c r="I20" s="15">
        <f t="shared" si="7"/>
        <v>1285.7</v>
      </c>
      <c r="J20" s="9">
        <v>240.98306345626375</v>
      </c>
      <c r="K20" s="9">
        <v>235.51433749297684</v>
      </c>
      <c r="L20" s="9">
        <v>240.6733934267819</v>
      </c>
      <c r="M20" s="9">
        <v>225.5317919339854</v>
      </c>
      <c r="N20" s="9">
        <v>231.6664230758133</v>
      </c>
      <c r="O20" s="9">
        <v>223.96264156435495</v>
      </c>
      <c r="P20" s="16">
        <f t="shared" si="8"/>
        <v>1398.3316509501763</v>
      </c>
      <c r="Q20" s="9">
        <f t="shared" si="1"/>
        <v>-112.63165095017621</v>
      </c>
      <c r="R20" s="10">
        <f t="shared" si="2"/>
        <v>91.945283447339392</v>
      </c>
      <c r="T20" s="6"/>
    </row>
    <row r="21" spans="2:20" ht="18" customHeight="1" x14ac:dyDescent="0.2">
      <c r="B21" s="14" t="s">
        <v>22</v>
      </c>
      <c r="C21" s="15">
        <v>1880.2</v>
      </c>
      <c r="D21" s="15">
        <v>1254</v>
      </c>
      <c r="E21" s="15">
        <v>2099.9</v>
      </c>
      <c r="F21" s="15">
        <v>1639.8</v>
      </c>
      <c r="G21" s="15">
        <v>2098.3000000000002</v>
      </c>
      <c r="H21" s="15">
        <v>1688.6</v>
      </c>
      <c r="I21" s="15">
        <f t="shared" si="7"/>
        <v>10660.800000000001</v>
      </c>
      <c r="J21" s="9">
        <v>2233.94400821514</v>
      </c>
      <c r="K21" s="9">
        <v>1626.3378245439101</v>
      </c>
      <c r="L21" s="9">
        <v>1676.21398526192</v>
      </c>
      <c r="M21" s="9">
        <v>1612.35177022434</v>
      </c>
      <c r="N21" s="9">
        <v>2334.4797914533901</v>
      </c>
      <c r="O21" s="9">
        <v>1633.4425939565001</v>
      </c>
      <c r="P21" s="16">
        <f t="shared" si="8"/>
        <v>11116.769973655202</v>
      </c>
      <c r="Q21" s="9">
        <f t="shared" si="1"/>
        <v>-455.9699736552011</v>
      </c>
      <c r="R21" s="10">
        <f t="shared" si="2"/>
        <v>95.898359193041046</v>
      </c>
      <c r="T21" s="6"/>
    </row>
    <row r="22" spans="2:20" ht="18" customHeight="1" x14ac:dyDescent="0.2">
      <c r="B22" s="17" t="s">
        <v>23</v>
      </c>
      <c r="C22" s="15">
        <v>135.80000000000001</v>
      </c>
      <c r="D22" s="15">
        <v>188</v>
      </c>
      <c r="E22" s="15">
        <v>948.1</v>
      </c>
      <c r="F22" s="15">
        <v>768.1</v>
      </c>
      <c r="G22" s="15">
        <v>526.4</v>
      </c>
      <c r="H22" s="15">
        <v>171.6</v>
      </c>
      <c r="I22" s="15">
        <f t="shared" si="7"/>
        <v>2738</v>
      </c>
      <c r="J22" s="9">
        <v>335.8120978689704</v>
      </c>
      <c r="K22" s="9">
        <v>204.2241149005755</v>
      </c>
      <c r="L22" s="9">
        <v>495.40353553084765</v>
      </c>
      <c r="M22" s="9">
        <v>270.11793081825959</v>
      </c>
      <c r="N22" s="9">
        <v>328.71449934157101</v>
      </c>
      <c r="O22" s="9">
        <v>336.41523358516997</v>
      </c>
      <c r="P22" s="16">
        <f t="shared" si="8"/>
        <v>1970.687412045394</v>
      </c>
      <c r="Q22" s="9">
        <f t="shared" si="1"/>
        <v>767.31258795460599</v>
      </c>
      <c r="R22" s="10">
        <f t="shared" si="2"/>
        <v>138.93629112687159</v>
      </c>
      <c r="T22" s="6"/>
    </row>
    <row r="23" spans="2:20" ht="18" customHeight="1" x14ac:dyDescent="0.2">
      <c r="B23" s="13" t="s">
        <v>24</v>
      </c>
      <c r="C23" s="11">
        <v>207</v>
      </c>
      <c r="D23" s="11">
        <v>235.8</v>
      </c>
      <c r="E23" s="11">
        <v>418.7</v>
      </c>
      <c r="F23" s="11">
        <v>426.2</v>
      </c>
      <c r="G23" s="11">
        <v>423.9</v>
      </c>
      <c r="H23" s="11">
        <v>290.7</v>
      </c>
      <c r="I23" s="11">
        <f t="shared" si="7"/>
        <v>2002.3</v>
      </c>
      <c r="J23" s="4">
        <v>225.15955636186587</v>
      </c>
      <c r="K23" s="4">
        <v>264.22446086522768</v>
      </c>
      <c r="L23" s="4">
        <v>398.21374596082791</v>
      </c>
      <c r="M23" s="4">
        <v>329.77477585831889</v>
      </c>
      <c r="N23" s="4">
        <v>353.10321514374118</v>
      </c>
      <c r="O23" s="4">
        <v>290.04985789170257</v>
      </c>
      <c r="P23" s="65">
        <f t="shared" si="8"/>
        <v>1860.5256120816839</v>
      </c>
      <c r="Q23" s="4">
        <f t="shared" si="1"/>
        <v>141.77438791831605</v>
      </c>
      <c r="R23" s="5">
        <f t="shared" si="2"/>
        <v>107.62012557084282</v>
      </c>
      <c r="T23" s="6"/>
    </row>
    <row r="24" spans="2:20" ht="18" customHeight="1" x14ac:dyDescent="0.2">
      <c r="B24" s="7" t="s">
        <v>25</v>
      </c>
      <c r="C24" s="4">
        <f t="shared" ref="C24:P24" si="9">+C25+C28+C36+C45</f>
        <v>57817.799999999996</v>
      </c>
      <c r="D24" s="4">
        <f t="shared" si="9"/>
        <v>47589.099999999991</v>
      </c>
      <c r="E24" s="4">
        <f t="shared" si="9"/>
        <v>52585.100000000006</v>
      </c>
      <c r="F24" s="4">
        <f t="shared" si="9"/>
        <v>53578</v>
      </c>
      <c r="G24" s="4">
        <f t="shared" si="9"/>
        <v>50066.100000000006</v>
      </c>
      <c r="H24" s="4">
        <f t="shared" si="9"/>
        <v>54355.6</v>
      </c>
      <c r="I24" s="4">
        <f t="shared" si="9"/>
        <v>315991.69999999995</v>
      </c>
      <c r="J24" s="4">
        <f t="shared" si="9"/>
        <v>58067.915646279071</v>
      </c>
      <c r="K24" s="4">
        <f t="shared" si="9"/>
        <v>50721.888371150955</v>
      </c>
      <c r="L24" s="4">
        <f t="shared" si="9"/>
        <v>51229.825494482575</v>
      </c>
      <c r="M24" s="4">
        <f t="shared" si="9"/>
        <v>52421.732874913374</v>
      </c>
      <c r="N24" s="4">
        <f t="shared" si="9"/>
        <v>52959.985015232058</v>
      </c>
      <c r="O24" s="4">
        <f t="shared" si="9"/>
        <v>52565.530781550966</v>
      </c>
      <c r="P24" s="4">
        <f t="shared" si="9"/>
        <v>317966.87818360905</v>
      </c>
      <c r="Q24" s="4">
        <f t="shared" si="1"/>
        <v>-1975.1781836090959</v>
      </c>
      <c r="R24" s="5">
        <f t="shared" si="2"/>
        <v>99.378810083964623</v>
      </c>
      <c r="T24" s="6"/>
    </row>
    <row r="25" spans="2:20" ht="18" customHeight="1" x14ac:dyDescent="0.2">
      <c r="B25" s="18" t="s">
        <v>26</v>
      </c>
      <c r="C25" s="4">
        <f t="shared" ref="C25:P25" si="10">+C26+C27</f>
        <v>39098.899999999994</v>
      </c>
      <c r="D25" s="4">
        <f t="shared" si="10"/>
        <v>31395.1</v>
      </c>
      <c r="E25" s="4">
        <f t="shared" si="10"/>
        <v>35123.4</v>
      </c>
      <c r="F25" s="4">
        <f t="shared" si="10"/>
        <v>35442.400000000001</v>
      </c>
      <c r="G25" s="4">
        <f t="shared" si="10"/>
        <v>33207.300000000003</v>
      </c>
      <c r="H25" s="4">
        <f t="shared" si="10"/>
        <v>37037.199999999997</v>
      </c>
      <c r="I25" s="4">
        <f t="shared" si="10"/>
        <v>211304.3</v>
      </c>
      <c r="J25" s="4">
        <f t="shared" si="10"/>
        <v>37936.976733651507</v>
      </c>
      <c r="K25" s="4">
        <f t="shared" si="10"/>
        <v>33164.404072251717</v>
      </c>
      <c r="L25" s="4">
        <f t="shared" si="10"/>
        <v>34679.566093608388</v>
      </c>
      <c r="M25" s="4">
        <f t="shared" si="10"/>
        <v>34557.737040857959</v>
      </c>
      <c r="N25" s="4">
        <f t="shared" si="10"/>
        <v>35237.971709560436</v>
      </c>
      <c r="O25" s="4">
        <f t="shared" si="10"/>
        <v>35504.483614592937</v>
      </c>
      <c r="P25" s="4">
        <f t="shared" si="10"/>
        <v>211081.13926452294</v>
      </c>
      <c r="Q25" s="4">
        <f t="shared" si="1"/>
        <v>223.16073547705309</v>
      </c>
      <c r="R25" s="5">
        <f t="shared" si="2"/>
        <v>100.10572272646179</v>
      </c>
      <c r="T25" s="6"/>
    </row>
    <row r="26" spans="2:20" ht="18" customHeight="1" x14ac:dyDescent="0.2">
      <c r="B26" s="19" t="s">
        <v>27</v>
      </c>
      <c r="C26" s="9">
        <v>25142.6</v>
      </c>
      <c r="D26" s="9">
        <v>19222.099999999999</v>
      </c>
      <c r="E26" s="9">
        <v>19870.7</v>
      </c>
      <c r="F26" s="9">
        <v>21420</v>
      </c>
      <c r="G26" s="9">
        <v>19543.7</v>
      </c>
      <c r="H26" s="9">
        <v>20900.900000000001</v>
      </c>
      <c r="I26" s="9">
        <f>SUM(C26:H26)</f>
        <v>126100</v>
      </c>
      <c r="J26" s="9">
        <v>24169.415806608307</v>
      </c>
      <c r="K26" s="9">
        <v>19072.3857362612</v>
      </c>
      <c r="L26" s="9">
        <v>19241.11014226987</v>
      </c>
      <c r="M26" s="9">
        <v>19686.660067193508</v>
      </c>
      <c r="N26" s="9">
        <v>19662.971336571547</v>
      </c>
      <c r="O26" s="9">
        <v>19691.91543897014</v>
      </c>
      <c r="P26" s="9">
        <f>SUM(J26:O26)</f>
        <v>121524.45852787457</v>
      </c>
      <c r="Q26" s="9">
        <f t="shared" si="1"/>
        <v>4575.5414721254347</v>
      </c>
      <c r="R26" s="10">
        <f t="shared" si="2"/>
        <v>103.76511981830878</v>
      </c>
      <c r="T26" s="6"/>
    </row>
    <row r="27" spans="2:20" ht="18" customHeight="1" x14ac:dyDescent="0.2">
      <c r="B27" s="19" t="s">
        <v>28</v>
      </c>
      <c r="C27" s="9">
        <v>13956.3</v>
      </c>
      <c r="D27" s="9">
        <v>12173</v>
      </c>
      <c r="E27" s="9">
        <v>15252.7</v>
      </c>
      <c r="F27" s="9">
        <v>14022.4</v>
      </c>
      <c r="G27" s="9">
        <v>13663.6</v>
      </c>
      <c r="H27" s="9">
        <v>16136.3</v>
      </c>
      <c r="I27" s="9">
        <f>SUM(C27:H27)</f>
        <v>85204.3</v>
      </c>
      <c r="J27" s="9">
        <v>13767.560927043203</v>
      </c>
      <c r="K27" s="9">
        <v>14092.018335990517</v>
      </c>
      <c r="L27" s="9">
        <v>15438.455951338516</v>
      </c>
      <c r="M27" s="9">
        <v>14871.076973664449</v>
      </c>
      <c r="N27" s="9">
        <v>15575.000372988889</v>
      </c>
      <c r="O27" s="9">
        <v>15812.568175622797</v>
      </c>
      <c r="P27" s="9">
        <f>SUM(J27:O27)</f>
        <v>89556.68073664837</v>
      </c>
      <c r="Q27" s="9">
        <f t="shared" si="1"/>
        <v>-4352.380736648367</v>
      </c>
      <c r="R27" s="10">
        <f t="shared" si="2"/>
        <v>95.140082570224948</v>
      </c>
      <c r="T27" s="6"/>
    </row>
    <row r="28" spans="2:20" ht="18" customHeight="1" x14ac:dyDescent="0.2">
      <c r="B28" s="20" t="s">
        <v>29</v>
      </c>
      <c r="C28" s="4">
        <f t="shared" ref="C28:P28" si="11">SUM(C29:C35)</f>
        <v>15938.500000000002</v>
      </c>
      <c r="D28" s="4">
        <f t="shared" si="11"/>
        <v>13131.199999999999</v>
      </c>
      <c r="E28" s="4">
        <f t="shared" si="11"/>
        <v>13999.900000000001</v>
      </c>
      <c r="F28" s="4">
        <f t="shared" si="11"/>
        <v>15817.599999999999</v>
      </c>
      <c r="G28" s="4">
        <f t="shared" si="11"/>
        <v>14440.3</v>
      </c>
      <c r="H28" s="4">
        <f t="shared" si="11"/>
        <v>14816.3</v>
      </c>
      <c r="I28" s="4">
        <f t="shared" si="11"/>
        <v>88143.8</v>
      </c>
      <c r="J28" s="4">
        <f t="shared" si="11"/>
        <v>16116.125702063982</v>
      </c>
      <c r="K28" s="4">
        <f t="shared" si="11"/>
        <v>13683.138301410423</v>
      </c>
      <c r="L28" s="4">
        <f t="shared" si="11"/>
        <v>13919.955167679385</v>
      </c>
      <c r="M28" s="4">
        <f t="shared" si="11"/>
        <v>15477.314276641693</v>
      </c>
      <c r="N28" s="4">
        <f t="shared" si="11"/>
        <v>15082.378572899876</v>
      </c>
      <c r="O28" s="4">
        <f t="shared" si="11"/>
        <v>14394.897472857807</v>
      </c>
      <c r="P28" s="4">
        <f t="shared" si="11"/>
        <v>88673.80949355317</v>
      </c>
      <c r="Q28" s="4">
        <f t="shared" si="1"/>
        <v>-530.00949355316698</v>
      </c>
      <c r="R28" s="5">
        <f t="shared" si="2"/>
        <v>99.402293082275094</v>
      </c>
      <c r="T28" s="6"/>
    </row>
    <row r="29" spans="2:20" ht="18" customHeight="1" x14ac:dyDescent="0.2">
      <c r="B29" s="19" t="s">
        <v>30</v>
      </c>
      <c r="C29" s="9">
        <v>4536.8999999999996</v>
      </c>
      <c r="D29" s="9">
        <v>4168.1000000000004</v>
      </c>
      <c r="E29" s="9">
        <v>4356.5</v>
      </c>
      <c r="F29" s="9">
        <v>4999.8</v>
      </c>
      <c r="G29" s="9">
        <v>4267</v>
      </c>
      <c r="H29" s="9">
        <v>4200.5</v>
      </c>
      <c r="I29" s="9">
        <f t="shared" ref="I29:I35" si="12">SUM(C29:H29)</f>
        <v>26528.799999999999</v>
      </c>
      <c r="J29" s="16">
        <v>4929.90125288947</v>
      </c>
      <c r="K29" s="16">
        <v>4278.2938209867116</v>
      </c>
      <c r="L29" s="16">
        <v>4519.1363663766633</v>
      </c>
      <c r="M29" s="16">
        <v>5222.9098240168132</v>
      </c>
      <c r="N29" s="16">
        <v>4581.2636986507814</v>
      </c>
      <c r="O29" s="16">
        <v>4405.8704375740363</v>
      </c>
      <c r="P29" s="16">
        <f t="shared" ref="P29:P35" si="13">SUM(J29:O29)</f>
        <v>27937.375400494479</v>
      </c>
      <c r="Q29" s="16">
        <f t="shared" si="1"/>
        <v>-1408.5754004944793</v>
      </c>
      <c r="R29" s="10">
        <f t="shared" si="2"/>
        <v>94.958096885258783</v>
      </c>
      <c r="T29" s="6"/>
    </row>
    <row r="30" spans="2:20" ht="18" customHeight="1" x14ac:dyDescent="0.2">
      <c r="B30" s="19" t="s">
        <v>31</v>
      </c>
      <c r="C30" s="9">
        <v>2734.1</v>
      </c>
      <c r="D30" s="9">
        <v>2668.5</v>
      </c>
      <c r="E30" s="9">
        <v>2838.7</v>
      </c>
      <c r="F30" s="9">
        <v>3809.5</v>
      </c>
      <c r="G30" s="9">
        <v>3203.4</v>
      </c>
      <c r="H30" s="9">
        <v>3196.9</v>
      </c>
      <c r="I30" s="9">
        <f t="shared" si="12"/>
        <v>18451.099999999999</v>
      </c>
      <c r="J30" s="16">
        <v>2823.9249360204903</v>
      </c>
      <c r="K30" s="16">
        <v>2585.3703760510748</v>
      </c>
      <c r="L30" s="16">
        <v>2692.3061191531597</v>
      </c>
      <c r="M30" s="16">
        <v>2797.8597164353414</v>
      </c>
      <c r="N30" s="16">
        <v>2633.5327280549996</v>
      </c>
      <c r="O30" s="16">
        <v>2599.0345216283054</v>
      </c>
      <c r="P30" s="16">
        <f t="shared" si="13"/>
        <v>16132.028397343371</v>
      </c>
      <c r="Q30" s="16">
        <f t="shared" si="1"/>
        <v>2319.0716026566279</v>
      </c>
      <c r="R30" s="10">
        <f t="shared" si="2"/>
        <v>114.37557352080123</v>
      </c>
      <c r="T30" s="6"/>
    </row>
    <row r="31" spans="2:20" ht="18" customHeight="1" x14ac:dyDescent="0.2">
      <c r="B31" s="19" t="s">
        <v>32</v>
      </c>
      <c r="C31" s="9">
        <v>5644.5</v>
      </c>
      <c r="D31" s="9">
        <v>3605.7</v>
      </c>
      <c r="E31" s="9">
        <v>4096.5</v>
      </c>
      <c r="F31" s="9">
        <v>4073.3</v>
      </c>
      <c r="G31" s="9">
        <v>3828.9</v>
      </c>
      <c r="H31" s="9">
        <v>4325.1000000000004</v>
      </c>
      <c r="I31" s="9">
        <f t="shared" si="12"/>
        <v>25574</v>
      </c>
      <c r="J31" s="9">
        <v>5304.7271684514817</v>
      </c>
      <c r="K31" s="9">
        <v>3818.9133767735243</v>
      </c>
      <c r="L31" s="9">
        <v>3737.3843383866829</v>
      </c>
      <c r="M31" s="9">
        <v>4099.4678295286512</v>
      </c>
      <c r="N31" s="9">
        <v>4277.2174570371944</v>
      </c>
      <c r="O31" s="9">
        <v>4104.1092679887561</v>
      </c>
      <c r="P31" s="16">
        <f t="shared" si="13"/>
        <v>25341.819438166287</v>
      </c>
      <c r="Q31" s="9">
        <f t="shared" si="1"/>
        <v>232.180561833713</v>
      </c>
      <c r="R31" s="10">
        <f t="shared" si="2"/>
        <v>100.91619531265397</v>
      </c>
      <c r="T31" s="6"/>
    </row>
    <row r="32" spans="2:20" ht="18" customHeight="1" x14ac:dyDescent="0.2">
      <c r="B32" s="19" t="s">
        <v>33</v>
      </c>
      <c r="C32" s="9">
        <v>175.9</v>
      </c>
      <c r="D32" s="9">
        <v>323.89999999999998</v>
      </c>
      <c r="E32" s="9">
        <v>153.19999999999999</v>
      </c>
      <c r="F32" s="9">
        <v>303.10000000000002</v>
      </c>
      <c r="G32" s="9">
        <v>281.10000000000002</v>
      </c>
      <c r="H32" s="9">
        <v>148.9</v>
      </c>
      <c r="I32" s="9">
        <f t="shared" si="12"/>
        <v>1386.1000000000001</v>
      </c>
      <c r="J32" s="9">
        <v>177.5846536281374</v>
      </c>
      <c r="K32" s="9">
        <v>278.05824364580127</v>
      </c>
      <c r="L32" s="9">
        <v>209.41488398393585</v>
      </c>
      <c r="M32" s="9">
        <v>259.41160329345985</v>
      </c>
      <c r="N32" s="9">
        <v>260.29513936988519</v>
      </c>
      <c r="O32" s="9">
        <v>265.25100640828339</v>
      </c>
      <c r="P32" s="16">
        <f t="shared" si="13"/>
        <v>1450.0155303295028</v>
      </c>
      <c r="Q32" s="9">
        <f t="shared" si="1"/>
        <v>-63.915530329502644</v>
      </c>
      <c r="R32" s="10">
        <f t="shared" si="2"/>
        <v>95.592079602417883</v>
      </c>
      <c r="T32" s="6"/>
    </row>
    <row r="33" spans="2:20" ht="18" customHeight="1" x14ac:dyDescent="0.2">
      <c r="B33" s="19" t="s">
        <v>34</v>
      </c>
      <c r="C33" s="9">
        <v>848.7</v>
      </c>
      <c r="D33" s="9">
        <v>818.1</v>
      </c>
      <c r="E33" s="9">
        <v>829.2</v>
      </c>
      <c r="F33" s="9">
        <v>836.4</v>
      </c>
      <c r="G33" s="9">
        <v>816.3</v>
      </c>
      <c r="H33" s="9">
        <v>839.5</v>
      </c>
      <c r="I33" s="9">
        <f t="shared" si="12"/>
        <v>4988.2</v>
      </c>
      <c r="J33" s="9">
        <v>899.7586215919946</v>
      </c>
      <c r="K33" s="9">
        <v>886.84246431995109</v>
      </c>
      <c r="L33" s="9">
        <v>879.32045846276708</v>
      </c>
      <c r="M33" s="9">
        <v>880.45335757862915</v>
      </c>
      <c r="N33" s="9">
        <v>874.3775385567119</v>
      </c>
      <c r="O33" s="9">
        <v>887.37728888807283</v>
      </c>
      <c r="P33" s="16">
        <f t="shared" si="13"/>
        <v>5308.129729398127</v>
      </c>
      <c r="Q33" s="9">
        <f t="shared" si="1"/>
        <v>-319.92972939812717</v>
      </c>
      <c r="R33" s="10">
        <f t="shared" si="2"/>
        <v>93.972835147071592</v>
      </c>
      <c r="T33" s="6"/>
    </row>
    <row r="34" spans="2:20" ht="18" customHeight="1" x14ac:dyDescent="0.2">
      <c r="B34" s="19" t="s">
        <v>35</v>
      </c>
      <c r="C34" s="9">
        <v>1579.7</v>
      </c>
      <c r="D34" s="9">
        <v>1159.0999999999999</v>
      </c>
      <c r="E34" s="9">
        <v>1227</v>
      </c>
      <c r="F34" s="9">
        <v>1353.9</v>
      </c>
      <c r="G34" s="9">
        <v>1559.6</v>
      </c>
      <c r="H34" s="9">
        <v>1444.5</v>
      </c>
      <c r="I34" s="9">
        <f t="shared" si="12"/>
        <v>8323.8000000000011</v>
      </c>
      <c r="J34" s="9">
        <v>1315.6149247367932</v>
      </c>
      <c r="K34" s="9">
        <v>1230.2030702362504</v>
      </c>
      <c r="L34" s="9">
        <v>1221.4755545294031</v>
      </c>
      <c r="M34" s="9">
        <v>1547.6971370053561</v>
      </c>
      <c r="N34" s="9">
        <v>1690.6100618123678</v>
      </c>
      <c r="O34" s="9">
        <v>1370.4659772439506</v>
      </c>
      <c r="P34" s="16">
        <f t="shared" si="13"/>
        <v>8376.0667255641201</v>
      </c>
      <c r="Q34" s="9">
        <f t="shared" si="1"/>
        <v>-52.266725564119042</v>
      </c>
      <c r="R34" s="10">
        <f t="shared" si="2"/>
        <v>99.375999173877176</v>
      </c>
      <c r="T34" s="6"/>
    </row>
    <row r="35" spans="2:20" ht="18" customHeight="1" x14ac:dyDescent="0.2">
      <c r="B35" s="19" t="s">
        <v>23</v>
      </c>
      <c r="C35" s="9">
        <v>418.7</v>
      </c>
      <c r="D35" s="9">
        <v>387.8</v>
      </c>
      <c r="E35" s="9">
        <v>498.8</v>
      </c>
      <c r="F35" s="9">
        <v>441.6</v>
      </c>
      <c r="G35" s="9">
        <v>484</v>
      </c>
      <c r="H35" s="9">
        <v>660.9</v>
      </c>
      <c r="I35" s="9">
        <f t="shared" si="12"/>
        <v>2891.8</v>
      </c>
      <c r="J35" s="9">
        <v>664.61414474561627</v>
      </c>
      <c r="K35" s="9">
        <v>605.45694939711166</v>
      </c>
      <c r="L35" s="9">
        <v>660.91744678677276</v>
      </c>
      <c r="M35" s="9">
        <v>669.51480878344194</v>
      </c>
      <c r="N35" s="9">
        <v>765.08194941793363</v>
      </c>
      <c r="O35" s="9">
        <v>762.78897312640288</v>
      </c>
      <c r="P35" s="16">
        <f t="shared" si="13"/>
        <v>4128.3742722572788</v>
      </c>
      <c r="Q35" s="9">
        <f t="shared" si="1"/>
        <v>-1236.5742722572786</v>
      </c>
      <c r="R35" s="10">
        <f t="shared" si="2"/>
        <v>70.04694364638712</v>
      </c>
      <c r="T35" s="6"/>
    </row>
    <row r="36" spans="2:20" ht="18" customHeight="1" x14ac:dyDescent="0.2">
      <c r="B36" s="18" t="s">
        <v>36</v>
      </c>
      <c r="C36" s="4">
        <f t="shared" ref="C36:P36" si="14">+C37+C38+C39+C42+C43+C44</f>
        <v>2543.6000000000004</v>
      </c>
      <c r="D36" s="4">
        <f t="shared" si="14"/>
        <v>2812.2000000000003</v>
      </c>
      <c r="E36" s="4">
        <f t="shared" si="14"/>
        <v>3149</v>
      </c>
      <c r="F36" s="4">
        <f t="shared" si="14"/>
        <v>2053.5</v>
      </c>
      <c r="G36" s="4">
        <f t="shared" si="14"/>
        <v>2074.8000000000002</v>
      </c>
      <c r="H36" s="4">
        <f t="shared" si="14"/>
        <v>2262.4</v>
      </c>
      <c r="I36" s="4">
        <f t="shared" si="14"/>
        <v>14895.500000000002</v>
      </c>
      <c r="J36" s="4">
        <f t="shared" si="14"/>
        <v>3727.349742692908</v>
      </c>
      <c r="K36" s="4">
        <f t="shared" si="14"/>
        <v>3568.7357384869979</v>
      </c>
      <c r="L36" s="4">
        <f t="shared" si="14"/>
        <v>2354.0598487046545</v>
      </c>
      <c r="M36" s="4">
        <f t="shared" si="14"/>
        <v>2070.9173215161591</v>
      </c>
      <c r="N36" s="4">
        <f t="shared" si="14"/>
        <v>2323.2393588853952</v>
      </c>
      <c r="O36" s="4">
        <f t="shared" si="14"/>
        <v>2228.7285835020029</v>
      </c>
      <c r="P36" s="4">
        <f t="shared" si="14"/>
        <v>16273.030593788118</v>
      </c>
      <c r="Q36" s="4">
        <f t="shared" si="1"/>
        <v>-1377.5305937881167</v>
      </c>
      <c r="R36" s="5">
        <f t="shared" si="2"/>
        <v>91.534885982983653</v>
      </c>
      <c r="T36" s="6"/>
    </row>
    <row r="37" spans="2:20" ht="18" customHeight="1" x14ac:dyDescent="0.2">
      <c r="B37" s="19" t="s">
        <v>37</v>
      </c>
      <c r="C37" s="9">
        <v>1675.5</v>
      </c>
      <c r="D37" s="9">
        <v>2030.3</v>
      </c>
      <c r="E37" s="9">
        <v>2038.1</v>
      </c>
      <c r="F37" s="9">
        <v>1715.1</v>
      </c>
      <c r="G37" s="9">
        <v>1837.2</v>
      </c>
      <c r="H37" s="9">
        <v>2008.3</v>
      </c>
      <c r="I37" s="9">
        <f>SUM(C37:H37)</f>
        <v>11304.5</v>
      </c>
      <c r="J37" s="9">
        <v>2028.2288617889719</v>
      </c>
      <c r="K37" s="9">
        <v>2194.6339127827373</v>
      </c>
      <c r="L37" s="9">
        <v>2103.3547722205494</v>
      </c>
      <c r="M37" s="9">
        <v>1847.8744748484739</v>
      </c>
      <c r="N37" s="9">
        <v>2097.6963576782846</v>
      </c>
      <c r="O37" s="9">
        <v>2002.898877649794</v>
      </c>
      <c r="P37" s="9">
        <f>SUM(J37:O37)</f>
        <v>12274.687256968811</v>
      </c>
      <c r="Q37" s="9">
        <f t="shared" si="1"/>
        <v>-970.1872569688112</v>
      </c>
      <c r="R37" s="10">
        <f t="shared" si="2"/>
        <v>92.09603278146254</v>
      </c>
      <c r="T37" s="6"/>
    </row>
    <row r="38" spans="2:20" ht="18" customHeight="1" x14ac:dyDescent="0.2">
      <c r="B38" s="19" t="s">
        <v>38</v>
      </c>
      <c r="C38" s="9">
        <v>703.4</v>
      </c>
      <c r="D38" s="9">
        <v>614.5</v>
      </c>
      <c r="E38" s="9">
        <v>936.6</v>
      </c>
      <c r="F38" s="9">
        <v>163.1</v>
      </c>
      <c r="G38" s="9">
        <v>66.5</v>
      </c>
      <c r="H38" s="9">
        <v>86.5</v>
      </c>
      <c r="I38" s="9">
        <f>SUM(C38:H38)</f>
        <v>2570.6</v>
      </c>
      <c r="J38" s="9">
        <v>1525.2812574413358</v>
      </c>
      <c r="K38" s="9">
        <v>1201.7769105149578</v>
      </c>
      <c r="L38" s="9">
        <v>69.188246269719627</v>
      </c>
      <c r="M38" s="9">
        <v>46.233798759401139</v>
      </c>
      <c r="N38" s="9">
        <v>47.917336203733193</v>
      </c>
      <c r="O38" s="9">
        <v>43.466110688244157</v>
      </c>
      <c r="P38" s="9">
        <f>SUM(J38:O38)</f>
        <v>2933.8636598773915</v>
      </c>
      <c r="Q38" s="9">
        <f t="shared" si="1"/>
        <v>-363.26365987739155</v>
      </c>
      <c r="R38" s="10">
        <f t="shared" si="2"/>
        <v>87.618250130526761</v>
      </c>
      <c r="T38" s="6"/>
    </row>
    <row r="39" spans="2:20" ht="18" customHeight="1" x14ac:dyDescent="0.2">
      <c r="B39" s="21" t="s">
        <v>39</v>
      </c>
      <c r="C39" s="4">
        <f t="shared" ref="C39:M39" si="15">+C40+C41</f>
        <v>25.299999999999997</v>
      </c>
      <c r="D39" s="4">
        <f t="shared" si="15"/>
        <v>29.8</v>
      </c>
      <c r="E39" s="4">
        <f t="shared" si="15"/>
        <v>28</v>
      </c>
      <c r="F39" s="4">
        <f t="shared" si="15"/>
        <v>28.6</v>
      </c>
      <c r="G39" s="4">
        <f>+G40+G41</f>
        <v>25.1</v>
      </c>
      <c r="H39" s="4">
        <f t="shared" si="15"/>
        <v>21.400000000000002</v>
      </c>
      <c r="I39" s="4">
        <f t="shared" si="15"/>
        <v>158.19999999999999</v>
      </c>
      <c r="J39" s="4">
        <f t="shared" si="15"/>
        <v>25.567783165472598</v>
      </c>
      <c r="K39" s="4">
        <f t="shared" si="15"/>
        <v>23.945115716733596</v>
      </c>
      <c r="L39" s="4">
        <f t="shared" si="15"/>
        <v>26.979492310022323</v>
      </c>
      <c r="M39" s="4">
        <f t="shared" si="15"/>
        <v>20.957264541172606</v>
      </c>
      <c r="N39" s="4">
        <v>21.659058429784249</v>
      </c>
      <c r="O39" s="4">
        <v>21.592936512079454</v>
      </c>
      <c r="P39" s="4">
        <f>+P40+P41</f>
        <v>140.70165067526483</v>
      </c>
      <c r="Q39" s="4">
        <f t="shared" si="1"/>
        <v>17.498349324735159</v>
      </c>
      <c r="R39" s="5">
        <f t="shared" si="2"/>
        <v>112.43649185404429</v>
      </c>
      <c r="T39" s="6"/>
    </row>
    <row r="40" spans="2:20" ht="18" customHeight="1" x14ac:dyDescent="0.2">
      <c r="B40" s="22" t="s">
        <v>40</v>
      </c>
      <c r="C40" s="9">
        <v>11.7</v>
      </c>
      <c r="D40" s="9">
        <v>21.1</v>
      </c>
      <c r="E40" s="9">
        <v>11</v>
      </c>
      <c r="F40" s="9">
        <v>14.6</v>
      </c>
      <c r="G40" s="9">
        <v>14</v>
      </c>
      <c r="H40" s="9">
        <v>18.3</v>
      </c>
      <c r="I40" s="9">
        <f t="shared" ref="I40:I45" si="16">SUM(C40:H40)</f>
        <v>90.7</v>
      </c>
      <c r="J40" s="23">
        <v>14.06429278822001</v>
      </c>
      <c r="K40" s="23">
        <v>10.640296791036752</v>
      </c>
      <c r="L40" s="23">
        <v>17.904680906565169</v>
      </c>
      <c r="M40" s="23">
        <v>14.503775826466105</v>
      </c>
      <c r="N40" s="23">
        <v>15.421369094803605</v>
      </c>
      <c r="O40" s="23">
        <v>9.8560531429575811</v>
      </c>
      <c r="P40" s="9">
        <f t="shared" ref="P40:P45" si="17">SUM(J40:O40)</f>
        <v>82.390468550049221</v>
      </c>
      <c r="Q40" s="9">
        <f t="shared" si="1"/>
        <v>8.3095314499507822</v>
      </c>
      <c r="R40" s="10">
        <f t="shared" si="2"/>
        <v>110.08554945272952</v>
      </c>
      <c r="T40" s="6"/>
    </row>
    <row r="41" spans="2:20" ht="18" customHeight="1" x14ac:dyDescent="0.2">
      <c r="B41" s="24" t="s">
        <v>41</v>
      </c>
      <c r="C41" s="25">
        <v>13.6</v>
      </c>
      <c r="D41" s="25">
        <v>8.6999999999999993</v>
      </c>
      <c r="E41" s="25">
        <v>17</v>
      </c>
      <c r="F41" s="25">
        <v>14</v>
      </c>
      <c r="G41" s="25">
        <v>11.1</v>
      </c>
      <c r="H41" s="25">
        <v>3.1</v>
      </c>
      <c r="I41" s="25">
        <f t="shared" si="16"/>
        <v>67.499999999999986</v>
      </c>
      <c r="J41" s="25">
        <v>11.503490377252588</v>
      </c>
      <c r="K41" s="25">
        <v>13.304818925696846</v>
      </c>
      <c r="L41" s="25">
        <v>9.0748114034571543</v>
      </c>
      <c r="M41" s="25">
        <v>6.4534887147065021</v>
      </c>
      <c r="N41" s="25">
        <v>6.2376893349806437</v>
      </c>
      <c r="O41" s="25">
        <v>11.736883369121873</v>
      </c>
      <c r="P41" s="25">
        <f t="shared" si="17"/>
        <v>58.311182125215609</v>
      </c>
      <c r="Q41" s="25">
        <f t="shared" si="1"/>
        <v>9.1888178747843767</v>
      </c>
      <c r="R41" s="26">
        <f t="shared" si="2"/>
        <v>115.75824317032813</v>
      </c>
      <c r="T41" s="6"/>
    </row>
    <row r="42" spans="2:20" ht="18" customHeight="1" x14ac:dyDescent="0.2">
      <c r="B42" s="19" t="s">
        <v>42</v>
      </c>
      <c r="C42" s="9">
        <v>106</v>
      </c>
      <c r="D42" s="9">
        <v>104.1</v>
      </c>
      <c r="E42" s="9">
        <v>109.9</v>
      </c>
      <c r="F42" s="9">
        <v>110.7</v>
      </c>
      <c r="G42" s="9">
        <v>109.5</v>
      </c>
      <c r="H42" s="9">
        <v>110</v>
      </c>
      <c r="I42" s="9">
        <f t="shared" si="16"/>
        <v>650.20000000000005</v>
      </c>
      <c r="J42" s="9">
        <v>109.12963480712118</v>
      </c>
      <c r="K42" s="9">
        <v>114.30637614775598</v>
      </c>
      <c r="L42" s="9">
        <v>117.39904507670782</v>
      </c>
      <c r="M42" s="9">
        <v>119.98477696661178</v>
      </c>
      <c r="N42" s="9">
        <v>117.74002126407625</v>
      </c>
      <c r="O42" s="9">
        <v>118.42999982464694</v>
      </c>
      <c r="P42" s="9">
        <f t="shared" si="17"/>
        <v>696.98985408691999</v>
      </c>
      <c r="Q42" s="9">
        <f t="shared" si="1"/>
        <v>-46.789854086919945</v>
      </c>
      <c r="R42" s="10">
        <f t="shared" si="2"/>
        <v>93.286867260325295</v>
      </c>
      <c r="T42" s="6"/>
    </row>
    <row r="43" spans="2:20" ht="18" customHeight="1" x14ac:dyDescent="0.2">
      <c r="B43" s="19" t="s">
        <v>43</v>
      </c>
      <c r="C43" s="9">
        <v>33.4</v>
      </c>
      <c r="D43" s="9">
        <v>33.5</v>
      </c>
      <c r="E43" s="9">
        <v>36.4</v>
      </c>
      <c r="F43" s="9">
        <v>36</v>
      </c>
      <c r="G43" s="9">
        <v>36.5</v>
      </c>
      <c r="H43" s="9">
        <v>36.200000000000003</v>
      </c>
      <c r="I43" s="9">
        <f t="shared" si="16"/>
        <v>212</v>
      </c>
      <c r="J43" s="9">
        <v>39.142205490006575</v>
      </c>
      <c r="K43" s="9">
        <v>34.073423324813305</v>
      </c>
      <c r="L43" s="9">
        <v>37.138292827655825</v>
      </c>
      <c r="M43" s="9">
        <v>35.867006400499413</v>
      </c>
      <c r="N43" s="9">
        <v>38.226585309516999</v>
      </c>
      <c r="O43" s="9">
        <v>42.340658827238201</v>
      </c>
      <c r="P43" s="9">
        <f t="shared" si="17"/>
        <v>226.78817217973031</v>
      </c>
      <c r="Q43" s="9">
        <f t="shared" si="1"/>
        <v>-14.78817217973031</v>
      </c>
      <c r="R43" s="10">
        <f t="shared" si="2"/>
        <v>93.479301835895285</v>
      </c>
      <c r="T43" s="6"/>
    </row>
    <row r="44" spans="2:20" ht="18" customHeight="1" x14ac:dyDescent="0.2">
      <c r="B44" s="27" t="s">
        <v>23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f t="shared" si="16"/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f t="shared" si="17"/>
        <v>0</v>
      </c>
      <c r="Q44" s="9">
        <f t="shared" si="1"/>
        <v>0</v>
      </c>
      <c r="R44" s="10">
        <v>0</v>
      </c>
      <c r="T44" s="6"/>
    </row>
    <row r="45" spans="2:20" ht="18" customHeight="1" x14ac:dyDescent="0.2">
      <c r="B45" s="18" t="s">
        <v>44</v>
      </c>
      <c r="C45" s="4">
        <v>236.8</v>
      </c>
      <c r="D45" s="4">
        <v>250.6</v>
      </c>
      <c r="E45" s="4">
        <v>312.8</v>
      </c>
      <c r="F45" s="4">
        <v>264.5</v>
      </c>
      <c r="G45" s="4">
        <v>343.7</v>
      </c>
      <c r="H45" s="4">
        <v>239.7</v>
      </c>
      <c r="I45" s="4">
        <f t="shared" si="16"/>
        <v>1648.1000000000001</v>
      </c>
      <c r="J45" s="4">
        <v>287.46346787067262</v>
      </c>
      <c r="K45" s="4">
        <v>305.61025900181846</v>
      </c>
      <c r="L45" s="4">
        <v>276.24438449015332</v>
      </c>
      <c r="M45" s="4">
        <v>315.76423589756689</v>
      </c>
      <c r="N45" s="4">
        <v>316.39537388635222</v>
      </c>
      <c r="O45" s="4">
        <v>437.42111059821525</v>
      </c>
      <c r="P45" s="4">
        <f t="shared" si="17"/>
        <v>1938.8988317447788</v>
      </c>
      <c r="Q45" s="4">
        <f t="shared" si="1"/>
        <v>-290.79883174477868</v>
      </c>
      <c r="R45" s="5">
        <f t="shared" ref="R45:R55" si="18">+I45/P45*100</f>
        <v>85.001856363846784</v>
      </c>
      <c r="T45" s="6"/>
    </row>
    <row r="46" spans="2:20" ht="18" customHeight="1" x14ac:dyDescent="0.2">
      <c r="B46" s="7" t="s">
        <v>45</v>
      </c>
      <c r="C46" s="4">
        <f t="shared" ref="C46:P46" si="19">+C47+C49</f>
        <v>6041.5999999999995</v>
      </c>
      <c r="D46" s="4">
        <f t="shared" si="19"/>
        <v>5251.0999999999995</v>
      </c>
      <c r="E46" s="4">
        <f t="shared" si="19"/>
        <v>6540.3</v>
      </c>
      <c r="F46" s="4">
        <f t="shared" si="19"/>
        <v>6150.0999999999995</v>
      </c>
      <c r="G46" s="4">
        <f t="shared" si="19"/>
        <v>5685.3</v>
      </c>
      <c r="H46" s="4">
        <f t="shared" si="19"/>
        <v>6693.6</v>
      </c>
      <c r="I46" s="4">
        <f t="shared" si="19"/>
        <v>36362</v>
      </c>
      <c r="J46" s="4">
        <f t="shared" si="19"/>
        <v>5815.2202331370636</v>
      </c>
      <c r="K46" s="4">
        <f t="shared" si="19"/>
        <v>5985.0577732112424</v>
      </c>
      <c r="L46" s="4">
        <f t="shared" si="19"/>
        <v>6308.5341354909979</v>
      </c>
      <c r="M46" s="4">
        <f t="shared" si="19"/>
        <v>5933.2539508842019</v>
      </c>
      <c r="N46" s="4">
        <f t="shared" si="19"/>
        <v>6250.0259662042881</v>
      </c>
      <c r="O46" s="4">
        <f t="shared" si="19"/>
        <v>6743.1159411925137</v>
      </c>
      <c r="P46" s="4">
        <f t="shared" si="19"/>
        <v>37035.208000120307</v>
      </c>
      <c r="Q46" s="4">
        <f t="shared" si="1"/>
        <v>-673.20800012030668</v>
      </c>
      <c r="R46" s="5">
        <f t="shared" si="18"/>
        <v>98.182248631847514</v>
      </c>
      <c r="T46" s="6"/>
    </row>
    <row r="47" spans="2:20" ht="18" customHeight="1" x14ac:dyDescent="0.2">
      <c r="B47" s="18" t="s">
        <v>46</v>
      </c>
      <c r="C47" s="4">
        <f t="shared" ref="C47:P47" si="20">SUM(C48:C48)</f>
        <v>4837.3999999999996</v>
      </c>
      <c r="D47" s="4">
        <f t="shared" si="20"/>
        <v>4112.8999999999996</v>
      </c>
      <c r="E47" s="4">
        <f t="shared" si="20"/>
        <v>5414.8</v>
      </c>
      <c r="F47" s="4">
        <f t="shared" si="20"/>
        <v>4945.8999999999996</v>
      </c>
      <c r="G47" s="4">
        <f t="shared" si="20"/>
        <v>4758.3</v>
      </c>
      <c r="H47" s="4">
        <f t="shared" si="20"/>
        <v>5751.6</v>
      </c>
      <c r="I47" s="4">
        <f t="shared" si="20"/>
        <v>29820.9</v>
      </c>
      <c r="J47" s="4">
        <f t="shared" si="20"/>
        <v>4672.1384200952716</v>
      </c>
      <c r="K47" s="4">
        <f t="shared" si="20"/>
        <v>4899.785409694904</v>
      </c>
      <c r="L47" s="4">
        <f t="shared" si="20"/>
        <v>5203.0157566916905</v>
      </c>
      <c r="M47" s="4">
        <f t="shared" si="20"/>
        <v>4824.1790048265593</v>
      </c>
      <c r="N47" s="4">
        <f t="shared" si="20"/>
        <v>5292.5404825775449</v>
      </c>
      <c r="O47" s="4">
        <f t="shared" si="20"/>
        <v>5733.1175764891805</v>
      </c>
      <c r="P47" s="4">
        <f t="shared" si="20"/>
        <v>30624.776650375152</v>
      </c>
      <c r="Q47" s="4">
        <f t="shared" si="1"/>
        <v>-803.87665037515035</v>
      </c>
      <c r="R47" s="5">
        <f t="shared" si="18"/>
        <v>97.375077508147953</v>
      </c>
      <c r="T47" s="6"/>
    </row>
    <row r="48" spans="2:20" ht="18" customHeight="1" x14ac:dyDescent="0.2">
      <c r="B48" s="19" t="s">
        <v>47</v>
      </c>
      <c r="C48" s="9">
        <v>4837.3999999999996</v>
      </c>
      <c r="D48" s="9">
        <v>4112.8999999999996</v>
      </c>
      <c r="E48" s="9">
        <v>5414.8</v>
      </c>
      <c r="F48" s="9">
        <v>4945.8999999999996</v>
      </c>
      <c r="G48" s="9">
        <v>4758.3</v>
      </c>
      <c r="H48" s="9">
        <v>5751.6</v>
      </c>
      <c r="I48" s="9">
        <f>SUM(C48:H48)</f>
        <v>29820.9</v>
      </c>
      <c r="J48" s="9">
        <v>4672.1384200952716</v>
      </c>
      <c r="K48" s="9">
        <v>4899.785409694904</v>
      </c>
      <c r="L48" s="9">
        <v>5203.0157566916905</v>
      </c>
      <c r="M48" s="9">
        <v>4824.1790048265593</v>
      </c>
      <c r="N48" s="9">
        <v>5292.5404825775449</v>
      </c>
      <c r="O48" s="9">
        <v>5733.1175764891805</v>
      </c>
      <c r="P48" s="9">
        <f>SUM(J48:O48)</f>
        <v>30624.776650375152</v>
      </c>
      <c r="Q48" s="9">
        <f t="shared" si="1"/>
        <v>-803.87665037515035</v>
      </c>
      <c r="R48" s="10">
        <f t="shared" si="18"/>
        <v>97.375077508147953</v>
      </c>
      <c r="T48" s="6"/>
    </row>
    <row r="49" spans="2:20" ht="18" customHeight="1" x14ac:dyDescent="0.2">
      <c r="B49" s="18" t="s">
        <v>48</v>
      </c>
      <c r="C49" s="4">
        <f t="shared" ref="C49:I49" si="21">SUM(C50:C52)</f>
        <v>1204.2</v>
      </c>
      <c r="D49" s="4">
        <f t="shared" si="21"/>
        <v>1138.2</v>
      </c>
      <c r="E49" s="4">
        <f t="shared" si="21"/>
        <v>1125.5</v>
      </c>
      <c r="F49" s="4">
        <f t="shared" si="21"/>
        <v>1204.2</v>
      </c>
      <c r="G49" s="4">
        <f>SUM(G50:G52)</f>
        <v>927</v>
      </c>
      <c r="H49" s="4">
        <f t="shared" si="21"/>
        <v>942</v>
      </c>
      <c r="I49" s="4">
        <f t="shared" si="21"/>
        <v>6541.0999999999995</v>
      </c>
      <c r="J49" s="4">
        <f t="shared" ref="J49:P49" si="22">+J50+J51+J52</f>
        <v>1143.081813041792</v>
      </c>
      <c r="K49" s="4">
        <f t="shared" si="22"/>
        <v>1085.2723635163386</v>
      </c>
      <c r="L49" s="4">
        <f t="shared" si="22"/>
        <v>1105.5183787993074</v>
      </c>
      <c r="M49" s="4">
        <f t="shared" si="22"/>
        <v>1109.074946057643</v>
      </c>
      <c r="N49" s="4">
        <f>+N50+N51+N52</f>
        <v>957.48548362674308</v>
      </c>
      <c r="O49" s="4">
        <f t="shared" si="22"/>
        <v>1009.998364703333</v>
      </c>
      <c r="P49" s="4">
        <f t="shared" si="22"/>
        <v>6410.4313497451576</v>
      </c>
      <c r="Q49" s="4">
        <f t="shared" si="1"/>
        <v>130.66865025484185</v>
      </c>
      <c r="R49" s="5">
        <f t="shared" si="18"/>
        <v>102.03837531557119</v>
      </c>
      <c r="T49" s="6"/>
    </row>
    <row r="50" spans="2:20" ht="18" customHeight="1" x14ac:dyDescent="0.2">
      <c r="B50" s="19" t="s">
        <v>49</v>
      </c>
      <c r="C50" s="9">
        <v>1183.8</v>
      </c>
      <c r="D50" s="9">
        <v>1117.7</v>
      </c>
      <c r="E50" s="9">
        <v>1100.0999999999999</v>
      </c>
      <c r="F50" s="9">
        <v>1180.8</v>
      </c>
      <c r="G50" s="9">
        <v>903.9</v>
      </c>
      <c r="H50" s="9">
        <v>917.8</v>
      </c>
      <c r="I50" s="9">
        <f t="shared" ref="I50:I57" si="23">SUM(C50:H50)</f>
        <v>6404.0999999999995</v>
      </c>
      <c r="J50" s="9">
        <v>1122.4971811521884</v>
      </c>
      <c r="K50" s="9">
        <v>1066.8036637918608</v>
      </c>
      <c r="L50" s="9">
        <v>1083.5393245719376</v>
      </c>
      <c r="M50" s="9">
        <v>1091.1008472102083</v>
      </c>
      <c r="N50" s="9">
        <v>939.83070437624895</v>
      </c>
      <c r="O50" s="9">
        <v>987.98663133353671</v>
      </c>
      <c r="P50" s="9">
        <f>SUM(J50:O50)</f>
        <v>6291.7583524359816</v>
      </c>
      <c r="Q50" s="9">
        <f t="shared" si="1"/>
        <v>112.34164756401788</v>
      </c>
      <c r="R50" s="10">
        <f t="shared" si="18"/>
        <v>101.78553659042741</v>
      </c>
      <c r="T50" s="6"/>
    </row>
    <row r="51" spans="2:20" ht="18" customHeight="1" x14ac:dyDescent="0.2">
      <c r="B51" s="19" t="s">
        <v>50</v>
      </c>
      <c r="C51" s="9">
        <v>15.2</v>
      </c>
      <c r="D51" s="9">
        <v>17.2</v>
      </c>
      <c r="E51" s="9">
        <v>20.399999999999999</v>
      </c>
      <c r="F51" s="9">
        <v>17.2</v>
      </c>
      <c r="G51" s="9">
        <v>17</v>
      </c>
      <c r="H51" s="9">
        <v>18.7</v>
      </c>
      <c r="I51" s="9">
        <f t="shared" si="23"/>
        <v>105.7</v>
      </c>
      <c r="J51" s="9">
        <v>16.855936986983178</v>
      </c>
      <c r="K51" s="9">
        <v>15.758910641772053</v>
      </c>
      <c r="L51" s="9">
        <v>18.751255317176909</v>
      </c>
      <c r="M51" s="9">
        <v>15.265370590568835</v>
      </c>
      <c r="N51" s="9">
        <v>14.724944831659379</v>
      </c>
      <c r="O51" s="9">
        <v>18.382333704881713</v>
      </c>
      <c r="P51" s="9">
        <f>SUM(J51:O51)</f>
        <v>99.738752073042065</v>
      </c>
      <c r="Q51" s="9">
        <f t="shared" si="1"/>
        <v>5.9612479269579381</v>
      </c>
      <c r="R51" s="10">
        <f t="shared" si="18"/>
        <v>105.97686235596002</v>
      </c>
      <c r="T51" s="6"/>
    </row>
    <row r="52" spans="2:20" ht="18" customHeight="1" x14ac:dyDescent="0.2">
      <c r="B52" s="19" t="s">
        <v>23</v>
      </c>
      <c r="C52" s="9">
        <v>5.2</v>
      </c>
      <c r="D52" s="9">
        <v>3.3</v>
      </c>
      <c r="E52" s="9">
        <v>5</v>
      </c>
      <c r="F52" s="9">
        <v>6.2</v>
      </c>
      <c r="G52" s="9">
        <v>6.1</v>
      </c>
      <c r="H52" s="9">
        <v>5.5</v>
      </c>
      <c r="I52" s="9">
        <f t="shared" si="23"/>
        <v>31.299999999999997</v>
      </c>
      <c r="J52" s="9">
        <v>3.7286949026204765</v>
      </c>
      <c r="K52" s="9">
        <v>2.7097890827058881</v>
      </c>
      <c r="L52" s="9">
        <v>3.2277989101929694</v>
      </c>
      <c r="M52" s="9">
        <v>2.7087282568659661</v>
      </c>
      <c r="N52" s="9">
        <v>2.9298344188346781</v>
      </c>
      <c r="O52" s="9">
        <v>3.629399664914561</v>
      </c>
      <c r="P52" s="9">
        <f>SUM(J52:O52)</f>
        <v>18.93424523613454</v>
      </c>
      <c r="Q52" s="9">
        <f t="shared" si="1"/>
        <v>12.365754763865457</v>
      </c>
      <c r="R52" s="10">
        <f t="shared" si="18"/>
        <v>165.30893948846915</v>
      </c>
      <c r="T52" s="6"/>
    </row>
    <row r="53" spans="2:20" ht="18" customHeight="1" x14ac:dyDescent="0.2">
      <c r="B53" s="7" t="s">
        <v>51</v>
      </c>
      <c r="C53" s="4">
        <v>121.2</v>
      </c>
      <c r="D53" s="4">
        <v>138.1</v>
      </c>
      <c r="E53" s="4">
        <v>148.30000000000001</v>
      </c>
      <c r="F53" s="4">
        <v>120.7</v>
      </c>
      <c r="G53" s="4">
        <v>133</v>
      </c>
      <c r="H53" s="4">
        <v>140.69999999999999</v>
      </c>
      <c r="I53" s="4">
        <f t="shared" si="23"/>
        <v>802</v>
      </c>
      <c r="J53" s="4">
        <v>139.18894963961262</v>
      </c>
      <c r="K53" s="4">
        <v>144.0608832899058</v>
      </c>
      <c r="L53" s="4">
        <v>147.98464329355875</v>
      </c>
      <c r="M53" s="4">
        <v>132.56604025877797</v>
      </c>
      <c r="N53" s="4">
        <v>146.56637378257687</v>
      </c>
      <c r="O53" s="4">
        <v>150.14957763069273</v>
      </c>
      <c r="P53" s="4">
        <f>SUM(J53:O53)</f>
        <v>860.51646789512483</v>
      </c>
      <c r="Q53" s="4">
        <f t="shared" si="1"/>
        <v>-58.516467895124833</v>
      </c>
      <c r="R53" s="5">
        <f t="shared" si="18"/>
        <v>93.199843340795127</v>
      </c>
      <c r="T53" s="6"/>
    </row>
    <row r="54" spans="2:20" ht="18" customHeight="1" x14ac:dyDescent="0.2">
      <c r="B54" s="7" t="s">
        <v>52</v>
      </c>
      <c r="C54" s="4">
        <v>0.1</v>
      </c>
      <c r="D54" s="4">
        <v>0.1</v>
      </c>
      <c r="E54" s="4">
        <v>0.3</v>
      </c>
      <c r="F54" s="4">
        <v>0.2</v>
      </c>
      <c r="G54" s="4">
        <v>0.1</v>
      </c>
      <c r="H54" s="4">
        <v>1</v>
      </c>
      <c r="I54" s="4">
        <f t="shared" si="23"/>
        <v>1.7999999999999998</v>
      </c>
      <c r="J54" s="4">
        <v>0.14707648812487248</v>
      </c>
      <c r="K54" s="4">
        <v>2.1725132367669442</v>
      </c>
      <c r="L54" s="4">
        <v>0.36880641134268638</v>
      </c>
      <c r="M54" s="4">
        <v>1.3669863592106384</v>
      </c>
      <c r="N54" s="4">
        <v>0.1740770146348225</v>
      </c>
      <c r="O54" s="4">
        <v>0.18540178417388731</v>
      </c>
      <c r="P54" s="4">
        <f>SUM(J54:O54)</f>
        <v>4.4148612942538508</v>
      </c>
      <c r="Q54" s="4">
        <f t="shared" si="1"/>
        <v>-2.6148612942538509</v>
      </c>
      <c r="R54" s="5">
        <f t="shared" si="18"/>
        <v>40.771382836937242</v>
      </c>
      <c r="T54" s="6"/>
    </row>
    <row r="55" spans="2:20" ht="18" customHeight="1" x14ac:dyDescent="0.2">
      <c r="B55" s="7" t="s">
        <v>53</v>
      </c>
      <c r="C55" s="4">
        <f>+C56+C57</f>
        <v>539.6</v>
      </c>
      <c r="D55" s="4">
        <f t="shared" ref="D55:H55" si="24">+D56+D57</f>
        <v>817.5</v>
      </c>
      <c r="E55" s="4">
        <f t="shared" si="24"/>
        <v>504.5</v>
      </c>
      <c r="F55" s="4">
        <f t="shared" si="24"/>
        <v>1113</v>
      </c>
      <c r="G55" s="4">
        <f t="shared" si="24"/>
        <v>545.9</v>
      </c>
      <c r="H55" s="4">
        <f t="shared" si="24"/>
        <v>620.30000000000007</v>
      </c>
      <c r="I55" s="4">
        <f t="shared" si="23"/>
        <v>4140.8</v>
      </c>
      <c r="J55" s="4">
        <f t="shared" ref="J55:P55" si="25">+J56+J57</f>
        <v>398.76507015226611</v>
      </c>
      <c r="K55" s="4">
        <f t="shared" si="25"/>
        <v>439.3428687188009</v>
      </c>
      <c r="L55" s="4">
        <f t="shared" si="25"/>
        <v>484.48340666800954</v>
      </c>
      <c r="M55" s="4">
        <f t="shared" si="25"/>
        <v>408.72288418991036</v>
      </c>
      <c r="N55" s="4">
        <f>+N56+N57</f>
        <v>406.69165204784315</v>
      </c>
      <c r="O55" s="4">
        <f t="shared" si="25"/>
        <v>424.61961407014553</v>
      </c>
      <c r="P55" s="4">
        <f t="shared" si="25"/>
        <v>2562.6254958469754</v>
      </c>
      <c r="Q55" s="4">
        <f t="shared" si="1"/>
        <v>1578.1745041530248</v>
      </c>
      <c r="R55" s="5">
        <f t="shared" si="18"/>
        <v>161.58428169510665</v>
      </c>
      <c r="T55" s="6"/>
    </row>
    <row r="56" spans="2:20" ht="18" customHeight="1" x14ac:dyDescent="0.2">
      <c r="B56" s="28" t="s">
        <v>54</v>
      </c>
      <c r="C56" s="9">
        <v>504.1</v>
      </c>
      <c r="D56" s="9">
        <v>782</v>
      </c>
      <c r="E56" s="9">
        <v>468.8</v>
      </c>
      <c r="F56" s="9">
        <v>1077.5</v>
      </c>
      <c r="G56" s="9">
        <v>510.7</v>
      </c>
      <c r="H56" s="9">
        <v>584.70000000000005</v>
      </c>
      <c r="I56" s="4">
        <f t="shared" si="23"/>
        <v>3927.7999999999993</v>
      </c>
      <c r="J56" s="9">
        <v>361.4574519908661</v>
      </c>
      <c r="K56" s="9">
        <v>398.06834470880091</v>
      </c>
      <c r="L56" s="9">
        <v>450.39777724780953</v>
      </c>
      <c r="M56" s="9">
        <v>374.57138330451033</v>
      </c>
      <c r="N56" s="9">
        <v>372.65996353664315</v>
      </c>
      <c r="O56" s="9">
        <v>388.61613960034555</v>
      </c>
      <c r="P56" s="9">
        <f>SUM(J56:O56)</f>
        <v>2345.7710603889755</v>
      </c>
      <c r="Q56" s="4">
        <f>+I56-P56</f>
        <v>1582.0289396110238</v>
      </c>
      <c r="R56" s="5">
        <f>+I56/P56*100</f>
        <v>167.44174511849815</v>
      </c>
      <c r="T56" s="6"/>
    </row>
    <row r="57" spans="2:20" ht="18" customHeight="1" x14ac:dyDescent="0.2">
      <c r="B57" s="28" t="s">
        <v>55</v>
      </c>
      <c r="C57" s="9">
        <v>35.5</v>
      </c>
      <c r="D57" s="9">
        <v>35.5</v>
      </c>
      <c r="E57" s="9">
        <v>35.700000000000003</v>
      </c>
      <c r="F57" s="9">
        <v>35.5</v>
      </c>
      <c r="G57" s="9">
        <v>35.200000000000003</v>
      </c>
      <c r="H57" s="9">
        <v>35.6</v>
      </c>
      <c r="I57" s="4">
        <f t="shared" si="23"/>
        <v>212.99999999999997</v>
      </c>
      <c r="J57" s="9">
        <v>37.307618161400001</v>
      </c>
      <c r="K57" s="9">
        <v>41.27452401</v>
      </c>
      <c r="L57" s="9">
        <v>34.085629420200007</v>
      </c>
      <c r="M57" s="9">
        <v>34.151500885399997</v>
      </c>
      <c r="N57" s="9">
        <v>34.031688511200002</v>
      </c>
      <c r="O57" s="9">
        <v>36.003474469800004</v>
      </c>
      <c r="P57" s="9">
        <f>SUM(J57:O57)</f>
        <v>216.85443545800001</v>
      </c>
      <c r="Q57" s="4">
        <f>+I57-P57</f>
        <v>-3.8544354580000402</v>
      </c>
      <c r="R57" s="5">
        <f>+I57/P57*100</f>
        <v>98.222570154094655</v>
      </c>
      <c r="T57" s="6"/>
    </row>
    <row r="58" spans="2:20" ht="18" customHeight="1" x14ac:dyDescent="0.2">
      <c r="B58" s="7" t="s">
        <v>56</v>
      </c>
      <c r="C58" s="4">
        <f t="shared" ref="C58:P58" si="26">+C59</f>
        <v>0</v>
      </c>
      <c r="D58" s="4">
        <f t="shared" si="26"/>
        <v>0</v>
      </c>
      <c r="E58" s="4">
        <f t="shared" si="26"/>
        <v>0</v>
      </c>
      <c r="F58" s="4">
        <f t="shared" si="26"/>
        <v>0</v>
      </c>
      <c r="G58" s="4">
        <f t="shared" si="26"/>
        <v>0</v>
      </c>
      <c r="H58" s="4">
        <f t="shared" si="26"/>
        <v>0</v>
      </c>
      <c r="I58" s="4">
        <f t="shared" si="26"/>
        <v>0</v>
      </c>
      <c r="J58" s="4">
        <f t="shared" si="26"/>
        <v>0</v>
      </c>
      <c r="K58" s="4">
        <f t="shared" si="26"/>
        <v>0</v>
      </c>
      <c r="L58" s="4">
        <f t="shared" si="26"/>
        <v>0</v>
      </c>
      <c r="M58" s="4">
        <f t="shared" si="26"/>
        <v>0</v>
      </c>
      <c r="N58" s="4">
        <f t="shared" si="26"/>
        <v>0</v>
      </c>
      <c r="O58" s="4">
        <f t="shared" si="26"/>
        <v>0</v>
      </c>
      <c r="P58" s="4">
        <f t="shared" si="26"/>
        <v>0</v>
      </c>
      <c r="Q58" s="4">
        <f t="shared" si="1"/>
        <v>0</v>
      </c>
      <c r="R58" s="29">
        <v>0</v>
      </c>
      <c r="T58" s="6"/>
    </row>
    <row r="59" spans="2:20" ht="18" customHeight="1" x14ac:dyDescent="0.2">
      <c r="B59" s="30" t="s">
        <v>57</v>
      </c>
      <c r="C59" s="4">
        <f t="shared" ref="C59:P59" si="27">SUM(C60:C66)</f>
        <v>0</v>
      </c>
      <c r="D59" s="4">
        <f t="shared" si="27"/>
        <v>0</v>
      </c>
      <c r="E59" s="4">
        <f t="shared" si="27"/>
        <v>0</v>
      </c>
      <c r="F59" s="4">
        <f t="shared" si="27"/>
        <v>0</v>
      </c>
      <c r="G59" s="4">
        <f t="shared" si="27"/>
        <v>0</v>
      </c>
      <c r="H59" s="4">
        <f t="shared" si="27"/>
        <v>0</v>
      </c>
      <c r="I59" s="4">
        <f t="shared" si="27"/>
        <v>0</v>
      </c>
      <c r="J59" s="4">
        <f t="shared" si="27"/>
        <v>0</v>
      </c>
      <c r="K59" s="4">
        <f t="shared" si="27"/>
        <v>0</v>
      </c>
      <c r="L59" s="4">
        <f t="shared" si="27"/>
        <v>0</v>
      </c>
      <c r="M59" s="4">
        <f t="shared" si="27"/>
        <v>0</v>
      </c>
      <c r="N59" s="4">
        <f t="shared" si="27"/>
        <v>0</v>
      </c>
      <c r="O59" s="4">
        <f t="shared" si="27"/>
        <v>0</v>
      </c>
      <c r="P59" s="4">
        <f t="shared" si="27"/>
        <v>0</v>
      </c>
      <c r="Q59" s="4">
        <f t="shared" si="1"/>
        <v>0</v>
      </c>
      <c r="R59" s="29">
        <v>0</v>
      </c>
      <c r="T59" s="6"/>
    </row>
    <row r="60" spans="2:20" s="1" customFormat="1" ht="18" customHeight="1" x14ac:dyDescent="0.2">
      <c r="B60" s="31" t="s">
        <v>58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f t="shared" ref="I60:I66" si="28">SUM(C60:H60)</f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f t="shared" ref="P60:P66" si="29">SUM(J60:O60)</f>
        <v>0</v>
      </c>
      <c r="Q60" s="9">
        <f t="shared" si="1"/>
        <v>0</v>
      </c>
      <c r="R60" s="10">
        <v>0</v>
      </c>
      <c r="S60" s="69"/>
      <c r="T60" s="6"/>
    </row>
    <row r="61" spans="2:20" s="1" customFormat="1" ht="18" hidden="1" customHeight="1" x14ac:dyDescent="0.2">
      <c r="B61" s="31" t="s">
        <v>59</v>
      </c>
      <c r="C61" s="9">
        <f>+[41]PP!J61</f>
        <v>0</v>
      </c>
      <c r="D61" s="9">
        <f>+[41]PP!K61</f>
        <v>0</v>
      </c>
      <c r="E61" s="9">
        <f>+[41]PP!L61</f>
        <v>0</v>
      </c>
      <c r="F61" s="9">
        <f>+[41]PP!M61</f>
        <v>0</v>
      </c>
      <c r="G61" s="9">
        <f>+[41]PP!N61</f>
        <v>0</v>
      </c>
      <c r="H61" s="9">
        <f>+[41]PP!O61</f>
        <v>0</v>
      </c>
      <c r="I61" s="9">
        <f t="shared" si="28"/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f t="shared" si="29"/>
        <v>0</v>
      </c>
      <c r="Q61" s="9">
        <f t="shared" si="1"/>
        <v>0</v>
      </c>
      <c r="R61" s="10">
        <v>0</v>
      </c>
      <c r="S61" s="69"/>
      <c r="T61" s="6"/>
    </row>
    <row r="62" spans="2:20" s="1" customFormat="1" ht="18" hidden="1" customHeight="1" x14ac:dyDescent="0.2">
      <c r="B62" s="31" t="s">
        <v>60</v>
      </c>
      <c r="C62" s="9">
        <f>+[41]PP!J62</f>
        <v>0</v>
      </c>
      <c r="D62" s="9">
        <f>+[41]PP!K62</f>
        <v>0</v>
      </c>
      <c r="E62" s="9">
        <f>+[41]PP!L62</f>
        <v>0</v>
      </c>
      <c r="F62" s="9">
        <f>+[41]PP!M62</f>
        <v>0</v>
      </c>
      <c r="G62" s="9">
        <f>+[41]PP!N62</f>
        <v>0</v>
      </c>
      <c r="H62" s="9">
        <f>+[41]PP!O62</f>
        <v>0</v>
      </c>
      <c r="I62" s="9">
        <f t="shared" si="28"/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f t="shared" si="29"/>
        <v>0</v>
      </c>
      <c r="Q62" s="9">
        <f t="shared" si="1"/>
        <v>0</v>
      </c>
      <c r="R62" s="10">
        <v>0</v>
      </c>
      <c r="S62" s="69"/>
      <c r="T62" s="6"/>
    </row>
    <row r="63" spans="2:20" s="1" customFormat="1" ht="18" hidden="1" customHeight="1" x14ac:dyDescent="0.2">
      <c r="B63" s="31" t="s">
        <v>61</v>
      </c>
      <c r="C63" s="9">
        <f>+[41]PP!J63</f>
        <v>0</v>
      </c>
      <c r="D63" s="9">
        <f>+[41]PP!K63</f>
        <v>0</v>
      </c>
      <c r="E63" s="9">
        <f>+[41]PP!L63</f>
        <v>0</v>
      </c>
      <c r="F63" s="9">
        <f>+[41]PP!M63</f>
        <v>0</v>
      </c>
      <c r="G63" s="9">
        <f>+[41]PP!N63</f>
        <v>0</v>
      </c>
      <c r="H63" s="9">
        <f>+[41]PP!O63</f>
        <v>0</v>
      </c>
      <c r="I63" s="9">
        <f t="shared" si="28"/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f t="shared" si="29"/>
        <v>0</v>
      </c>
      <c r="Q63" s="9">
        <f t="shared" si="1"/>
        <v>0</v>
      </c>
      <c r="R63" s="10">
        <v>0</v>
      </c>
      <c r="S63" s="69"/>
      <c r="T63" s="6"/>
    </row>
    <row r="64" spans="2:20" s="1" customFormat="1" ht="18" hidden="1" customHeight="1" x14ac:dyDescent="0.2">
      <c r="B64" s="31" t="s">
        <v>62</v>
      </c>
      <c r="C64" s="9">
        <f>+[41]PP!J64</f>
        <v>0</v>
      </c>
      <c r="D64" s="9">
        <f>+[41]PP!K64</f>
        <v>0</v>
      </c>
      <c r="E64" s="9">
        <f>+[41]PP!L64</f>
        <v>0</v>
      </c>
      <c r="F64" s="9">
        <f>+[41]PP!M64</f>
        <v>0</v>
      </c>
      <c r="G64" s="9">
        <f>+[41]PP!N64</f>
        <v>0</v>
      </c>
      <c r="H64" s="9">
        <f>+[41]PP!O64</f>
        <v>0</v>
      </c>
      <c r="I64" s="9">
        <f t="shared" si="28"/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f t="shared" si="29"/>
        <v>0</v>
      </c>
      <c r="Q64" s="9">
        <f t="shared" si="1"/>
        <v>0</v>
      </c>
      <c r="R64" s="10">
        <v>0</v>
      </c>
      <c r="S64" s="69"/>
      <c r="T64" s="6"/>
    </row>
    <row r="65" spans="2:20" s="1" customFormat="1" ht="18" hidden="1" customHeight="1" x14ac:dyDescent="0.2">
      <c r="B65" s="31" t="s">
        <v>63</v>
      </c>
      <c r="C65" s="9">
        <f>+[41]PP!J65</f>
        <v>0</v>
      </c>
      <c r="D65" s="9">
        <f>+[41]PP!K65</f>
        <v>0</v>
      </c>
      <c r="E65" s="9">
        <f>+[41]PP!L65</f>
        <v>0</v>
      </c>
      <c r="F65" s="9">
        <f>+[41]PP!M65</f>
        <v>0</v>
      </c>
      <c r="G65" s="9">
        <f>+[41]PP!N65</f>
        <v>0</v>
      </c>
      <c r="H65" s="9">
        <f>+[41]PP!O65</f>
        <v>0</v>
      </c>
      <c r="I65" s="9">
        <f t="shared" si="28"/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f t="shared" si="29"/>
        <v>0</v>
      </c>
      <c r="Q65" s="9">
        <f t="shared" si="1"/>
        <v>0</v>
      </c>
      <c r="R65" s="10">
        <v>0</v>
      </c>
      <c r="S65" s="69"/>
      <c r="T65" s="6"/>
    </row>
    <row r="66" spans="2:20" s="1" customFormat="1" ht="18" hidden="1" customHeight="1" x14ac:dyDescent="0.2">
      <c r="B66" s="31" t="s">
        <v>23</v>
      </c>
      <c r="C66" s="9">
        <f>+[41]PP!J66</f>
        <v>0</v>
      </c>
      <c r="D66" s="9">
        <f>+[41]PP!K66</f>
        <v>0</v>
      </c>
      <c r="E66" s="9">
        <f>+[41]PP!L66</f>
        <v>0</v>
      </c>
      <c r="F66" s="9">
        <f>+[41]PP!M66</f>
        <v>0</v>
      </c>
      <c r="G66" s="9">
        <f>+[41]PP!N66</f>
        <v>0</v>
      </c>
      <c r="H66" s="9">
        <f>+[41]PP!O66</f>
        <v>0</v>
      </c>
      <c r="I66" s="9">
        <f t="shared" si="28"/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f t="shared" si="29"/>
        <v>0</v>
      </c>
      <c r="Q66" s="9">
        <f t="shared" si="1"/>
        <v>0</v>
      </c>
      <c r="R66" s="10">
        <v>0</v>
      </c>
      <c r="S66" s="69"/>
      <c r="T66" s="6"/>
    </row>
    <row r="67" spans="2:20" ht="18" customHeight="1" x14ac:dyDescent="0.2">
      <c r="B67" s="32" t="s">
        <v>64</v>
      </c>
      <c r="C67" s="4">
        <f t="shared" ref="C67:P67" si="30">+C68+C79+C83</f>
        <v>3426.0000000000005</v>
      </c>
      <c r="D67" s="4">
        <f t="shared" si="30"/>
        <v>4037.3</v>
      </c>
      <c r="E67" s="4">
        <f t="shared" si="30"/>
        <v>3539.1999999999994</v>
      </c>
      <c r="F67" s="4">
        <f t="shared" si="30"/>
        <v>3488.4</v>
      </c>
      <c r="G67" s="4">
        <f t="shared" si="30"/>
        <v>2871.9372161699994</v>
      </c>
      <c r="H67" s="4">
        <f t="shared" si="30"/>
        <v>3037</v>
      </c>
      <c r="I67" s="4">
        <f t="shared" si="30"/>
        <v>20399.837216169999</v>
      </c>
      <c r="J67" s="4">
        <f t="shared" si="30"/>
        <v>3272.5867559564012</v>
      </c>
      <c r="K67" s="4">
        <f t="shared" si="30"/>
        <v>3173.4960267030992</v>
      </c>
      <c r="L67" s="4">
        <f t="shared" si="30"/>
        <v>3255.3287546858755</v>
      </c>
      <c r="M67" s="4">
        <f t="shared" si="30"/>
        <v>3390.6454650650662</v>
      </c>
      <c r="N67" s="4">
        <f t="shared" si="30"/>
        <v>4371.4154731795625</v>
      </c>
      <c r="O67" s="4">
        <f t="shared" si="30"/>
        <v>3272.1129705061403</v>
      </c>
      <c r="P67" s="4">
        <f t="shared" si="30"/>
        <v>20735.585446096145</v>
      </c>
      <c r="Q67" s="4">
        <f t="shared" si="1"/>
        <v>-335.74822992614645</v>
      </c>
      <c r="R67" s="5">
        <f t="shared" ref="R67:R85" si="31">+I67/P67*100</f>
        <v>98.38081142777979</v>
      </c>
      <c r="T67" s="6"/>
    </row>
    <row r="68" spans="2:20" ht="18" customHeight="1" x14ac:dyDescent="0.2">
      <c r="B68" s="30" t="s">
        <v>65</v>
      </c>
      <c r="C68" s="4">
        <f t="shared" ref="C68:P68" si="32">+C69+C75</f>
        <v>2596.7000000000003</v>
      </c>
      <c r="D68" s="4">
        <f t="shared" si="32"/>
        <v>3318.2000000000003</v>
      </c>
      <c r="E68" s="4">
        <f t="shared" si="32"/>
        <v>2691.6999999999994</v>
      </c>
      <c r="F68" s="4">
        <f t="shared" si="32"/>
        <v>2784.9</v>
      </c>
      <c r="G68" s="4">
        <f t="shared" si="32"/>
        <v>2155.2999999999997</v>
      </c>
      <c r="H68" s="4">
        <f t="shared" si="32"/>
        <v>2235.7999999999997</v>
      </c>
      <c r="I68" s="4">
        <f t="shared" si="32"/>
        <v>15782.6</v>
      </c>
      <c r="J68" s="4">
        <f t="shared" si="32"/>
        <v>2474.5781628984041</v>
      </c>
      <c r="K68" s="4">
        <f t="shared" si="32"/>
        <v>2359.9317956294026</v>
      </c>
      <c r="L68" s="4">
        <f t="shared" si="32"/>
        <v>2395.491579599412</v>
      </c>
      <c r="M68" s="4">
        <f t="shared" si="32"/>
        <v>2505.358481227503</v>
      </c>
      <c r="N68" s="4">
        <f t="shared" si="32"/>
        <v>3571.3109762128497</v>
      </c>
      <c r="O68" s="4">
        <f t="shared" si="32"/>
        <v>2446.404671783569</v>
      </c>
      <c r="P68" s="4">
        <f t="shared" si="32"/>
        <v>15753.075667351142</v>
      </c>
      <c r="Q68" s="4">
        <f t="shared" si="1"/>
        <v>29.524332648858035</v>
      </c>
      <c r="R68" s="5">
        <f t="shared" si="31"/>
        <v>100.18741948094649</v>
      </c>
      <c r="T68" s="6"/>
    </row>
    <row r="69" spans="2:20" ht="18" customHeight="1" x14ac:dyDescent="0.2">
      <c r="B69" s="30" t="s">
        <v>66</v>
      </c>
      <c r="C69" s="4">
        <f t="shared" ref="C69:P69" si="33">+C70+C73+C74</f>
        <v>107.3</v>
      </c>
      <c r="D69" s="4">
        <f t="shared" si="33"/>
        <v>97.3</v>
      </c>
      <c r="E69" s="4">
        <f t="shared" si="33"/>
        <v>114.7</v>
      </c>
      <c r="F69" s="4">
        <f t="shared" si="33"/>
        <v>354.9</v>
      </c>
      <c r="G69" s="4">
        <f t="shared" si="33"/>
        <v>122.7</v>
      </c>
      <c r="H69" s="4">
        <f t="shared" si="33"/>
        <v>98.100000000000009</v>
      </c>
      <c r="I69" s="4">
        <f t="shared" si="33"/>
        <v>895.00000000000011</v>
      </c>
      <c r="J69" s="4">
        <f t="shared" si="33"/>
        <v>129.09033581172065</v>
      </c>
      <c r="K69" s="4">
        <f t="shared" si="33"/>
        <v>234.74963775623496</v>
      </c>
      <c r="L69" s="4">
        <f t="shared" si="33"/>
        <v>172.90345541903937</v>
      </c>
      <c r="M69" s="4">
        <f t="shared" si="33"/>
        <v>280.93790461483854</v>
      </c>
      <c r="N69" s="4">
        <f t="shared" si="33"/>
        <v>89.948918391074812</v>
      </c>
      <c r="O69" s="4">
        <f t="shared" si="33"/>
        <v>310.05867948868928</v>
      </c>
      <c r="P69" s="4">
        <f t="shared" si="33"/>
        <v>1217.6889314815976</v>
      </c>
      <c r="Q69" s="4">
        <f t="shared" si="1"/>
        <v>-322.68893148159748</v>
      </c>
      <c r="R69" s="5">
        <f t="shared" si="31"/>
        <v>73.499887932054008</v>
      </c>
      <c r="T69" s="6"/>
    </row>
    <row r="70" spans="2:20" s="33" customFormat="1" ht="18" customHeight="1" x14ac:dyDescent="0.2">
      <c r="B70" s="18" t="s">
        <v>67</v>
      </c>
      <c r="C70" s="11">
        <f t="shared" ref="C70:O70" si="34">+C71+C72</f>
        <v>90</v>
      </c>
      <c r="D70" s="11">
        <f t="shared" si="34"/>
        <v>96.7</v>
      </c>
      <c r="E70" s="11">
        <f>+E71+E72</f>
        <v>105</v>
      </c>
      <c r="F70" s="11">
        <f>+F71+F72</f>
        <v>97.6</v>
      </c>
      <c r="G70" s="11">
        <f>+G71+G72</f>
        <v>93.5</v>
      </c>
      <c r="H70" s="11">
        <f t="shared" si="34"/>
        <v>96.9</v>
      </c>
      <c r="I70" s="11">
        <f t="shared" si="34"/>
        <v>579.70000000000005</v>
      </c>
      <c r="J70" s="4">
        <f t="shared" si="34"/>
        <v>106.12893378891152</v>
      </c>
      <c r="K70" s="4">
        <f t="shared" si="34"/>
        <v>88.447327959853283</v>
      </c>
      <c r="L70" s="4">
        <f>+L71+L72</f>
        <v>91.500687090815049</v>
      </c>
      <c r="M70" s="4">
        <f>+M71+M72</f>
        <v>81.831743085434567</v>
      </c>
      <c r="N70" s="4">
        <f>+N71+N72</f>
        <v>88.937721720381219</v>
      </c>
      <c r="O70" s="4">
        <f t="shared" si="34"/>
        <v>94.40286802696545</v>
      </c>
      <c r="P70" s="4">
        <f>+P71+P72</f>
        <v>551.24928167236112</v>
      </c>
      <c r="Q70" s="4">
        <f t="shared" si="1"/>
        <v>28.450718327638924</v>
      </c>
      <c r="R70" s="5">
        <f t="shared" si="31"/>
        <v>105.16113476671136</v>
      </c>
      <c r="S70" s="69"/>
      <c r="T70" s="6"/>
    </row>
    <row r="71" spans="2:20" ht="18" customHeight="1" x14ac:dyDescent="0.2">
      <c r="B71" s="19" t="s">
        <v>68</v>
      </c>
      <c r="C71" s="15">
        <v>86.4</v>
      </c>
      <c r="D71" s="15">
        <v>96.7</v>
      </c>
      <c r="E71" s="15">
        <v>105</v>
      </c>
      <c r="F71" s="15">
        <v>97.6</v>
      </c>
      <c r="G71" s="15">
        <v>93.3</v>
      </c>
      <c r="H71" s="15">
        <v>96.9</v>
      </c>
      <c r="I71" s="15">
        <f>SUM(C71:H71)</f>
        <v>575.90000000000009</v>
      </c>
      <c r="J71" s="9">
        <v>106.12893378891152</v>
      </c>
      <c r="K71" s="9">
        <v>88.447327959853283</v>
      </c>
      <c r="L71" s="9">
        <v>91.500687090815049</v>
      </c>
      <c r="M71" s="9">
        <v>81.831743085434567</v>
      </c>
      <c r="N71" s="9">
        <v>88.937721720381219</v>
      </c>
      <c r="O71" s="9">
        <v>94.40286802696545</v>
      </c>
      <c r="P71" s="9">
        <f>SUM(J71:O71)</f>
        <v>551.24928167236112</v>
      </c>
      <c r="Q71" s="9">
        <f t="shared" si="1"/>
        <v>24.65071832763897</v>
      </c>
      <c r="R71" s="10">
        <f t="shared" si="31"/>
        <v>104.47179146480781</v>
      </c>
      <c r="T71" s="6"/>
    </row>
    <row r="72" spans="2:20" ht="18" customHeight="1" x14ac:dyDescent="0.2">
      <c r="B72" s="34" t="s">
        <v>69</v>
      </c>
      <c r="C72" s="35">
        <v>3.6</v>
      </c>
      <c r="D72" s="35">
        <v>0</v>
      </c>
      <c r="E72" s="35">
        <v>0</v>
      </c>
      <c r="F72" s="35">
        <v>0</v>
      </c>
      <c r="G72" s="35">
        <v>0.2</v>
      </c>
      <c r="H72" s="35">
        <v>0</v>
      </c>
      <c r="I72" s="35">
        <f>SUM(C72:H72)</f>
        <v>3.8000000000000003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f>SUM(J72:O72)</f>
        <v>0</v>
      </c>
      <c r="Q72" s="25">
        <f t="shared" ref="Q72:Q105" si="35">+I72-P72</f>
        <v>3.8000000000000003</v>
      </c>
      <c r="R72" s="26">
        <v>0</v>
      </c>
      <c r="T72" s="6"/>
    </row>
    <row r="73" spans="2:20" ht="18" customHeight="1" x14ac:dyDescent="0.2">
      <c r="B73" s="36" t="s">
        <v>70</v>
      </c>
      <c r="C73" s="35">
        <v>16.8</v>
      </c>
      <c r="D73" s="35">
        <v>0</v>
      </c>
      <c r="E73" s="35">
        <v>7.4</v>
      </c>
      <c r="F73" s="35">
        <v>256.3</v>
      </c>
      <c r="G73" s="35">
        <v>0</v>
      </c>
      <c r="H73" s="35">
        <v>0.2</v>
      </c>
      <c r="I73" s="35">
        <f>SUM(C73:H73)</f>
        <v>280.7</v>
      </c>
      <c r="J73" s="25">
        <v>22.700386553303581</v>
      </c>
      <c r="K73" s="25">
        <v>146.27057815153685</v>
      </c>
      <c r="L73" s="25">
        <v>80.064693529797282</v>
      </c>
      <c r="M73" s="25">
        <v>196.58556339274389</v>
      </c>
      <c r="N73" s="25">
        <v>0.64573969900930506</v>
      </c>
      <c r="O73" s="25">
        <v>215.61088850344993</v>
      </c>
      <c r="P73" s="25">
        <f>SUM(J73:O73)</f>
        <v>661.8778498298409</v>
      </c>
      <c r="Q73" s="25">
        <f t="shared" si="35"/>
        <v>-381.17784982984091</v>
      </c>
      <c r="R73" s="26">
        <f t="shared" si="31"/>
        <v>42.4096379826223</v>
      </c>
      <c r="T73" s="6"/>
    </row>
    <row r="74" spans="2:20" ht="18" customHeight="1" x14ac:dyDescent="0.2">
      <c r="B74" s="37" t="s">
        <v>71</v>
      </c>
      <c r="C74" s="15">
        <v>0.5</v>
      </c>
      <c r="D74" s="15">
        <v>0.6</v>
      </c>
      <c r="E74" s="15">
        <v>2.2999999999999998</v>
      </c>
      <c r="F74" s="15">
        <v>1</v>
      </c>
      <c r="G74" s="15">
        <v>29.2</v>
      </c>
      <c r="H74" s="15">
        <v>1</v>
      </c>
      <c r="I74" s="15">
        <f>SUM(C74:H74)</f>
        <v>34.6</v>
      </c>
      <c r="J74" s="9">
        <v>0.26101546950554477</v>
      </c>
      <c r="K74" s="9">
        <v>3.1731644844811363E-2</v>
      </c>
      <c r="L74" s="9">
        <v>1.3380747984270434</v>
      </c>
      <c r="M74" s="9">
        <v>2.5205981366600456</v>
      </c>
      <c r="N74" s="9">
        <v>0.36545697168428753</v>
      </c>
      <c r="O74" s="9">
        <v>4.4922958273912836E-2</v>
      </c>
      <c r="P74" s="9">
        <f>SUM(J74:O74)</f>
        <v>4.5617999793956461</v>
      </c>
      <c r="Q74" s="9">
        <f t="shared" si="35"/>
        <v>30.038200020604357</v>
      </c>
      <c r="R74" s="10">
        <f t="shared" si="31"/>
        <v>758.47253619795629</v>
      </c>
      <c r="T74" s="6"/>
    </row>
    <row r="75" spans="2:20" ht="18" customHeight="1" x14ac:dyDescent="0.2">
      <c r="B75" s="30" t="s">
        <v>72</v>
      </c>
      <c r="C75" s="4">
        <f t="shared" ref="C75:P75" si="36">SUM(C76:C78)</f>
        <v>2489.4</v>
      </c>
      <c r="D75" s="4">
        <f t="shared" si="36"/>
        <v>3220.9</v>
      </c>
      <c r="E75" s="4">
        <f t="shared" si="36"/>
        <v>2576.9999999999995</v>
      </c>
      <c r="F75" s="4">
        <f t="shared" si="36"/>
        <v>2430</v>
      </c>
      <c r="G75" s="4">
        <f t="shared" si="36"/>
        <v>2032.6</v>
      </c>
      <c r="H75" s="4">
        <f t="shared" si="36"/>
        <v>2137.6999999999998</v>
      </c>
      <c r="I75" s="4">
        <f t="shared" si="36"/>
        <v>14887.6</v>
      </c>
      <c r="J75" s="4">
        <f t="shared" si="36"/>
        <v>2345.4878270866834</v>
      </c>
      <c r="K75" s="4">
        <f t="shared" si="36"/>
        <v>2125.1821578731679</v>
      </c>
      <c r="L75" s="4">
        <f t="shared" si="36"/>
        <v>2222.5881241803727</v>
      </c>
      <c r="M75" s="4">
        <f t="shared" si="36"/>
        <v>2224.4205766126643</v>
      </c>
      <c r="N75" s="4">
        <f t="shared" si="36"/>
        <v>3481.3620578217751</v>
      </c>
      <c r="O75" s="4">
        <f t="shared" si="36"/>
        <v>2136.3459922948796</v>
      </c>
      <c r="P75" s="4">
        <f t="shared" si="36"/>
        <v>14535.386735869544</v>
      </c>
      <c r="Q75" s="4">
        <f t="shared" si="35"/>
        <v>352.21326413045608</v>
      </c>
      <c r="R75" s="5">
        <f t="shared" si="31"/>
        <v>102.42314339845726</v>
      </c>
      <c r="T75" s="6"/>
    </row>
    <row r="76" spans="2:20" ht="18" customHeight="1" x14ac:dyDescent="0.2">
      <c r="B76" s="14" t="s">
        <v>73</v>
      </c>
      <c r="C76" s="9">
        <v>11.8</v>
      </c>
      <c r="D76" s="9">
        <v>6.3</v>
      </c>
      <c r="E76" s="9">
        <v>9.6999999999999993</v>
      </c>
      <c r="F76" s="9">
        <v>29.1</v>
      </c>
      <c r="G76" s="9">
        <v>7.1</v>
      </c>
      <c r="H76" s="9">
        <v>8.5</v>
      </c>
      <c r="I76" s="9">
        <f>SUM(C76:H76)</f>
        <v>72.5</v>
      </c>
      <c r="J76" s="9">
        <v>10.213832352905273</v>
      </c>
      <c r="K76" s="9">
        <v>7.6054615928316291</v>
      </c>
      <c r="L76" s="9">
        <v>8.5746642780584281</v>
      </c>
      <c r="M76" s="9">
        <v>23.944992866936378</v>
      </c>
      <c r="N76" s="9">
        <v>33.621985033427229</v>
      </c>
      <c r="O76" s="9">
        <v>8.7537517875775865</v>
      </c>
      <c r="P76" s="9">
        <f>SUM(J76:O76)</f>
        <v>92.714687911736519</v>
      </c>
      <c r="Q76" s="9">
        <f t="shared" si="35"/>
        <v>-20.214687911736519</v>
      </c>
      <c r="R76" s="10">
        <f t="shared" si="31"/>
        <v>78.196887281785692</v>
      </c>
      <c r="T76" s="6"/>
    </row>
    <row r="77" spans="2:20" ht="18" customHeight="1" x14ac:dyDescent="0.2">
      <c r="B77" s="38" t="s">
        <v>70</v>
      </c>
      <c r="C77" s="25">
        <v>2256.1</v>
      </c>
      <c r="D77" s="25">
        <v>3100</v>
      </c>
      <c r="E77" s="25">
        <v>2467.1999999999998</v>
      </c>
      <c r="F77" s="25">
        <v>2022.4</v>
      </c>
      <c r="G77" s="25">
        <v>2010.4</v>
      </c>
      <c r="H77" s="25">
        <v>2018.1</v>
      </c>
      <c r="I77" s="25">
        <f>SUM(C77:H77)</f>
        <v>13874.2</v>
      </c>
      <c r="J77" s="39">
        <v>2131.5645860693103</v>
      </c>
      <c r="K77" s="39">
        <v>2005.5545494810194</v>
      </c>
      <c r="L77" s="39">
        <v>2096.5911258413612</v>
      </c>
      <c r="M77" s="39">
        <v>2050.2373082074837</v>
      </c>
      <c r="N77" s="39">
        <v>2695.7206324687004</v>
      </c>
      <c r="O77" s="39">
        <v>1921.9126675425591</v>
      </c>
      <c r="P77" s="39">
        <f>SUM(J77:O77)</f>
        <v>12901.580869610434</v>
      </c>
      <c r="Q77" s="39">
        <f t="shared" si="35"/>
        <v>972.61913038956664</v>
      </c>
      <c r="R77" s="26">
        <f t="shared" si="31"/>
        <v>107.53875932119732</v>
      </c>
      <c r="T77" s="6"/>
    </row>
    <row r="78" spans="2:20" ht="18" customHeight="1" x14ac:dyDescent="0.2">
      <c r="B78" s="14" t="s">
        <v>23</v>
      </c>
      <c r="C78" s="9">
        <v>221.5</v>
      </c>
      <c r="D78" s="9">
        <v>114.6</v>
      </c>
      <c r="E78" s="9">
        <v>100.1</v>
      </c>
      <c r="F78" s="9">
        <v>378.5</v>
      </c>
      <c r="G78" s="9">
        <v>15.1</v>
      </c>
      <c r="H78" s="9">
        <v>111.1</v>
      </c>
      <c r="I78" s="9">
        <f>SUM(C78:H78)</f>
        <v>940.90000000000009</v>
      </c>
      <c r="J78" s="9">
        <v>203.70940866446782</v>
      </c>
      <c r="K78" s="9">
        <v>112.02214679931663</v>
      </c>
      <c r="L78" s="9">
        <v>117.42233406095335</v>
      </c>
      <c r="M78" s="9">
        <v>150.23827553824407</v>
      </c>
      <c r="N78" s="9">
        <v>752.01944031964763</v>
      </c>
      <c r="O78" s="9">
        <v>205.67957296474307</v>
      </c>
      <c r="P78" s="9">
        <f>SUM(J78:O78)</f>
        <v>1541.0911783473725</v>
      </c>
      <c r="Q78" s="9">
        <f t="shared" si="35"/>
        <v>-600.19117834737244</v>
      </c>
      <c r="R78" s="10">
        <f t="shared" si="31"/>
        <v>61.05414223504917</v>
      </c>
      <c r="T78" s="6"/>
    </row>
    <row r="79" spans="2:20" ht="18" customHeight="1" x14ac:dyDescent="0.2">
      <c r="B79" s="30" t="s">
        <v>74</v>
      </c>
      <c r="C79" s="4">
        <f t="shared" ref="C79:P79" si="37">SUM(C80:C82)</f>
        <v>602.5</v>
      </c>
      <c r="D79" s="4">
        <f t="shared" si="37"/>
        <v>674.90000000000009</v>
      </c>
      <c r="E79" s="4">
        <f t="shared" si="37"/>
        <v>652.9</v>
      </c>
      <c r="F79" s="4">
        <f>SUM(F80:F82)</f>
        <v>646.80000000000007</v>
      </c>
      <c r="G79" s="4">
        <f>SUM(G80:G82)</f>
        <v>533.69999999999993</v>
      </c>
      <c r="H79" s="4">
        <f t="shared" si="37"/>
        <v>524.9</v>
      </c>
      <c r="I79" s="4">
        <f t="shared" si="37"/>
        <v>3635.7</v>
      </c>
      <c r="J79" s="4">
        <f t="shared" si="37"/>
        <v>687.16908993312074</v>
      </c>
      <c r="K79" s="4">
        <f t="shared" si="37"/>
        <v>727.51497876811982</v>
      </c>
      <c r="L79" s="4">
        <f t="shared" si="37"/>
        <v>708.21818238257674</v>
      </c>
      <c r="M79" s="4">
        <f>SUM(M80:M82)</f>
        <v>721.95055918948367</v>
      </c>
      <c r="N79" s="4">
        <f>SUM(N80:N82)</f>
        <v>636.63521879793336</v>
      </c>
      <c r="O79" s="4">
        <f t="shared" si="37"/>
        <v>658.32826793450795</v>
      </c>
      <c r="P79" s="4">
        <f t="shared" si="37"/>
        <v>4139.8162970057429</v>
      </c>
      <c r="Q79" s="4">
        <f t="shared" si="35"/>
        <v>-504.11629700574304</v>
      </c>
      <c r="R79" s="5">
        <f t="shared" si="31"/>
        <v>87.822737512039808</v>
      </c>
      <c r="T79" s="6"/>
    </row>
    <row r="80" spans="2:20" ht="18" customHeight="1" x14ac:dyDescent="0.2">
      <c r="B80" s="37" t="s">
        <v>75</v>
      </c>
      <c r="C80" s="9">
        <v>504.9</v>
      </c>
      <c r="D80" s="9">
        <v>603.1</v>
      </c>
      <c r="E80" s="9">
        <v>569.9</v>
      </c>
      <c r="F80" s="9">
        <v>573.5</v>
      </c>
      <c r="G80" s="9">
        <v>462.9</v>
      </c>
      <c r="H80" s="9">
        <v>443.2</v>
      </c>
      <c r="I80" s="9">
        <f>SUM(C80:H80)</f>
        <v>3157.5</v>
      </c>
      <c r="J80" s="9">
        <v>540.15841384938221</v>
      </c>
      <c r="K80" s="9">
        <v>623.34960711437714</v>
      </c>
      <c r="L80" s="9">
        <v>580.4655485795322</v>
      </c>
      <c r="M80" s="9">
        <v>606.18047203385765</v>
      </c>
      <c r="N80" s="9">
        <v>533.23997089525608</v>
      </c>
      <c r="O80" s="9">
        <v>517.6642458818925</v>
      </c>
      <c r="P80" s="9">
        <f>SUM(J80:O80)</f>
        <v>3401.0582583542978</v>
      </c>
      <c r="Q80" s="9">
        <f t="shared" si="35"/>
        <v>-243.55825835429778</v>
      </c>
      <c r="R80" s="10">
        <f t="shared" si="31"/>
        <v>92.838750769528104</v>
      </c>
      <c r="T80" s="6"/>
    </row>
    <row r="81" spans="2:25" ht="18" customHeight="1" x14ac:dyDescent="0.2">
      <c r="B81" s="37" t="s">
        <v>76</v>
      </c>
      <c r="C81" s="9">
        <v>95.6</v>
      </c>
      <c r="D81" s="9">
        <v>69.599999999999994</v>
      </c>
      <c r="E81" s="9">
        <v>80.400000000000006</v>
      </c>
      <c r="F81" s="9">
        <v>71.099999999999994</v>
      </c>
      <c r="G81" s="9">
        <v>68.5</v>
      </c>
      <c r="H81" s="9">
        <v>79.3</v>
      </c>
      <c r="I81" s="9">
        <f>SUM(C81:H81)</f>
        <v>464.5</v>
      </c>
      <c r="J81" s="9">
        <v>144.29176103411135</v>
      </c>
      <c r="K81" s="9">
        <v>101.51830423395919</v>
      </c>
      <c r="L81" s="9">
        <v>124.50801377763948</v>
      </c>
      <c r="M81" s="9">
        <v>112.9480977354746</v>
      </c>
      <c r="N81" s="9">
        <v>100.55519896607126</v>
      </c>
      <c r="O81" s="9">
        <v>137.59824062252781</v>
      </c>
      <c r="P81" s="9">
        <f>SUM(J81:O81)</f>
        <v>721.41961636978363</v>
      </c>
      <c r="Q81" s="9">
        <f t="shared" si="35"/>
        <v>-256.91961636978363</v>
      </c>
      <c r="R81" s="10">
        <f t="shared" si="31"/>
        <v>64.386937845880212</v>
      </c>
      <c r="T81" s="6"/>
    </row>
    <row r="82" spans="2:25" ht="18" customHeight="1" x14ac:dyDescent="0.2">
      <c r="B82" s="37" t="s">
        <v>23</v>
      </c>
      <c r="C82" s="9">
        <v>2</v>
      </c>
      <c r="D82" s="9">
        <v>2.2000000000000002</v>
      </c>
      <c r="E82" s="9">
        <v>2.6</v>
      </c>
      <c r="F82" s="9">
        <v>2.2000000000000002</v>
      </c>
      <c r="G82" s="9">
        <v>2.2999999999999998</v>
      </c>
      <c r="H82" s="9">
        <v>2.4</v>
      </c>
      <c r="I82" s="9">
        <f>SUM(C82:H82)</f>
        <v>13.700000000000001</v>
      </c>
      <c r="J82" s="9">
        <v>2.7189150496272045</v>
      </c>
      <c r="K82" s="9">
        <v>2.647067419783538</v>
      </c>
      <c r="L82" s="9">
        <v>3.2446200254050885</v>
      </c>
      <c r="M82" s="9">
        <v>2.821989420151509</v>
      </c>
      <c r="N82" s="9">
        <v>2.8400489366059651</v>
      </c>
      <c r="O82" s="9">
        <v>3.0657814300876303</v>
      </c>
      <c r="P82" s="9">
        <f>SUM(J82:O82)</f>
        <v>17.338422281660936</v>
      </c>
      <c r="Q82" s="9">
        <f t="shared" si="35"/>
        <v>-3.6384222816609348</v>
      </c>
      <c r="R82" s="10">
        <f t="shared" si="31"/>
        <v>79.015263196644256</v>
      </c>
      <c r="T82" s="6"/>
      <c r="U82" s="70"/>
      <c r="V82" s="70"/>
      <c r="W82" s="70"/>
      <c r="X82" s="70">
        <v>5.2449599546349366E-3</v>
      </c>
      <c r="Y82" s="70">
        <f>SUM(U82:X82)</f>
        <v>5.2449599546349366E-3</v>
      </c>
    </row>
    <row r="83" spans="2:25" ht="18" customHeight="1" x14ac:dyDescent="0.2">
      <c r="B83" s="30" t="s">
        <v>77</v>
      </c>
      <c r="C83" s="4">
        <f t="shared" ref="C83:P83" si="38">SUM(C84:C86)</f>
        <v>226.79999999999998</v>
      </c>
      <c r="D83" s="4">
        <f t="shared" si="38"/>
        <v>44.2</v>
      </c>
      <c r="E83" s="4">
        <f t="shared" si="38"/>
        <v>194.60000000000002</v>
      </c>
      <c r="F83" s="4">
        <f t="shared" si="38"/>
        <v>56.7</v>
      </c>
      <c r="G83" s="4">
        <f>SUM(G84:G86)</f>
        <v>182.93721616999997</v>
      </c>
      <c r="H83" s="4">
        <f t="shared" si="38"/>
        <v>276.3</v>
      </c>
      <c r="I83" s="4">
        <f t="shared" si="38"/>
        <v>981.53721616999985</v>
      </c>
      <c r="J83" s="4">
        <f t="shared" si="38"/>
        <v>110.83950312487653</v>
      </c>
      <c r="K83" s="4">
        <f t="shared" si="38"/>
        <v>86.049252305577042</v>
      </c>
      <c r="L83" s="4">
        <f t="shared" si="38"/>
        <v>151.61899270388668</v>
      </c>
      <c r="M83" s="4">
        <f t="shared" si="38"/>
        <v>163.3364246480796</v>
      </c>
      <c r="N83" s="4">
        <f>SUM(N84:N86)</f>
        <v>163.46927816877937</v>
      </c>
      <c r="O83" s="4">
        <f t="shared" si="38"/>
        <v>167.38003078806344</v>
      </c>
      <c r="P83" s="4">
        <f t="shared" si="38"/>
        <v>842.69348173926278</v>
      </c>
      <c r="Q83" s="4">
        <f t="shared" si="35"/>
        <v>138.84373443073707</v>
      </c>
      <c r="R83" s="5">
        <f t="shared" si="31"/>
        <v>116.47618469104246</v>
      </c>
      <c r="T83" s="6"/>
    </row>
    <row r="84" spans="2:25" ht="18" customHeight="1" x14ac:dyDescent="0.2">
      <c r="B84" s="36" t="s">
        <v>78</v>
      </c>
      <c r="C84" s="25">
        <v>3.1</v>
      </c>
      <c r="D84" s="25">
        <v>3.2</v>
      </c>
      <c r="E84" s="25">
        <v>3.3</v>
      </c>
      <c r="F84" s="25">
        <v>3.5</v>
      </c>
      <c r="G84" s="25">
        <v>3.2</v>
      </c>
      <c r="H84" s="25">
        <v>3</v>
      </c>
      <c r="I84" s="25">
        <f>SUM(C84:H84)</f>
        <v>19.3</v>
      </c>
      <c r="J84" s="25">
        <v>4.4040860759275304</v>
      </c>
      <c r="K84" s="25">
        <v>3.5007660618145793</v>
      </c>
      <c r="L84" s="25">
        <v>3.1959604188639767</v>
      </c>
      <c r="M84" s="25">
        <v>4.0611153700305263</v>
      </c>
      <c r="N84" s="25">
        <v>3.3353068369774324</v>
      </c>
      <c r="O84" s="25">
        <v>3.81283138071869</v>
      </c>
      <c r="P84" s="25">
        <f>SUM(J84:O84)</f>
        <v>22.310066144332737</v>
      </c>
      <c r="Q84" s="25">
        <f t="shared" si="35"/>
        <v>-3.0100661443327361</v>
      </c>
      <c r="R84" s="26">
        <f t="shared" si="31"/>
        <v>86.508035767982875</v>
      </c>
      <c r="T84" s="6"/>
    </row>
    <row r="85" spans="2:25" ht="18" customHeight="1" x14ac:dyDescent="0.2">
      <c r="B85" s="36" t="s">
        <v>79</v>
      </c>
      <c r="C85" s="25">
        <v>223.7</v>
      </c>
      <c r="D85" s="25">
        <v>41</v>
      </c>
      <c r="E85" s="25">
        <v>191.3</v>
      </c>
      <c r="F85" s="25">
        <v>53.2</v>
      </c>
      <c r="G85" s="25">
        <v>179.7</v>
      </c>
      <c r="H85" s="25">
        <v>273.2</v>
      </c>
      <c r="I85" s="25">
        <f>SUM(C85:H85)</f>
        <v>962.09999999999991</v>
      </c>
      <c r="J85" s="25">
        <v>106.43541704894901</v>
      </c>
      <c r="K85" s="25">
        <v>82.548486243762468</v>
      </c>
      <c r="L85" s="25">
        <v>148.42303228502269</v>
      </c>
      <c r="M85" s="25">
        <v>159.27530927804906</v>
      </c>
      <c r="N85" s="25">
        <v>160.13397133180194</v>
      </c>
      <c r="O85" s="25">
        <v>163.56719940734476</v>
      </c>
      <c r="P85" s="25">
        <f>SUM(J85:O85)</f>
        <v>820.38341559493006</v>
      </c>
      <c r="Q85" s="25">
        <f t="shared" si="35"/>
        <v>141.71658440506985</v>
      </c>
      <c r="R85" s="26">
        <f t="shared" si="31"/>
        <v>117.27443311397256</v>
      </c>
      <c r="T85" s="6"/>
    </row>
    <row r="86" spans="2:25" ht="18" customHeight="1" x14ac:dyDescent="0.2">
      <c r="B86" s="40" t="s">
        <v>23</v>
      </c>
      <c r="C86" s="9">
        <v>0</v>
      </c>
      <c r="D86" s="9">
        <v>0</v>
      </c>
      <c r="E86" s="9">
        <v>0</v>
      </c>
      <c r="F86" s="9">
        <v>0</v>
      </c>
      <c r="G86" s="9">
        <v>3.721617E-2</v>
      </c>
      <c r="H86" s="9">
        <v>0.1</v>
      </c>
      <c r="I86" s="9">
        <f>SUM(C86:H86)</f>
        <v>0.13721617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f>SUM(J86:O86)</f>
        <v>0</v>
      </c>
      <c r="Q86" s="9">
        <f t="shared" si="35"/>
        <v>0.13721617</v>
      </c>
      <c r="R86" s="10">
        <v>0</v>
      </c>
      <c r="T86" s="6"/>
    </row>
    <row r="87" spans="2:25" ht="18" customHeight="1" x14ac:dyDescent="0.2">
      <c r="B87" s="7" t="s">
        <v>80</v>
      </c>
      <c r="C87" s="4">
        <f t="shared" ref="C87:P87" si="39">+C88+C93+C95</f>
        <v>1401.9</v>
      </c>
      <c r="D87" s="4">
        <f t="shared" si="39"/>
        <v>1517.1</v>
      </c>
      <c r="E87" s="4">
        <f t="shared" si="39"/>
        <v>1288.5999999999999</v>
      </c>
      <c r="F87" s="4">
        <f t="shared" si="39"/>
        <v>1394.6999999999998</v>
      </c>
      <c r="G87" s="4">
        <f t="shared" si="39"/>
        <v>1051.6000000000001</v>
      </c>
      <c r="H87" s="4">
        <f t="shared" si="39"/>
        <v>896.3</v>
      </c>
      <c r="I87" s="4">
        <f t="shared" si="39"/>
        <v>7550.2000000000007</v>
      </c>
      <c r="J87" s="4">
        <f t="shared" si="39"/>
        <v>1739.0455694314205</v>
      </c>
      <c r="K87" s="4">
        <f t="shared" si="39"/>
        <v>1185.6431673565191</v>
      </c>
      <c r="L87" s="4">
        <f t="shared" si="39"/>
        <v>1069.7083275074551</v>
      </c>
      <c r="M87" s="4">
        <f t="shared" si="39"/>
        <v>1339.3941996512131</v>
      </c>
      <c r="N87" s="4">
        <f t="shared" si="39"/>
        <v>1079.0015247542651</v>
      </c>
      <c r="O87" s="4">
        <f t="shared" si="39"/>
        <v>1489.5399106936002</v>
      </c>
      <c r="P87" s="4">
        <f t="shared" si="39"/>
        <v>7902.3326993944738</v>
      </c>
      <c r="Q87" s="4">
        <f t="shared" si="35"/>
        <v>-352.13269939447309</v>
      </c>
      <c r="R87" s="5">
        <f>+I87/P87*100</f>
        <v>95.543939836632603</v>
      </c>
      <c r="T87" s="6"/>
    </row>
    <row r="88" spans="2:25" ht="18" customHeight="1" x14ac:dyDescent="0.2">
      <c r="B88" s="30" t="s">
        <v>81</v>
      </c>
      <c r="C88" s="4">
        <f t="shared" ref="C88:P88" si="40">SUM(C89:C92)</f>
        <v>392.2</v>
      </c>
      <c r="D88" s="4">
        <f t="shared" si="40"/>
        <v>1.4</v>
      </c>
      <c r="E88" s="4">
        <f t="shared" si="40"/>
        <v>47.5</v>
      </c>
      <c r="F88" s="4">
        <f t="shared" si="40"/>
        <v>300.2</v>
      </c>
      <c r="G88" s="4">
        <f t="shared" si="40"/>
        <v>137.5</v>
      </c>
      <c r="H88" s="4">
        <f t="shared" si="40"/>
        <v>137.19999999999999</v>
      </c>
      <c r="I88" s="4">
        <f t="shared" si="40"/>
        <v>1016</v>
      </c>
      <c r="J88" s="4">
        <f t="shared" si="40"/>
        <v>318.82561659203873</v>
      </c>
      <c r="K88" s="4">
        <f t="shared" si="40"/>
        <v>26.787254490105951</v>
      </c>
      <c r="L88" s="4">
        <f t="shared" si="40"/>
        <v>31.550615577359338</v>
      </c>
      <c r="M88" s="4">
        <f t="shared" si="40"/>
        <v>145.73094709474361</v>
      </c>
      <c r="N88" s="4">
        <f t="shared" si="40"/>
        <v>39.932724977071629</v>
      </c>
      <c r="O88" s="4">
        <f t="shared" si="40"/>
        <v>64.488110991381816</v>
      </c>
      <c r="P88" s="4">
        <f t="shared" si="40"/>
        <v>627.31526972270103</v>
      </c>
      <c r="Q88" s="4">
        <f t="shared" si="35"/>
        <v>388.68473027729897</v>
      </c>
      <c r="R88" s="5">
        <f>+I88/P88*100</f>
        <v>161.9600301534368</v>
      </c>
      <c r="T88" s="6"/>
    </row>
    <row r="89" spans="2:25" ht="18" customHeight="1" x14ac:dyDescent="0.2">
      <c r="B89" s="37" t="s">
        <v>82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f t="shared" ref="I89:I94" si="41">SUM(C89:H89)</f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f t="shared" ref="P89:P99" si="42">SUM(J89:O89)</f>
        <v>0</v>
      </c>
      <c r="Q89" s="9">
        <f t="shared" si="35"/>
        <v>0</v>
      </c>
      <c r="R89" s="10">
        <v>0</v>
      </c>
      <c r="T89" s="6"/>
    </row>
    <row r="90" spans="2:25" ht="18" customHeight="1" x14ac:dyDescent="0.2">
      <c r="B90" s="37" t="s">
        <v>83</v>
      </c>
      <c r="C90" s="9">
        <v>0.5</v>
      </c>
      <c r="D90" s="9">
        <v>0.6</v>
      </c>
      <c r="E90" s="9">
        <v>13.4</v>
      </c>
      <c r="F90" s="9">
        <v>39.5</v>
      </c>
      <c r="G90" s="9">
        <v>44</v>
      </c>
      <c r="H90" s="9">
        <v>43.1</v>
      </c>
      <c r="I90" s="9">
        <f t="shared" si="41"/>
        <v>141.1</v>
      </c>
      <c r="J90" s="9">
        <v>191.09407743878413</v>
      </c>
      <c r="K90" s="9">
        <v>26.769317127161329</v>
      </c>
      <c r="L90" s="9">
        <v>31.537077991854645</v>
      </c>
      <c r="M90" s="9">
        <v>31.390877576442097</v>
      </c>
      <c r="N90" s="9">
        <v>39.932724977071629</v>
      </c>
      <c r="O90" s="9">
        <v>64.488110991381816</v>
      </c>
      <c r="P90" s="9">
        <f t="shared" si="42"/>
        <v>385.21218610269563</v>
      </c>
      <c r="Q90" s="9">
        <f t="shared" si="35"/>
        <v>-244.11218610269563</v>
      </c>
      <c r="R90" s="10">
        <v>0</v>
      </c>
      <c r="T90" s="6"/>
    </row>
    <row r="91" spans="2:25" ht="18" customHeight="1" x14ac:dyDescent="0.2">
      <c r="B91" s="37" t="s">
        <v>84</v>
      </c>
      <c r="C91" s="9">
        <v>391.7</v>
      </c>
      <c r="D91" s="9">
        <v>0.8</v>
      </c>
      <c r="E91" s="9">
        <v>34.1</v>
      </c>
      <c r="F91" s="9">
        <v>260.7</v>
      </c>
      <c r="G91" s="9">
        <v>93.5</v>
      </c>
      <c r="H91" s="9">
        <v>94.1</v>
      </c>
      <c r="I91" s="9">
        <f t="shared" si="41"/>
        <v>874.9</v>
      </c>
      <c r="J91" s="9">
        <v>127.73153915325457</v>
      </c>
      <c r="K91" s="9">
        <v>1.7937362944622771E-2</v>
      </c>
      <c r="L91" s="9">
        <v>1.353758550469321E-2</v>
      </c>
      <c r="M91" s="9">
        <v>114.3400695183015</v>
      </c>
      <c r="N91" s="9">
        <v>0</v>
      </c>
      <c r="O91" s="9">
        <v>0</v>
      </c>
      <c r="P91" s="9">
        <f t="shared" si="42"/>
        <v>242.10308362000541</v>
      </c>
      <c r="Q91" s="9">
        <f t="shared" si="35"/>
        <v>632.79691637999463</v>
      </c>
      <c r="R91" s="10">
        <f>+I91/P91*100</f>
        <v>361.37499238679891</v>
      </c>
      <c r="T91" s="6"/>
    </row>
    <row r="92" spans="2:25" ht="18" customHeight="1" x14ac:dyDescent="0.2">
      <c r="B92" s="37" t="s">
        <v>85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f t="shared" si="41"/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f t="shared" si="42"/>
        <v>0</v>
      </c>
      <c r="Q92" s="9">
        <f t="shared" si="35"/>
        <v>0</v>
      </c>
      <c r="R92" s="41">
        <v>0</v>
      </c>
      <c r="T92" s="6"/>
    </row>
    <row r="93" spans="2:25" ht="18" customHeight="1" x14ac:dyDescent="0.2">
      <c r="B93" s="30" t="s">
        <v>86</v>
      </c>
      <c r="C93" s="4">
        <f>+[41]PP!J93</f>
        <v>110</v>
      </c>
      <c r="D93" s="4">
        <f>+[41]PP!K93</f>
        <v>100.6</v>
      </c>
      <c r="E93" s="4">
        <f>+[41]PP!L93</f>
        <v>113.7</v>
      </c>
      <c r="F93" s="4">
        <f>+[41]PP!M93</f>
        <v>99.1</v>
      </c>
      <c r="G93" s="4">
        <f>+[41]PP!N93</f>
        <v>98.9</v>
      </c>
      <c r="H93" s="4">
        <f>+[41]PP!O93</f>
        <v>109.6</v>
      </c>
      <c r="I93" s="4">
        <f t="shared" si="41"/>
        <v>631.9</v>
      </c>
      <c r="J93" s="4">
        <v>259.4272193909959</v>
      </c>
      <c r="K93" s="4">
        <v>95.158727741456815</v>
      </c>
      <c r="L93" s="4">
        <v>112.59461570637916</v>
      </c>
      <c r="M93" s="4">
        <v>116.00132046073911</v>
      </c>
      <c r="N93" s="4">
        <v>112.24009696197699</v>
      </c>
      <c r="O93" s="4">
        <v>106.90858815337883</v>
      </c>
      <c r="P93" s="4">
        <f t="shared" si="42"/>
        <v>802.33056841492669</v>
      </c>
      <c r="Q93" s="4">
        <f t="shared" si="35"/>
        <v>-170.43056841492671</v>
      </c>
      <c r="R93" s="5">
        <f>+I93/P93*100</f>
        <v>78.758061187718795</v>
      </c>
      <c r="T93" s="6"/>
    </row>
    <row r="94" spans="2:25" ht="18" customHeight="1" x14ac:dyDescent="0.2">
      <c r="B94" s="42" t="s">
        <v>87</v>
      </c>
      <c r="C94" s="25">
        <v>97.8</v>
      </c>
      <c r="D94" s="25">
        <v>81.400000000000006</v>
      </c>
      <c r="E94" s="25">
        <v>97.1</v>
      </c>
      <c r="F94" s="25">
        <v>89.8</v>
      </c>
      <c r="G94" s="25">
        <v>89.3</v>
      </c>
      <c r="H94" s="25">
        <v>96.7</v>
      </c>
      <c r="I94" s="25">
        <f t="shared" si="41"/>
        <v>552.1</v>
      </c>
      <c r="J94" s="25">
        <v>87.922405569135222</v>
      </c>
      <c r="K94" s="25">
        <v>74.178724845109116</v>
      </c>
      <c r="L94" s="25">
        <v>83.697516126674302</v>
      </c>
      <c r="M94" s="25">
        <v>84.673696639142491</v>
      </c>
      <c r="N94" s="25">
        <v>82.861676243216067</v>
      </c>
      <c r="O94" s="25">
        <v>81.730338635551519</v>
      </c>
      <c r="P94" s="25">
        <f t="shared" si="42"/>
        <v>495.06435805882865</v>
      </c>
      <c r="Q94" s="25">
        <f t="shared" si="35"/>
        <v>57.035641941171377</v>
      </c>
      <c r="R94" s="26">
        <f>+I94/P94*100</f>
        <v>111.52085400872139</v>
      </c>
      <c r="T94" s="6"/>
    </row>
    <row r="95" spans="2:25" ht="18" customHeight="1" x14ac:dyDescent="0.2">
      <c r="B95" s="30" t="s">
        <v>88</v>
      </c>
      <c r="C95" s="4">
        <f t="shared" ref="C95:P95" si="43">SUM(C96:C99)</f>
        <v>899.7</v>
      </c>
      <c r="D95" s="4">
        <f t="shared" si="43"/>
        <v>1415.1</v>
      </c>
      <c r="E95" s="4">
        <f t="shared" si="43"/>
        <v>1127.3999999999999</v>
      </c>
      <c r="F95" s="4">
        <f t="shared" si="43"/>
        <v>995.4</v>
      </c>
      <c r="G95" s="4">
        <f>SUM(G96:G99)</f>
        <v>815.2</v>
      </c>
      <c r="H95" s="4">
        <f t="shared" si="43"/>
        <v>649.5</v>
      </c>
      <c r="I95" s="4">
        <f t="shared" si="43"/>
        <v>5902.3</v>
      </c>
      <c r="J95" s="4">
        <f t="shared" si="43"/>
        <v>1160.7927334483859</v>
      </c>
      <c r="K95" s="4">
        <f t="shared" si="43"/>
        <v>1063.6971851249564</v>
      </c>
      <c r="L95" s="4">
        <f t="shared" si="43"/>
        <v>925.56309622371668</v>
      </c>
      <c r="M95" s="4">
        <f t="shared" si="43"/>
        <v>1077.6619320957302</v>
      </c>
      <c r="N95" s="4">
        <f>SUM(N96:N99)</f>
        <v>926.8287028152165</v>
      </c>
      <c r="O95" s="4">
        <f t="shared" si="43"/>
        <v>1318.1432115488396</v>
      </c>
      <c r="P95" s="4">
        <f t="shared" si="43"/>
        <v>6472.686861256846</v>
      </c>
      <c r="Q95" s="4">
        <f t="shared" si="35"/>
        <v>-570.3868612568458</v>
      </c>
      <c r="R95" s="5">
        <f>+I95/P95*100</f>
        <v>91.187788417960164</v>
      </c>
      <c r="T95" s="6"/>
    </row>
    <row r="96" spans="2:25" ht="18" customHeight="1" x14ac:dyDescent="0.2">
      <c r="B96" s="37" t="s">
        <v>89</v>
      </c>
      <c r="C96" s="9">
        <v>881.2</v>
      </c>
      <c r="D96" s="9">
        <v>934</v>
      </c>
      <c r="E96" s="9">
        <v>792.9</v>
      </c>
      <c r="F96" s="9">
        <v>986.5</v>
      </c>
      <c r="G96" s="9">
        <v>814.2</v>
      </c>
      <c r="H96" s="9">
        <v>647.20000000000005</v>
      </c>
      <c r="I96" s="9">
        <f>SUM(C96:H96)</f>
        <v>5056</v>
      </c>
      <c r="J96" s="9">
        <v>1087.9501610547184</v>
      </c>
      <c r="K96" s="9">
        <v>959.63089293755479</v>
      </c>
      <c r="L96" s="9">
        <v>882.40505168267089</v>
      </c>
      <c r="M96" s="9">
        <v>1065.5959244060509</v>
      </c>
      <c r="N96" s="9">
        <v>870.73611921201609</v>
      </c>
      <c r="O96" s="9">
        <v>897.60370050421943</v>
      </c>
      <c r="P96" s="9">
        <f t="shared" si="42"/>
        <v>5763.9218497972306</v>
      </c>
      <c r="Q96" s="9">
        <f t="shared" si="35"/>
        <v>-707.92184979723061</v>
      </c>
      <c r="R96" s="43">
        <f>+I96/P96*100</f>
        <v>87.71805259951374</v>
      </c>
      <c r="T96" s="6"/>
    </row>
    <row r="97" spans="2:20" ht="18" customHeight="1" x14ac:dyDescent="0.2">
      <c r="B97" s="44" t="s">
        <v>90</v>
      </c>
      <c r="C97" s="9">
        <v>15.2</v>
      </c>
      <c r="D97" s="9">
        <v>477.3</v>
      </c>
      <c r="E97" s="9">
        <v>332.7</v>
      </c>
      <c r="F97" s="9">
        <v>0</v>
      </c>
      <c r="G97" s="9">
        <v>0</v>
      </c>
      <c r="H97" s="9">
        <v>0</v>
      </c>
      <c r="I97" s="9">
        <f>SUM(C97:H97)</f>
        <v>825.2</v>
      </c>
      <c r="J97" s="9">
        <v>66.593215947800005</v>
      </c>
      <c r="K97" s="9">
        <v>94.026517433800009</v>
      </c>
      <c r="L97" s="9">
        <v>35.7150719248</v>
      </c>
      <c r="M97" s="9">
        <v>4.8700949731999996</v>
      </c>
      <c r="N97" s="9">
        <v>48.648884164400002</v>
      </c>
      <c r="O97" s="9">
        <v>412.39060367920001</v>
      </c>
      <c r="P97" s="9">
        <f>SUM(J97:O97)</f>
        <v>662.2443881232</v>
      </c>
      <c r="Q97" s="9">
        <f t="shared" si="35"/>
        <v>162.95561187680005</v>
      </c>
      <c r="R97" s="45">
        <v>0</v>
      </c>
      <c r="T97" s="6"/>
    </row>
    <row r="98" spans="2:20" ht="18" customHeight="1" x14ac:dyDescent="0.2">
      <c r="B98" s="37" t="s">
        <v>91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f>SUM(C98:H98)</f>
        <v>0</v>
      </c>
      <c r="J98" s="9">
        <v>1.7041583300000001</v>
      </c>
      <c r="K98" s="9">
        <v>1.7041583300000001</v>
      </c>
      <c r="L98" s="9">
        <v>1.3341583300000002</v>
      </c>
      <c r="M98" s="9">
        <v>2.71536636</v>
      </c>
      <c r="N98" s="9">
        <v>1.7041583300000001</v>
      </c>
      <c r="O98" s="9">
        <v>2.032399936</v>
      </c>
      <c r="P98" s="9">
        <f t="shared" si="42"/>
        <v>11.194399615999998</v>
      </c>
      <c r="Q98" s="9">
        <f>+I98-P98</f>
        <v>-11.194399615999998</v>
      </c>
      <c r="R98" s="66">
        <f>+I98/P98*100</f>
        <v>0</v>
      </c>
      <c r="T98" s="6"/>
    </row>
    <row r="99" spans="2:20" ht="18" customHeight="1" x14ac:dyDescent="0.2">
      <c r="B99" s="37" t="s">
        <v>23</v>
      </c>
      <c r="C99" s="9">
        <v>3.3</v>
      </c>
      <c r="D99" s="9">
        <v>3.8</v>
      </c>
      <c r="E99" s="9">
        <v>1.8</v>
      </c>
      <c r="F99" s="9">
        <v>8.9</v>
      </c>
      <c r="G99" s="9">
        <v>1</v>
      </c>
      <c r="H99" s="9">
        <v>2.2999999999999998</v>
      </c>
      <c r="I99" s="9">
        <f>SUM(C99:H99)</f>
        <v>21.1</v>
      </c>
      <c r="J99" s="9">
        <v>4.5451981158676684</v>
      </c>
      <c r="K99" s="9">
        <v>8.3356164236014685</v>
      </c>
      <c r="L99" s="9">
        <v>6.1088142862457726</v>
      </c>
      <c r="M99" s="9">
        <v>4.4805463564794881</v>
      </c>
      <c r="N99" s="9">
        <v>5.739541108800406</v>
      </c>
      <c r="O99" s="9">
        <v>6.1165074294200856</v>
      </c>
      <c r="P99" s="23">
        <f t="shared" si="42"/>
        <v>35.326223720414887</v>
      </c>
      <c r="Q99" s="23">
        <f>+I99-P99</f>
        <v>-14.226223720414886</v>
      </c>
      <c r="R99" s="46">
        <f>+I99/P99*100</f>
        <v>59.728999530188652</v>
      </c>
      <c r="T99" s="6"/>
    </row>
    <row r="100" spans="2:20" ht="18" customHeight="1" x14ac:dyDescent="0.2">
      <c r="B100" s="32" t="s">
        <v>92</v>
      </c>
      <c r="C100" s="4">
        <f t="shared" ref="C100:J100" si="44">+C101+C104</f>
        <v>0</v>
      </c>
      <c r="D100" s="4">
        <f t="shared" si="44"/>
        <v>51.2</v>
      </c>
      <c r="E100" s="4">
        <f t="shared" si="44"/>
        <v>0</v>
      </c>
      <c r="F100" s="4">
        <f>+F101+F104</f>
        <v>0</v>
      </c>
      <c r="G100" s="4">
        <f>+G101+G104</f>
        <v>21.9</v>
      </c>
      <c r="H100" s="4">
        <f t="shared" si="44"/>
        <v>86.2</v>
      </c>
      <c r="I100" s="4">
        <f t="shared" si="44"/>
        <v>159.30000000000001</v>
      </c>
      <c r="J100" s="4">
        <f t="shared" si="44"/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f t="shared" si="35"/>
        <v>159.30000000000001</v>
      </c>
      <c r="R100" s="5">
        <v>0</v>
      </c>
      <c r="T100" s="6"/>
    </row>
    <row r="101" spans="2:20" ht="18" customHeight="1" x14ac:dyDescent="0.2">
      <c r="B101" s="8" t="s">
        <v>93</v>
      </c>
      <c r="C101" s="47">
        <f t="shared" ref="C101:I101" si="45">+C102+C103</f>
        <v>0</v>
      </c>
      <c r="D101" s="47">
        <f t="shared" si="45"/>
        <v>51.2</v>
      </c>
      <c r="E101" s="47">
        <f t="shared" si="45"/>
        <v>0</v>
      </c>
      <c r="F101" s="47">
        <f t="shared" si="45"/>
        <v>0</v>
      </c>
      <c r="G101" s="47">
        <f>+G102+G103</f>
        <v>21.9</v>
      </c>
      <c r="H101" s="47">
        <f t="shared" si="45"/>
        <v>86.2</v>
      </c>
      <c r="I101" s="47">
        <f t="shared" si="45"/>
        <v>159.30000000000001</v>
      </c>
      <c r="J101" s="47">
        <v>0</v>
      </c>
      <c r="K101" s="47">
        <f t="shared" ref="K101:P101" si="46">+K102+K103+K104</f>
        <v>0</v>
      </c>
      <c r="L101" s="47">
        <f t="shared" si="46"/>
        <v>0</v>
      </c>
      <c r="M101" s="47">
        <f t="shared" si="46"/>
        <v>0</v>
      </c>
      <c r="N101" s="47">
        <f t="shared" si="46"/>
        <v>0</v>
      </c>
      <c r="O101" s="47">
        <f t="shared" si="46"/>
        <v>0</v>
      </c>
      <c r="P101" s="47">
        <f t="shared" si="46"/>
        <v>0</v>
      </c>
      <c r="Q101" s="47">
        <f t="shared" si="35"/>
        <v>159.30000000000001</v>
      </c>
      <c r="R101" s="48">
        <f>+I96/P96*100</f>
        <v>87.71805259951374</v>
      </c>
      <c r="T101" s="6"/>
    </row>
    <row r="102" spans="2:20" ht="18" customHeight="1" x14ac:dyDescent="0.2">
      <c r="B102" s="37" t="s">
        <v>94</v>
      </c>
      <c r="C102" s="9">
        <v>0</v>
      </c>
      <c r="D102" s="9">
        <v>51.2</v>
      </c>
      <c r="E102" s="9">
        <v>0</v>
      </c>
      <c r="F102" s="9">
        <v>0</v>
      </c>
      <c r="G102" s="9">
        <v>21.9</v>
      </c>
      <c r="H102" s="9">
        <v>86.2</v>
      </c>
      <c r="I102" s="9">
        <f>SUM(C102:H102)</f>
        <v>159.30000000000001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f>SUM(J102:O102)</f>
        <v>0</v>
      </c>
      <c r="Q102" s="9">
        <f t="shared" si="35"/>
        <v>159.30000000000001</v>
      </c>
      <c r="R102" s="67">
        <v>0</v>
      </c>
      <c r="T102" s="6"/>
    </row>
    <row r="103" spans="2:20" ht="18" customHeight="1" x14ac:dyDescent="0.2">
      <c r="B103" s="37" t="s">
        <v>95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f>SUM(C103:H103)</f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f>SUM(J103:O103)</f>
        <v>0</v>
      </c>
      <c r="Q103" s="9">
        <f t="shared" si="35"/>
        <v>0</v>
      </c>
      <c r="R103" s="67">
        <v>0</v>
      </c>
      <c r="T103" s="6"/>
    </row>
    <row r="104" spans="2:20" ht="18" customHeight="1" x14ac:dyDescent="0.2">
      <c r="B104" s="8" t="s">
        <v>96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f>SUM(C104:H104)</f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f>SUM(J104:O104)</f>
        <v>0</v>
      </c>
      <c r="Q104" s="9">
        <f t="shared" si="35"/>
        <v>0</v>
      </c>
      <c r="R104" s="41">
        <v>0</v>
      </c>
      <c r="T104" s="6"/>
    </row>
    <row r="105" spans="2:20" ht="29.25" customHeight="1" x14ac:dyDescent="0.2">
      <c r="B105" s="49" t="s">
        <v>97</v>
      </c>
      <c r="C105" s="50">
        <f t="shared" ref="C105:P105" si="47">+C100+C8</f>
        <v>119278.3</v>
      </c>
      <c r="D105" s="50">
        <f t="shared" si="47"/>
        <v>95343.400000000009</v>
      </c>
      <c r="E105" s="50">
        <f>+E100+E8</f>
        <v>105217.80000000002</v>
      </c>
      <c r="F105" s="50">
        <f>+F100+F8</f>
        <v>141831.40000000002</v>
      </c>
      <c r="G105" s="50">
        <f>+G100+G8</f>
        <v>102532.13721617001</v>
      </c>
      <c r="H105" s="50">
        <f t="shared" si="47"/>
        <v>102759.9</v>
      </c>
      <c r="I105" s="50">
        <f t="shared" si="47"/>
        <v>666962.93721617013</v>
      </c>
      <c r="J105" s="50">
        <f t="shared" si="47"/>
        <v>116532.90571321352</v>
      </c>
      <c r="K105" s="50">
        <f t="shared" si="47"/>
        <v>95136.191934184957</v>
      </c>
      <c r="L105" s="50">
        <f>+L100+L8</f>
        <v>100445.71217943837</v>
      </c>
      <c r="M105" s="50">
        <f>+M100+M8</f>
        <v>138455.94434279468</v>
      </c>
      <c r="N105" s="50">
        <f>+N100+N8</f>
        <v>105027.79296362668</v>
      </c>
      <c r="O105" s="50">
        <f t="shared" si="47"/>
        <v>102836.73390443191</v>
      </c>
      <c r="P105" s="50">
        <f t="shared" si="47"/>
        <v>658435.28103769012</v>
      </c>
      <c r="Q105" s="50">
        <f t="shared" si="35"/>
        <v>8527.6561784800142</v>
      </c>
      <c r="R105" s="51">
        <f>+I105/P105*100</f>
        <v>101.29513961722108</v>
      </c>
      <c r="T105" s="6"/>
    </row>
    <row r="106" spans="2:20" ht="18" customHeight="1" x14ac:dyDescent="0.2">
      <c r="B106" s="83" t="s">
        <v>103</v>
      </c>
      <c r="C106" s="52"/>
      <c r="D106" s="52"/>
      <c r="E106" s="52"/>
      <c r="F106" s="52"/>
      <c r="G106" s="52"/>
      <c r="H106" s="52"/>
      <c r="I106" s="53"/>
      <c r="J106" s="53"/>
      <c r="K106" s="53"/>
      <c r="L106" s="53"/>
      <c r="M106" s="53"/>
      <c r="N106" s="53"/>
      <c r="O106" s="53"/>
      <c r="P106" s="53"/>
      <c r="Q106" s="53"/>
      <c r="R106" s="54"/>
      <c r="T106" s="6"/>
    </row>
    <row r="107" spans="2:20" ht="15" customHeight="1" x14ac:dyDescent="0.2">
      <c r="B107" s="72" t="s">
        <v>98</v>
      </c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6"/>
      <c r="T107" s="6"/>
    </row>
    <row r="108" spans="2:20" ht="19.5" customHeight="1" x14ac:dyDescent="0.2">
      <c r="B108" s="84" t="s">
        <v>99</v>
      </c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7"/>
      <c r="T108" s="6"/>
    </row>
    <row r="109" spans="2:20" x14ac:dyDescent="0.2">
      <c r="B109" s="84" t="s">
        <v>100</v>
      </c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8"/>
      <c r="R109" s="59"/>
      <c r="T109" s="6"/>
    </row>
    <row r="110" spans="2:20" x14ac:dyDescent="0.2">
      <c r="B110" s="84" t="s">
        <v>101</v>
      </c>
      <c r="C110" s="60"/>
      <c r="D110" s="60"/>
      <c r="E110" s="60"/>
      <c r="F110" s="60"/>
      <c r="G110" s="60"/>
      <c r="H110" s="60"/>
      <c r="I110" s="61"/>
      <c r="J110" s="58"/>
      <c r="K110" s="58"/>
      <c r="L110" s="58"/>
      <c r="M110" s="58"/>
      <c r="N110" s="58"/>
      <c r="O110" s="58"/>
      <c r="P110" s="58"/>
      <c r="Q110" s="58"/>
      <c r="R110" s="62"/>
      <c r="T110" s="6"/>
    </row>
    <row r="111" spans="2:20" x14ac:dyDescent="0.2">
      <c r="B111" s="85" t="s">
        <v>104</v>
      </c>
      <c r="C111" s="62"/>
      <c r="D111" s="62"/>
      <c r="E111" s="62"/>
      <c r="F111" s="62"/>
      <c r="G111" s="62"/>
      <c r="H111" s="62"/>
      <c r="I111" s="63"/>
      <c r="J111" s="64"/>
      <c r="K111" s="64"/>
      <c r="L111" s="64"/>
      <c r="M111" s="64"/>
      <c r="N111" s="64"/>
      <c r="O111" s="64"/>
      <c r="P111" s="64"/>
      <c r="Q111" s="64"/>
      <c r="R111" s="62"/>
      <c r="T111" s="6"/>
    </row>
  </sheetData>
  <mergeCells count="11">
    <mergeCell ref="Q6:Q7"/>
    <mergeCell ref="R6:R7"/>
    <mergeCell ref="B1:R1"/>
    <mergeCell ref="B3:R3"/>
    <mergeCell ref="B4:R4"/>
    <mergeCell ref="B5:R5"/>
    <mergeCell ref="B6:B7"/>
    <mergeCell ref="C6:H6"/>
    <mergeCell ref="I6:I7"/>
    <mergeCell ref="J6:O6"/>
    <mergeCell ref="P6:P7"/>
  </mergeCells>
  <printOptions horizontalCentered="1"/>
  <pageMargins left="0" right="0" top="0" bottom="0" header="0" footer="0"/>
  <pageSetup scale="70" fitToHeight="2" orientation="portrait" r:id="rId1"/>
  <headerFooter alignWithMargins="0"/>
  <ignoredErrors>
    <ignoredError sqref="C16:H16 C49:H49 J88:O88 J16:O16 K95:O95" formulaRange="1"/>
    <ignoredError sqref="I28:I40 I49:I56 I75:I98 P75:P84 P28:P40 P49:P59 P9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PP (EST)</vt:lpstr>
      <vt:lpstr>'PP (EST)'!Área_de_impresión</vt:lpstr>
      <vt:lpstr>'PP (EST)'!Títulos_a_imprimir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Fidelia Raulina Pérez Castillo</dc:creator>
  <cp:lastModifiedBy>Sabrina Richel Baez Vizcaino</cp:lastModifiedBy>
  <dcterms:created xsi:type="dcterms:W3CDTF">2026-03-31T14:07:01Z</dcterms:created>
  <dcterms:modified xsi:type="dcterms:W3CDTF">2026-07-29T15:47:32Z</dcterms:modified>
</cp:coreProperties>
</file>