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abrina R. Báez V\CUADROS PAG MHE\ENE-MAY 2026\"/>
    </mc:Choice>
  </mc:AlternateContent>
  <xr:revisionPtr revIDLastSave="0" documentId="13_ncr:1_{C9B19B4E-8BF4-4DFF-9DD2-DBD35002ACC8}" xr6:coauthVersionLast="47" xr6:coauthVersionMax="47" xr10:uidLastSave="{00000000-0000-0000-0000-000000000000}"/>
  <bookViews>
    <workbookView xWindow="28680" yWindow="-120" windowWidth="29040" windowHeight="15720" xr2:uid="{FBADC812-6AAA-44EB-BA83-859B4C8EF0EB}"/>
  </bookViews>
  <sheets>
    <sheet name="PP (EST)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\0">#N/A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#N/A</definedName>
    <definedName name="\Ñ">#REF!</definedName>
    <definedName name="\O">#N/A</definedName>
    <definedName name="\P">#REF!</definedName>
    <definedName name="\q">#N/A</definedName>
    <definedName name="\R">#N/A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>#REF!</definedName>
    <definedName name="__11GAZ_LIABS">#REF!</definedName>
    <definedName name="__123Graph_A" hidden="1">'[2]Crédito SPNF (fiscal)'!#REF!</definedName>
    <definedName name="__123Graph_AChart1" hidden="1">'[3]Cable 2'!#REF!</definedName>
    <definedName name="__123Graph_AChart2" hidden="1">'[3]Cable 2'!#REF!</definedName>
    <definedName name="__123Graph_AChart3" hidden="1">'[3]Cable 2'!#REF!</definedName>
    <definedName name="__123Graph_AChart4" hidden="1">'[3]Cable 2'!#REF!</definedName>
    <definedName name="__123Graph_AChart5" hidden="1">'[3]Cable 2'!#REF!</definedName>
    <definedName name="__123Graph_AChart6" hidden="1">'[3]Cable 2'!#REF!</definedName>
    <definedName name="__123Graph_AChart7" hidden="1">'[3]Cable 2'!#REF!</definedName>
    <definedName name="__123Graph_ACurrent" hidden="1">'[3]Cable 2'!#REF!</definedName>
    <definedName name="__123Graph_AREER" hidden="1">[4]ER!#REF!</definedName>
    <definedName name="__123Graph_B" hidden="1">[5]FLUJO!$B$7929:$C$7929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[4]ER!#REF!</definedName>
    <definedName name="__123Graph_C" hidden="1">[5]FLUJO!$B$7936:$C$7936</definedName>
    <definedName name="__123Graph_CREER" hidden="1">[4]ER!#REF!</definedName>
    <definedName name="__123Graph_D" hidden="1">[5]FLUJO!$B$7942:$C$7942</definedName>
    <definedName name="__123Graph_E" hidden="1">[6]PFMON!#REF!</definedName>
    <definedName name="__123Graph_F" hidden="1">#N/A</definedName>
    <definedName name="__123Graph_X" hidden="1">[5]FLUJO!$B$7906:$C$7906</definedName>
    <definedName name="__12INT_RESERVES">#REF!</definedName>
    <definedName name="__1r">#REF!</definedName>
    <definedName name="__2Macros_Import_.qbop">[7]!'[Macros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>'[8]A 11'!#REF!</definedName>
    <definedName name="__AUS1">#N/A</definedName>
    <definedName name="__BOP2">[9]BoP!#REF!</definedName>
    <definedName name="__DEG1">#N/A</definedName>
    <definedName name="__DKR1">#N/A</definedName>
    <definedName name="__ECU1">#N/A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ES2">[9]RES!#REF!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__123Graph_AWB_ADJ_PRJ" hidden="1">[10]WB!$Q$255:$AK$255</definedName>
    <definedName name="_10FA_L">#REF!</definedName>
    <definedName name="_11__123Graph_BCPI_ER_LOG" hidden="1">[10]ER!#REF!</definedName>
    <definedName name="_11GAZ_LIABS">#REF!</definedName>
    <definedName name="_12__123Graph_BIBA_IBRD" hidden="1">[10]WB!#REF!</definedName>
    <definedName name="_12INT_RESERVES">#REF!</definedName>
    <definedName name="_15Macros_Import_.qbop">[7]!'[Macros Import].qbop'</definedName>
    <definedName name="_16__123Graph_BWB_ADJ_PRJ" hidden="1">[10]WB!$Q$257:$AK$257</definedName>
    <definedName name="_1987">#N/A</definedName>
    <definedName name="_1IMPRESION">#REF!</definedName>
    <definedName name="_1Macros_Import_.qbop">#N/A</definedName>
    <definedName name="_1r">#REF!</definedName>
    <definedName name="_2">#N/A</definedName>
    <definedName name="_2__123Graph_ACPI_ER_LOG" hidden="1">[10]ER!#REF!</definedName>
    <definedName name="_20__123Graph_XREALEX_WAGE" hidden="1">[11]PRIVATE!#REF!</definedName>
    <definedName name="_24Macros_Import_.qbop">[12]!'[Macros Import].qbop'</definedName>
    <definedName name="_25__123Graph_ACPI_ER_LOG" hidden="1">[13]ER!#REF!</definedName>
    <definedName name="_26__123Graph_BCPI_ER_LOG" hidden="1">[13]ER!#REF!</definedName>
    <definedName name="_27__123Graph_ACPI_ER_LOG" hidden="1">[4]ER!#REF!</definedName>
    <definedName name="_27__123Graph_BIBA_IBRD" hidden="1">[13]WB!#REF!</definedName>
    <definedName name="_27_0CUADRO_N__4.">[14]monthly!#REF!</definedName>
    <definedName name="_28B.2_B.3">#REF!</definedName>
    <definedName name="_29B.4___5">#REF!</definedName>
    <definedName name="_2IMPRESION">#REF!</definedName>
    <definedName name="_2Macros_Import_.qbop">[15]!'[Macros Import].qbop'</definedName>
    <definedName name="_3">#N/A</definedName>
    <definedName name="_3.__No_club_de_París__Después_del_30_Jun_84">#N/A</definedName>
    <definedName name="_3__123Graph_ACPI_ER_LOG" hidden="1">[4]ER!#REF!</definedName>
    <definedName name="_30CONSOL_B2">#REF!</definedName>
    <definedName name="_31_0GRÁFICO_N_10.2">[14]monthly!#REF!</definedName>
    <definedName name="_31CONSOL_DEPOSITS">'[16]A 11'!#REF!</definedName>
    <definedName name="_32FA_L">#REF!</definedName>
    <definedName name="_33GAZ_LIABS">#REF!</definedName>
    <definedName name="_34INT_RESERVES">#REF!</definedName>
    <definedName name="_39__123Graph_BCPI_ER_LOG" hidden="1">[4]ER!#REF!</definedName>
    <definedName name="_4">#N/A</definedName>
    <definedName name="_4__123Graph_BCPI_ER_LOG" hidden="1">[4]ER!#REF!</definedName>
    <definedName name="_5">#N/A</definedName>
    <definedName name="_5__123Graph_BIBA_IBRD" hidden="1">[4]WB!#REF!</definedName>
    <definedName name="_51__123Graph_BIBA_IBRD" hidden="1">[4]WB!#REF!</definedName>
    <definedName name="_52B.2_B.3">#REF!</definedName>
    <definedName name="_53B.4___5">#REF!</definedName>
    <definedName name="_54CONSOL_B2">#REF!</definedName>
    <definedName name="_6">#N/A</definedName>
    <definedName name="_6__123Graph_AIBA_IBRD" hidden="1">[10]WB!$Q$62:$AK$62</definedName>
    <definedName name="_68CONSOL_DEPOSITS">'[8]A 11'!#REF!</definedName>
    <definedName name="_69FA_L">#REF!</definedName>
    <definedName name="_6B.2_B.3">#REF!</definedName>
    <definedName name="_7">#N/A</definedName>
    <definedName name="_70GAZ_LIABS">#REF!</definedName>
    <definedName name="_71INT_RESERVES">#REF!</definedName>
    <definedName name="_7B.4___5">#REF!</definedName>
    <definedName name="_8">#N/A</definedName>
    <definedName name="_8CONSOL_B2">#REF!</definedName>
    <definedName name="_9CONSOL_DEPOSITS">'[17]A 11'!#REF!</definedName>
    <definedName name="_AUS1">#N/A</definedName>
    <definedName name="_BOP2">[18]BoP!#REF!</definedName>
    <definedName name="_D">#REF!</definedName>
    <definedName name="_DEG1">#N/A</definedName>
    <definedName name="_DKR1">#N/A</definedName>
    <definedName name="_ECU1">#N/A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ill" hidden="1">'[19]shared data'!$A$4:$A$642</definedName>
    <definedName name="_FMK1">#N/A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>#REF!</definedName>
    <definedName name="_Parse_Out" hidden="1">#REF!</definedName>
    <definedName name="_PTA1">#N/A</definedName>
    <definedName name="_Regression_Out" hidden="1">#REF!</definedName>
    <definedName name="_Regression_X" hidden="1">#REF!</definedName>
    <definedName name="_Regression_Y" hidden="1">#REF!</definedName>
    <definedName name="_RES2">[18]RES!#REF!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>#REF!</definedName>
    <definedName name="_t7">[20]R7!$A$1:$G$31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'[19]shared data'!$A$1:$G$71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>[21]!'[Macros Import].qbop'</definedName>
    <definedName name="A_impresión_IM">'[22]ponder a y p '!$A$1:$N$50</definedName>
    <definedName name="AAA">#REF!</definedName>
    <definedName name="AccessDatabase" hidden="1">"\\De2kp-42538\BOLETIN\Claga\CLAGA2000.mdb"</definedName>
    <definedName name="ACTIVATE">#REF!</definedName>
    <definedName name="ACUMULADO">#N/A</definedName>
    <definedName name="ALL">'[1]Imp:DSA output'!$C$9:$R$464</definedName>
    <definedName name="AMORTI">#N/A</definedName>
    <definedName name="ANEXO2">[23]BCP!#REF!</definedName>
    <definedName name="ANEXO3">#N/A</definedName>
    <definedName name="ANEXO4">#N/A</definedName>
    <definedName name="ANEXO5">#N/A</definedName>
    <definedName name="ANEXO6">#N/A</definedName>
    <definedName name="_xlnm.Print_Area" localSheetId="0">'PP (EST)'!$B$1:$P$109</definedName>
    <definedName name="_xlnm.Print_Area">'[24]Table 1'!#REF!</definedName>
    <definedName name="AREACONSTRUCCIO">#REF!</definedName>
    <definedName name="ASAU">#N/A</definedName>
    <definedName name="ASAU1">#N/A</definedName>
    <definedName name="asd">'[25]SPNF Acuerdo Incl. Int.'!asd</definedName>
    <definedName name="ASO">#REF!</definedName>
    <definedName name="atrade">[7]!atrade</definedName>
    <definedName name="AUS">#N/A</definedName>
    <definedName name="AVISO">#N/A</definedName>
    <definedName name="B">#N/A</definedName>
    <definedName name="BAL">#REF!</definedName>
    <definedName name="BANCOS">#N/A</definedName>
    <definedName name="_xlnm.Database">#REF!</definedName>
    <definedName name="Batumi_debt">#REF!</definedName>
    <definedName name="bb">#N/A</definedName>
    <definedName name="BBB">#REF!</definedName>
    <definedName name="bc" hidden="1">'[2]Crédito SPNF (fiscal)'!#REF!</definedName>
    <definedName name="BCA">#N/A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'[2]Crédito SPNF (fiscal)'!#REF!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[26]!BFLD_DF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[27]Q6!$E$28:$AH$28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LETIN">[23]BCP!#REF!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S">#N/A</definedName>
    <definedName name="BS1A">#N/A</definedName>
    <definedName name="BTR">#REF!</definedName>
    <definedName name="BTRG">#REF!</definedName>
    <definedName name="Button_13">"CLAGA2000_Consolidado_2001_List"</definedName>
    <definedName name="BX">#REF!</definedName>
    <definedName name="BXG">[27]Q6!$E$26:$AH$26</definedName>
    <definedName name="BXS">#REF!</definedName>
    <definedName name="C.2">#REF!</definedName>
    <definedName name="C_">#N/A</definedName>
    <definedName name="CAD">#N/A</definedName>
    <definedName name="calcNGS_NGDP">#N/A</definedName>
    <definedName name="CAMARON">#REF!</definedName>
    <definedName name="CCC">#REF!</definedName>
    <definedName name="CD">#N/A</definedName>
    <definedName name="CD1A">#N/A</definedName>
    <definedName name="CEMENTO">#REF!</definedName>
    <definedName name="CHF">#N/A</definedName>
    <definedName name="CHK5.1">#REF!</definedName>
    <definedName name="cirr">#REF!</definedName>
    <definedName name="CLUB91">#N/A</definedName>
    <definedName name="CMD">[23]BCP!#REF!</definedName>
    <definedName name="CN">#N/A</definedName>
    <definedName name="CN1A">#N/A</definedName>
    <definedName name="COM">#REF!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REDITOBCH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UENTASMON">[23]BCP!#REF!</definedName>
    <definedName name="CYEAR2021">[28]Coal!$B$583:$J$583</definedName>
    <definedName name="CYEAR2022">[28]Coal!$K$583:$V$583</definedName>
    <definedName name="CYEAR2023">[28]Coal!$W$583:$AH$583</definedName>
    <definedName name="CYEAR2024">[28]Coal!$AI$583:$AT$583</definedName>
    <definedName name="CYEAR2025">[28]Coal!$AU$583:$AX$583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'[19]shared data'!$S$8:$S$155</definedName>
    <definedName name="DATES_A">'[19]shared data'!$D$2:$AC$2</definedName>
    <definedName name="Dates1">#REF!</definedName>
    <definedName name="DB">#REF!</definedName>
    <definedName name="DBproj">#N/A</definedName>
    <definedName name="DDD">#N/A</definedName>
    <definedName name="DEBRIEF">#REF!</definedName>
    <definedName name="DEBT">#REF!</definedName>
    <definedName name="DEFL">#REF!</definedName>
    <definedName name="DEG">#N/A</definedName>
    <definedName name="DEMEURO">#N/A</definedName>
    <definedName name="DES">#REF!</definedName>
    <definedName name="DG">#REF!</definedName>
    <definedName name="DG_S">#REF!</definedName>
    <definedName name="DGproj">#N/A</definedName>
    <definedName name="Discount_IDA">[29]NPV!$B$28</definedName>
    <definedName name="Discount_NC">[29]NPV!#REF!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>#REF!</definedName>
    <definedName name="Dproj">#N/A</definedName>
    <definedName name="DR">#N/A</definedName>
    <definedName name="DR1A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>#REF!</definedName>
    <definedName name="ECU">#N/A</definedName>
    <definedName name="EDNA">#N/A</definedName>
    <definedName name="EMISION">[23]BCP!#REF!</definedName>
    <definedName name="empty">#REF!</definedName>
    <definedName name="ENDA">#N/A</definedName>
    <definedName name="ESAF_QUAR_GDP">#REF!</definedName>
    <definedName name="esafr">#REF!</definedName>
    <definedName name="ESC">#N/A</definedName>
    <definedName name="EURO">#N/A</definedName>
    <definedName name="EURO1">#N/A</definedName>
    <definedName name="ExitWRS">[30]Main!$AB$25</definedName>
    <definedName name="FAL">#N/A</definedName>
    <definedName name="FB">#N/A</definedName>
    <definedName name="FB1A">#N/A</definedName>
    <definedName name="FF">#N/A</definedName>
    <definedName name="FF1A">#N/A</definedName>
    <definedName name="FFNN">#REF!</definedName>
    <definedName name="Fisc">#REF!</definedName>
    <definedName name="FMI">[23]BCP!#REF!</definedName>
    <definedName name="FMK">#N/A</definedName>
    <definedName name="FORMATO">#N/A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>#REF!</definedName>
    <definedName name="fuente1">#REF!</definedName>
    <definedName name="Fuent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>#N/A</definedName>
    <definedName name="GCB_NGDP">#N/A</definedName>
    <definedName name="GDP">'[31]Empresas Publicas detalle'!#REF!</definedName>
    <definedName name="GGB_NGDP">#N/A</definedName>
    <definedName name="GL_Z">#REF!</definedName>
    <definedName name="GOB">#N/A</definedName>
    <definedName name="Grace_IDA">[29]NPV!$B$25</definedName>
    <definedName name="Grace_NC">[29]NPV!#REF!</definedName>
    <definedName name="GUIL">#N/A</definedName>
    <definedName name="GUIL1">#N/A</definedName>
    <definedName name="GYEAR2021">[28]Gold!$B$583:$J$583</definedName>
    <definedName name="GYEAR2022">[28]Gold!$K$583:$U$583</definedName>
    <definedName name="HEADING">#REF!</definedName>
    <definedName name="Heading39">'[19]shared data'!$A$1:$G$5</definedName>
    <definedName name="hhh">#N/A</definedName>
    <definedName name="HTML_CodePage" hidden="1">1252</definedName>
    <definedName name="HTML_Control" localSheetId="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>#REF!</definedName>
    <definedName name="IDB">#N/A</definedName>
    <definedName name="IFSASSETS">#REF!</definedName>
    <definedName name="IFSLIABS">#REF!</definedName>
    <definedName name="IKR">#N/A</definedName>
    <definedName name="IM">#REF!</definedName>
    <definedName name="IMF">#REF!</definedName>
    <definedName name="INDICEPRODUCCIO">#REF!</definedName>
    <definedName name="INFOGER">[23]BCP!#REF!</definedName>
    <definedName name="INGRESOS">#REF!</definedName>
    <definedName name="INPUT_2">[9]Input!#REF!</definedName>
    <definedName name="INPUT_4">[9]Input!#REF!</definedName>
    <definedName name="INTERES">#N/A</definedName>
    <definedName name="Interest_IDA">[29]NPV!$B$27</definedName>
    <definedName name="Interest_NC">[29]NPV!#REF!</definedName>
    <definedName name="InterestRate">#REF!</definedName>
    <definedName name="IPC">[32]ipc!#REF!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>#REF!</definedName>
    <definedName name="LTr">#REF!</definedName>
    <definedName name="LUR">#N/A</definedName>
    <definedName name="LUXF">#N/A</definedName>
    <definedName name="LUXF1">#N/A</definedName>
    <definedName name="MACRO">#REF!</definedName>
    <definedName name="MACRO_ASSUMP_2006">#REF!</definedName>
    <definedName name="MALAX">#N/A</definedName>
    <definedName name="MALAX1">#N/A</definedName>
    <definedName name="Maturity_IDA">[29]NPV!$B$26</definedName>
    <definedName name="Maturity_NC">[29]NPV!#REF!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X">#N/A</definedName>
    <definedName name="mflowsa">[7]!mflowsa</definedName>
    <definedName name="mflowsq">[7]!mflowsq</definedName>
    <definedName name="MIDDLE">#REF!</definedName>
    <definedName name="MISC4">[9]OUTPUT!#REF!</definedName>
    <definedName name="MN">[23]BCP!#REF!</definedName>
    <definedName name="MNP">[23]BCP!#REF!</definedName>
    <definedName name="MPETROLEO">#REF!</definedName>
    <definedName name="mstocksa">[7]!mstocksa</definedName>
    <definedName name="mstocksq">[7]!mstocksq</definedName>
    <definedName name="n">#REF!</definedName>
    <definedName name="names">'[19]shared data'!$B$7:$O$7</definedName>
    <definedName name="NAMES_A">'[19]shared data'!$B$5:$B$223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Row">[33]QEDS!$11:$11</definedName>
    <definedName name="nmColumnHeader">[33]QEDS!$2:$2</definedName>
    <definedName name="nmData">[33]QEDS!$B$3:$F$9</definedName>
    <definedName name="NMG_RG">#N/A</definedName>
    <definedName name="nmIndexTable">[33]QEDS!$13:$13</definedName>
    <definedName name="nmReportFooter">[33]QEDS!$10:$10</definedName>
    <definedName name="nmReportHeader">[33]QEDS!$1:$1</definedName>
    <definedName name="nmRowHeader">[33]QEDS!$A$3:$A$9</definedName>
    <definedName name="nmScale">[33]QEDS!$12:$12</definedName>
    <definedName name="NNN">#REF!</definedName>
    <definedName name="no" hidden="1">'[2]Crédito SPNF (fiscal)'!#REF!</definedName>
    <definedName name="NOCLUB">#N/A</definedName>
    <definedName name="NOK">#N/A</definedName>
    <definedName name="nombrenuevo">#N/A</definedName>
    <definedName name="NOTA_EXPLICATIV">#REF!</definedName>
    <definedName name="Notes">[34]UPLOAD!#REF!</definedName>
    <definedName name="NOTITLES">#REF!</definedName>
    <definedName name="NTDD_RG">[26]!NTDD_RG</definedName>
    <definedName name="NX">#N/A</definedName>
    <definedName name="NX_R">#N/A</definedName>
    <definedName name="NXG_RG">#N/A</definedName>
    <definedName name="NYEAR2021">[28]Nickel!$B$583:$J$583</definedName>
    <definedName name="NYEAR2022">[28]Nickel!$K$583:$V$583</definedName>
    <definedName name="NYEAR2023">[28]Nickel!$W$583:$AH$583</definedName>
    <definedName name="NYEAR2024">[28]Nickel!$AI$583:$AT$583</definedName>
    <definedName name="NYEAR2025">[28]Nickel!$AU$583:$BF$583</definedName>
    <definedName name="OCTUBRE">#N/A</definedName>
    <definedName name="OECD_Table">#REF!</definedName>
    <definedName name="OnShow">'[25]SPNF Acuerdo Incl. Int.'!OnShow</definedName>
    <definedName name="Otr_Inst_Banc_40G">#REF!</definedName>
    <definedName name="Pan_Bancario_50G">#REF!</definedName>
    <definedName name="Pan_Monet_30G">#REF!</definedName>
    <definedName name="Path_Data">'[19]shared data'!$B$8</definedName>
    <definedName name="Path_System">'[19]shared data'!$B$7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">#REF!</definedName>
    <definedName name="PFP">#REF!</definedName>
    <definedName name="pfp_table1">#REF!</definedName>
    <definedName name="PK">#REF!</definedName>
    <definedName name="PLATA">#REF!</definedName>
    <definedName name="POLLO">#REF!</definedName>
    <definedName name="POTENCIAL">#N/A</definedName>
    <definedName name="PP">#N/A</definedName>
    <definedName name="PPPWGT">#N/A</definedName>
    <definedName name="PRECIOCIFBANANO">#REF!</definedName>
    <definedName name="PRICE">#REF!</definedName>
    <definedName name="PRICETAB">#REF!</definedName>
    <definedName name="Print_Area_MI">#N/A</definedName>
    <definedName name="PRINTMACRO">#REF!</definedName>
    <definedName name="PrintThis_Links">[30]Links!$A$1:$F$33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[29]FSUOUT!$B$2:$V$32</definedName>
    <definedName name="Prog1998">'[35]2003'!#REF!</definedName>
    <definedName name="PRYEAR">#REF!</definedName>
    <definedName name="PTA">#N/A</definedName>
    <definedName name="PTAEURO">#N/A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FISCAL">'[36]Quarterly Raw Data'!#REF!</definedName>
    <definedName name="qqq" localSheetId="0" hidden="1">{#N/A,#N/A,FALSE,"EXTRABUDGT"}</definedName>
    <definedName name="qqq" hidden="1">{#N/A,#N/A,FALSE,"EXTRABUDGT"}</definedName>
    <definedName name="QTAB7">'[36]Quarterly MacroFlow'!#REF!</definedName>
    <definedName name="QTAB7A">'[36]Quarterly MacroFlow'!#REF!</definedName>
    <definedName name="R_">#N/A</definedName>
    <definedName name="RA">#N/A</definedName>
    <definedName name="RD">#N/A</definedName>
    <definedName name="RD1A">#N/A</definedName>
    <definedName name="RE">#N/A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SERVAS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>#REF!</definedName>
    <definedName name="RIN">#REF!</definedName>
    <definedName name="rindex">#REF!</definedName>
    <definedName name="rita">[37]Hoja2!$1:$1048576</definedName>
    <definedName name="rngErrorSort">[30]ErrCheck!$A$4</definedName>
    <definedName name="rngLastSave">[30]Main!$G$19</definedName>
    <definedName name="rngLastSent">[30]Main!$G$18</definedName>
    <definedName name="rngLastUpdate">[30]Links!$D$2</definedName>
    <definedName name="rngNeedsUpdate">[30]Links!$E$2</definedName>
    <definedName name="rngQuestChecked">[30]ErrCheck!$A$3</definedName>
    <definedName name="ROS">#N/A</definedName>
    <definedName name="Rows_Table">#REF!</definedName>
    <definedName name="RR">#N/A</definedName>
    <definedName name="RS">#N/A</definedName>
    <definedName name="RS1A">#N/A</definedName>
    <definedName name="RSB">#REF!</definedName>
    <definedName name="RSB_AHAP_40R">#REF!</definedName>
    <definedName name="RSB_Bcos_Des_40R">#REF!</definedName>
    <definedName name="RSB_SOCFIN_40R">#REF!</definedName>
    <definedName name="RUIZ">#N/A</definedName>
    <definedName name="S_">#N/A</definedName>
    <definedName name="S_1A">#N/A</definedName>
    <definedName name="SA_Tab">#REF!</definedName>
    <definedName name="SAR">#N/A</definedName>
    <definedName name="SCHILL">#N/A</definedName>
    <definedName name="SCHILL1">#N/A</definedName>
    <definedName name="sds_gdp_exp_lari">#REF!</definedName>
    <definedName name="sds_gdp_origin">#REF!</definedName>
    <definedName name="sds_gpd_exp_gdp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pnf">'[25]SPNF Acuerdo Incl. Int.'!spnf</definedName>
    <definedName name="START">#REF!</definedName>
    <definedName name="STFQTAB">#REF!</definedName>
    <definedName name="STOP">#REF!</definedName>
    <definedName name="SUM">[4]BoP!$E$313:$BE$365</definedName>
    <definedName name="SUPLI">#N/A</definedName>
    <definedName name="SUPLIDORES">#N/A</definedName>
    <definedName name="Tab25a">#REF!</definedName>
    <definedName name="Tab25b">#REF!</definedName>
    <definedName name="Table__47">[38]RED47!$A$1:$I$53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8">'[19]shared data'!$A$1:$E$32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>#N/A</definedName>
    <definedName name="TASAS">#N/A</definedName>
    <definedName name="Tasas_Interes_06R">[39]A!$A$1:$T$54</definedName>
    <definedName name="tblChecks">[30]ErrCheck!$A$3:$E$5</definedName>
    <definedName name="tblLinks">[30]Links!$A$4:$F$33</definedName>
    <definedName name="tc">#VALUE!</definedName>
    <definedName name="TD">#N/A</definedName>
    <definedName name="TD1A">#N/A</definedName>
    <definedName name="TELAS">#REF!</definedName>
    <definedName name="Template_Table">#REF!</definedName>
    <definedName name="TIPOCAMBIO">#REF!</definedName>
    <definedName name="TITLES">#REF!</definedName>
    <definedName name="_xlnm.Print_Titles" localSheetId="0">'PP (EST)'!$1:$8</definedName>
    <definedName name="_xlnm.Print_Titles">#REF!,#REF!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[27]Q5!$E$23:$AH$23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[40]BCC!$A$1:$N$821,[40]BCC!$A$822:$N$1624</definedName>
    <definedName name="TOTAL">#N/A</definedName>
    <definedName name="Trade">#REF!</definedName>
    <definedName name="TRADE3">[9]Trade!#REF!</definedName>
    <definedName name="TRIGO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ENEZU">#N/A</definedName>
    <definedName name="VIAAEREA">#REF!</definedName>
    <definedName name="VTITLES">#REF!</definedName>
    <definedName name="wage_govt_sector">#REF!</definedName>
    <definedName name="WAPR">#REF!</definedName>
    <definedName name="WEO">#REF!</definedName>
    <definedName name="will">'[25]SPNF Acuerdo Incl. Int.'!will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XBANANO">#REF!</definedName>
    <definedName name="XCAFE">#REF!</definedName>
    <definedName name="XGS">#REF!</definedName>
    <definedName name="XMENSUALES">#REF!</definedName>
    <definedName name="xxWRS_1">'[19]shared data'!$A$1:$A$77</definedName>
    <definedName name="xxWRS_2">#REF!</definedName>
    <definedName name="xxWRS_3">#REF!</definedName>
    <definedName name="xxWRS_4">[29]Q5!$A$1:$A$104</definedName>
    <definedName name="xxWRS_5">[29]Q6!$A$1:$A$160</definedName>
    <definedName name="xxWRS_6">[29]Q7!$A$1:$A$59</definedName>
    <definedName name="xxWRS_7">[29]Q5!$A$1:$A$109</definedName>
    <definedName name="xxWRS_8">[29]Q6!$A$1:$A$162</definedName>
    <definedName name="xxWRS_9">[29]Q7!$A$1:$A$61</definedName>
    <definedName name="XXX">#REF!</definedName>
    <definedName name="XXX1">#REF!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Y">#N/A</definedName>
    <definedName name="YY1A">#N/A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4" l="1"/>
  <c r="E56" i="4"/>
  <c r="F56" i="4"/>
  <c r="G56" i="4"/>
  <c r="C56" i="4"/>
  <c r="N105" i="4"/>
  <c r="H105" i="4"/>
  <c r="O105" i="4" s="1"/>
  <c r="N104" i="4"/>
  <c r="H104" i="4"/>
  <c r="O104" i="4" s="1"/>
  <c r="N103" i="4"/>
  <c r="G102" i="4"/>
  <c r="G101" i="4" s="1"/>
  <c r="C102" i="4"/>
  <c r="C101" i="4" s="1"/>
  <c r="M102" i="4"/>
  <c r="L102" i="4"/>
  <c r="K102" i="4"/>
  <c r="J102" i="4"/>
  <c r="F102" i="4"/>
  <c r="F101" i="4" s="1"/>
  <c r="D102" i="4"/>
  <c r="D101" i="4" s="1"/>
  <c r="I101" i="4"/>
  <c r="N100" i="4"/>
  <c r="H100" i="4"/>
  <c r="N99" i="4"/>
  <c r="H99" i="4"/>
  <c r="P99" i="4" s="1"/>
  <c r="N98" i="4"/>
  <c r="F96" i="4"/>
  <c r="H98" i="4"/>
  <c r="N97" i="4"/>
  <c r="H97" i="4"/>
  <c r="D96" i="4"/>
  <c r="M96" i="4"/>
  <c r="L96" i="4"/>
  <c r="L88" i="4" s="1"/>
  <c r="K96" i="4"/>
  <c r="J96" i="4"/>
  <c r="I96" i="4"/>
  <c r="G96" i="4"/>
  <c r="C96" i="4"/>
  <c r="N95" i="4"/>
  <c r="H95" i="4"/>
  <c r="P95" i="4" s="1"/>
  <c r="N94" i="4"/>
  <c r="H94" i="4"/>
  <c r="N93" i="4"/>
  <c r="H93" i="4"/>
  <c r="O93" i="4" s="1"/>
  <c r="N92" i="4"/>
  <c r="H92" i="4"/>
  <c r="N91" i="4"/>
  <c r="H91" i="4"/>
  <c r="O91" i="4" s="1"/>
  <c r="N90" i="4"/>
  <c r="N89" i="4" s="1"/>
  <c r="F89" i="4"/>
  <c r="F88" i="4" s="1"/>
  <c r="E89" i="4"/>
  <c r="H90" i="4"/>
  <c r="M89" i="4"/>
  <c r="M88" i="4" s="1"/>
  <c r="L89" i="4"/>
  <c r="K89" i="4"/>
  <c r="J89" i="4"/>
  <c r="J88" i="4" s="1"/>
  <c r="I89" i="4"/>
  <c r="G89" i="4"/>
  <c r="D89" i="4"/>
  <c r="K88" i="4"/>
  <c r="N87" i="4"/>
  <c r="F84" i="4"/>
  <c r="H87" i="4"/>
  <c r="O87" i="4" s="1"/>
  <c r="N86" i="4"/>
  <c r="H86" i="4"/>
  <c r="N85" i="4"/>
  <c r="G84" i="4"/>
  <c r="D84" i="4"/>
  <c r="C84" i="4"/>
  <c r="N84" i="4"/>
  <c r="M84" i="4"/>
  <c r="L84" i="4"/>
  <c r="K84" i="4"/>
  <c r="J84" i="4"/>
  <c r="I84" i="4"/>
  <c r="W83" i="4"/>
  <c r="N83" i="4"/>
  <c r="H83" i="4"/>
  <c r="P83" i="4" s="1"/>
  <c r="N82" i="4"/>
  <c r="G80" i="4"/>
  <c r="H82" i="4"/>
  <c r="N81" i="4"/>
  <c r="F80" i="4"/>
  <c r="E80" i="4"/>
  <c r="H81" i="4"/>
  <c r="M80" i="4"/>
  <c r="L80" i="4"/>
  <c r="K80" i="4"/>
  <c r="J80" i="4"/>
  <c r="I80" i="4"/>
  <c r="D80" i="4"/>
  <c r="N79" i="4"/>
  <c r="H79" i="4"/>
  <c r="N78" i="4"/>
  <c r="D76" i="4"/>
  <c r="N77" i="4"/>
  <c r="F76" i="4"/>
  <c r="E76" i="4"/>
  <c r="M76" i="4"/>
  <c r="L76" i="4"/>
  <c r="K76" i="4"/>
  <c r="J76" i="4"/>
  <c r="I76" i="4"/>
  <c r="G76" i="4"/>
  <c r="N75" i="4"/>
  <c r="H75" i="4"/>
  <c r="N74" i="4"/>
  <c r="H74" i="4"/>
  <c r="O74" i="4" s="1"/>
  <c r="N73" i="4"/>
  <c r="N72" i="4"/>
  <c r="H72" i="4"/>
  <c r="E71" i="4"/>
  <c r="D71" i="4"/>
  <c r="D70" i="4" s="1"/>
  <c r="D69" i="4" s="1"/>
  <c r="D68" i="4" s="1"/>
  <c r="M71" i="4"/>
  <c r="L71" i="4"/>
  <c r="L70" i="4" s="1"/>
  <c r="L69" i="4" s="1"/>
  <c r="K71" i="4"/>
  <c r="J71" i="4"/>
  <c r="I71" i="4"/>
  <c r="G71" i="4"/>
  <c r="G70" i="4" s="1"/>
  <c r="G69" i="4" s="1"/>
  <c r="F71" i="4"/>
  <c r="M70" i="4"/>
  <c r="K70" i="4"/>
  <c r="J70" i="4"/>
  <c r="J69" i="4" s="1"/>
  <c r="J68" i="4" s="1"/>
  <c r="K69" i="4"/>
  <c r="K68" i="4" s="1"/>
  <c r="L68" i="4"/>
  <c r="N67" i="4"/>
  <c r="G67" i="4"/>
  <c r="F67" i="4"/>
  <c r="E67" i="4"/>
  <c r="D67" i="4"/>
  <c r="C67" i="4"/>
  <c r="N66" i="4"/>
  <c r="G66" i="4"/>
  <c r="F66" i="4"/>
  <c r="E66" i="4"/>
  <c r="D66" i="4"/>
  <c r="C66" i="4"/>
  <c r="H66" i="4" s="1"/>
  <c r="O66" i="4" s="1"/>
  <c r="N65" i="4"/>
  <c r="G65" i="4"/>
  <c r="G60" i="4" s="1"/>
  <c r="G59" i="4" s="1"/>
  <c r="F65" i="4"/>
  <c r="E65" i="4"/>
  <c r="D65" i="4"/>
  <c r="C65" i="4"/>
  <c r="N64" i="4"/>
  <c r="G64" i="4"/>
  <c r="F64" i="4"/>
  <c r="E64" i="4"/>
  <c r="D64" i="4"/>
  <c r="C64" i="4"/>
  <c r="N63" i="4"/>
  <c r="G63" i="4"/>
  <c r="F63" i="4"/>
  <c r="E63" i="4"/>
  <c r="D63" i="4"/>
  <c r="C63" i="4"/>
  <c r="H63" i="4" s="1"/>
  <c r="O63" i="4" s="1"/>
  <c r="N62" i="4"/>
  <c r="G62" i="4"/>
  <c r="F62" i="4"/>
  <c r="E62" i="4"/>
  <c r="D62" i="4"/>
  <c r="C62" i="4"/>
  <c r="C60" i="4" s="1"/>
  <c r="C59" i="4" s="1"/>
  <c r="N61" i="4"/>
  <c r="N60" i="4"/>
  <c r="M60" i="4"/>
  <c r="M59" i="4" s="1"/>
  <c r="L60" i="4"/>
  <c r="L59" i="4" s="1"/>
  <c r="K60" i="4"/>
  <c r="K59" i="4" s="1"/>
  <c r="J60" i="4"/>
  <c r="I60" i="4"/>
  <c r="E60" i="4"/>
  <c r="E59" i="4" s="1"/>
  <c r="N59" i="4"/>
  <c r="J59" i="4"/>
  <c r="I59" i="4"/>
  <c r="N58" i="4"/>
  <c r="H58" i="4"/>
  <c r="N57" i="4"/>
  <c r="H57" i="4"/>
  <c r="M56" i="4"/>
  <c r="L56" i="4"/>
  <c r="K56" i="4"/>
  <c r="J56" i="4"/>
  <c r="I56" i="4"/>
  <c r="N55" i="4"/>
  <c r="O54" i="4"/>
  <c r="N54" i="4"/>
  <c r="H54" i="4"/>
  <c r="P54" i="4" s="1"/>
  <c r="N53" i="4"/>
  <c r="D50" i="4"/>
  <c r="N52" i="4"/>
  <c r="H52" i="4"/>
  <c r="F50" i="4"/>
  <c r="N51" i="4"/>
  <c r="G50" i="4"/>
  <c r="M50" i="4"/>
  <c r="L50" i="4"/>
  <c r="K50" i="4"/>
  <c r="K47" i="4" s="1"/>
  <c r="J50" i="4"/>
  <c r="I50" i="4"/>
  <c r="E50" i="4"/>
  <c r="N49" i="4"/>
  <c r="F48" i="4"/>
  <c r="E48" i="4"/>
  <c r="E47" i="4" s="1"/>
  <c r="D48" i="4"/>
  <c r="H49" i="4"/>
  <c r="P49" i="4" s="1"/>
  <c r="N48" i="4"/>
  <c r="M48" i="4"/>
  <c r="L48" i="4"/>
  <c r="K48" i="4"/>
  <c r="J48" i="4"/>
  <c r="J47" i="4" s="1"/>
  <c r="I48" i="4"/>
  <c r="G48" i="4"/>
  <c r="C48" i="4"/>
  <c r="M47" i="4"/>
  <c r="L47" i="4"/>
  <c r="N46" i="4"/>
  <c r="H46" i="4"/>
  <c r="O46" i="4" s="1"/>
  <c r="N45" i="4"/>
  <c r="H45" i="4"/>
  <c r="N44" i="4"/>
  <c r="H44" i="4"/>
  <c r="N43" i="4"/>
  <c r="H43" i="4"/>
  <c r="N42" i="4"/>
  <c r="H42" i="4"/>
  <c r="N41" i="4"/>
  <c r="G40" i="4"/>
  <c r="F40" i="4"/>
  <c r="E40" i="4"/>
  <c r="E37" i="4" s="1"/>
  <c r="N40" i="4"/>
  <c r="L40" i="4"/>
  <c r="K40" i="4"/>
  <c r="J40" i="4"/>
  <c r="I40" i="4"/>
  <c r="D40" i="4"/>
  <c r="C40" i="4"/>
  <c r="N39" i="4"/>
  <c r="H39" i="4"/>
  <c r="N38" i="4"/>
  <c r="G37" i="4"/>
  <c r="M37" i="4"/>
  <c r="L37" i="4"/>
  <c r="K37" i="4"/>
  <c r="J37" i="4"/>
  <c r="I37" i="4"/>
  <c r="D37" i="4"/>
  <c r="N36" i="4"/>
  <c r="H36" i="4"/>
  <c r="N35" i="4"/>
  <c r="H35" i="4"/>
  <c r="N34" i="4"/>
  <c r="N33" i="4"/>
  <c r="H33" i="4"/>
  <c r="N32" i="4"/>
  <c r="H32" i="4"/>
  <c r="N31" i="4"/>
  <c r="N30" i="4"/>
  <c r="F29" i="4"/>
  <c r="M29" i="4"/>
  <c r="M25" i="4" s="1"/>
  <c r="L29" i="4"/>
  <c r="K29" i="4"/>
  <c r="J29" i="4"/>
  <c r="I29" i="4"/>
  <c r="G29" i="4"/>
  <c r="D29" i="4"/>
  <c r="N28" i="4"/>
  <c r="F26" i="4"/>
  <c r="N27" i="4"/>
  <c r="H27" i="4"/>
  <c r="E26" i="4"/>
  <c r="M26" i="4"/>
  <c r="L26" i="4"/>
  <c r="K26" i="4"/>
  <c r="J26" i="4"/>
  <c r="I26" i="4"/>
  <c r="G26" i="4"/>
  <c r="D26" i="4"/>
  <c r="D25" i="4" s="1"/>
  <c r="C26" i="4"/>
  <c r="L25" i="4"/>
  <c r="K25" i="4"/>
  <c r="J25" i="4"/>
  <c r="N24" i="4"/>
  <c r="N23" i="4"/>
  <c r="H23" i="4"/>
  <c r="N22" i="4"/>
  <c r="H22" i="4"/>
  <c r="N21" i="4"/>
  <c r="H21" i="4"/>
  <c r="N20" i="4"/>
  <c r="G17" i="4"/>
  <c r="G16" i="4" s="1"/>
  <c r="H20" i="4"/>
  <c r="N19" i="4"/>
  <c r="F17" i="4"/>
  <c r="F16" i="4" s="1"/>
  <c r="H19" i="4"/>
  <c r="N18" i="4"/>
  <c r="E17" i="4"/>
  <c r="E16" i="4" s="1"/>
  <c r="H18" i="4"/>
  <c r="N17" i="4"/>
  <c r="M17" i="4"/>
  <c r="L17" i="4"/>
  <c r="K17" i="4"/>
  <c r="J17" i="4"/>
  <c r="I17" i="4"/>
  <c r="M16" i="4"/>
  <c r="L16" i="4"/>
  <c r="K16" i="4"/>
  <c r="J16" i="4"/>
  <c r="N15" i="4"/>
  <c r="G11" i="4"/>
  <c r="H15" i="4"/>
  <c r="N14" i="4"/>
  <c r="F11" i="4"/>
  <c r="H14" i="4"/>
  <c r="N13" i="4"/>
  <c r="E11" i="4"/>
  <c r="H13" i="4"/>
  <c r="N12" i="4"/>
  <c r="D11" i="4"/>
  <c r="C11" i="4"/>
  <c r="M11" i="4"/>
  <c r="L11" i="4"/>
  <c r="L10" i="4" s="1"/>
  <c r="L9" i="4" s="1"/>
  <c r="L106" i="4" s="1"/>
  <c r="K11" i="4"/>
  <c r="J11" i="4"/>
  <c r="J10" i="4" s="1"/>
  <c r="J9" i="4" s="1"/>
  <c r="J106" i="4" s="1"/>
  <c r="I11" i="4"/>
  <c r="K10" i="4"/>
  <c r="K9" i="4" s="1"/>
  <c r="K106" i="4" s="1"/>
  <c r="H64" i="4" l="1"/>
  <c r="O64" i="4" s="1"/>
  <c r="F60" i="4"/>
  <c r="F59" i="4" s="1"/>
  <c r="H67" i="4"/>
  <c r="O67" i="4" s="1"/>
  <c r="D88" i="4"/>
  <c r="G88" i="4"/>
  <c r="G68" i="4"/>
  <c r="F47" i="4"/>
  <c r="G47" i="4"/>
  <c r="P46" i="4"/>
  <c r="G25" i="4"/>
  <c r="G10" i="4"/>
  <c r="G9" i="4" s="1"/>
  <c r="G106" i="4" s="1"/>
  <c r="O98" i="4"/>
  <c r="P13" i="4"/>
  <c r="O13" i="4"/>
  <c r="P14" i="4"/>
  <c r="O14" i="4"/>
  <c r="P23" i="4"/>
  <c r="O23" i="4"/>
  <c r="P22" i="4"/>
  <c r="O22" i="4"/>
  <c r="O19" i="4"/>
  <c r="P19" i="4"/>
  <c r="P21" i="4"/>
  <c r="O21" i="4"/>
  <c r="O32" i="4"/>
  <c r="P32" i="4"/>
  <c r="O15" i="4"/>
  <c r="P15" i="4"/>
  <c r="P18" i="4"/>
  <c r="O18" i="4"/>
  <c r="H17" i="4"/>
  <c r="M10" i="4"/>
  <c r="M9" i="4" s="1"/>
  <c r="M106" i="4" s="1"/>
  <c r="P20" i="4"/>
  <c r="O20" i="4"/>
  <c r="H12" i="4"/>
  <c r="O27" i="4"/>
  <c r="H26" i="4"/>
  <c r="N29" i="4"/>
  <c r="H38" i="4"/>
  <c r="F37" i="4"/>
  <c r="F25" i="4" s="1"/>
  <c r="F10" i="4" s="1"/>
  <c r="P72" i="4"/>
  <c r="O72" i="4"/>
  <c r="P81" i="4"/>
  <c r="O81" i="4"/>
  <c r="H80" i="4"/>
  <c r="P92" i="4"/>
  <c r="O92" i="4"/>
  <c r="P100" i="4"/>
  <c r="O100" i="4"/>
  <c r="C17" i="4"/>
  <c r="C16" i="4" s="1"/>
  <c r="H30" i="4"/>
  <c r="C29" i="4"/>
  <c r="O36" i="4"/>
  <c r="P36" i="4"/>
  <c r="P43" i="4"/>
  <c r="O43" i="4"/>
  <c r="N76" i="4"/>
  <c r="O82" i="4"/>
  <c r="P82" i="4"/>
  <c r="O90" i="4"/>
  <c r="H89" i="4"/>
  <c r="N16" i="4"/>
  <c r="D17" i="4"/>
  <c r="D16" i="4" s="1"/>
  <c r="P27" i="4"/>
  <c r="H31" i="4"/>
  <c r="P33" i="4"/>
  <c r="O33" i="4"/>
  <c r="P44" i="4"/>
  <c r="O44" i="4"/>
  <c r="P52" i="4"/>
  <c r="O52" i="4"/>
  <c r="H55" i="4"/>
  <c r="P57" i="4"/>
  <c r="O57" i="4"/>
  <c r="H61" i="4"/>
  <c r="D60" i="4"/>
  <c r="D59" i="4" s="1"/>
  <c r="N71" i="4"/>
  <c r="H77" i="4"/>
  <c r="C76" i="4"/>
  <c r="O94" i="4"/>
  <c r="P94" i="4"/>
  <c r="I16" i="4"/>
  <c r="H24" i="4"/>
  <c r="N26" i="4"/>
  <c r="H34" i="4"/>
  <c r="N37" i="4"/>
  <c r="H41" i="4"/>
  <c r="P42" i="4"/>
  <c r="O42" i="4"/>
  <c r="H48" i="4"/>
  <c r="N47" i="4"/>
  <c r="H51" i="4"/>
  <c r="H62" i="4"/>
  <c r="O62" i="4" s="1"/>
  <c r="M69" i="4"/>
  <c r="M68" i="4" s="1"/>
  <c r="E70" i="4"/>
  <c r="E69" i="4" s="1"/>
  <c r="E68" i="4" s="1"/>
  <c r="H73" i="4"/>
  <c r="O73" i="4" s="1"/>
  <c r="C71" i="4"/>
  <c r="C70" i="4" s="1"/>
  <c r="H78" i="4"/>
  <c r="E88" i="4"/>
  <c r="P102" i="4"/>
  <c r="P97" i="4"/>
  <c r="O97" i="4"/>
  <c r="H96" i="4"/>
  <c r="H28" i="4"/>
  <c r="E29" i="4"/>
  <c r="E25" i="4" s="1"/>
  <c r="E10" i="4" s="1"/>
  <c r="P35" i="4"/>
  <c r="O35" i="4"/>
  <c r="P39" i="4"/>
  <c r="O39" i="4"/>
  <c r="O49" i="4"/>
  <c r="H56" i="4"/>
  <c r="H65" i="4"/>
  <c r="O65" i="4" s="1"/>
  <c r="P74" i="4"/>
  <c r="P75" i="4"/>
  <c r="O75" i="4"/>
  <c r="P86" i="4"/>
  <c r="O86" i="4"/>
  <c r="N11" i="4"/>
  <c r="I25" i="4"/>
  <c r="O45" i="4"/>
  <c r="D47" i="4"/>
  <c r="H53" i="4"/>
  <c r="C50" i="4"/>
  <c r="C47" i="4" s="1"/>
  <c r="O58" i="4"/>
  <c r="P58" i="4"/>
  <c r="F70" i="4"/>
  <c r="F69" i="4" s="1"/>
  <c r="F68" i="4" s="1"/>
  <c r="P79" i="4"/>
  <c r="O79" i="4"/>
  <c r="N56" i="4"/>
  <c r="N80" i="4"/>
  <c r="H85" i="4"/>
  <c r="I47" i="4"/>
  <c r="N50" i="4"/>
  <c r="C80" i="4"/>
  <c r="C89" i="4"/>
  <c r="C88" i="4" s="1"/>
  <c r="N96" i="4"/>
  <c r="E102" i="4"/>
  <c r="E101" i="4" s="1"/>
  <c r="H103" i="4"/>
  <c r="C37" i="4"/>
  <c r="C25" i="4" s="1"/>
  <c r="I70" i="4"/>
  <c r="I88" i="4"/>
  <c r="N102" i="4"/>
  <c r="O83" i="4"/>
  <c r="O95" i="4"/>
  <c r="E96" i="4"/>
  <c r="O99" i="4"/>
  <c r="E84" i="4"/>
  <c r="F9" i="4" l="1"/>
  <c r="F106" i="4" s="1"/>
  <c r="E9" i="4"/>
  <c r="E106" i="4" s="1"/>
  <c r="D10" i="4"/>
  <c r="D9" i="4" s="1"/>
  <c r="D106" i="4" s="1"/>
  <c r="N88" i="4"/>
  <c r="C10" i="4"/>
  <c r="H102" i="4"/>
  <c r="O103" i="4"/>
  <c r="P56" i="4"/>
  <c r="O56" i="4"/>
  <c r="P17" i="4"/>
  <c r="H16" i="4"/>
  <c r="O17" i="4"/>
  <c r="P78" i="4"/>
  <c r="O78" i="4"/>
  <c r="O48" i="4"/>
  <c r="P48" i="4"/>
  <c r="N25" i="4"/>
  <c r="P80" i="4"/>
  <c r="O80" i="4"/>
  <c r="O12" i="4"/>
  <c r="P12" i="4"/>
  <c r="H11" i="4"/>
  <c r="P26" i="4"/>
  <c r="O26" i="4"/>
  <c r="P28" i="4"/>
  <c r="O28" i="4"/>
  <c r="P34" i="4"/>
  <c r="O34" i="4"/>
  <c r="O77" i="4"/>
  <c r="H76" i="4"/>
  <c r="P77" i="4"/>
  <c r="P38" i="4"/>
  <c r="O38" i="4"/>
  <c r="I69" i="4"/>
  <c r="O53" i="4"/>
  <c r="P53" i="4"/>
  <c r="N10" i="4"/>
  <c r="C69" i="4"/>
  <c r="C68" i="4" s="1"/>
  <c r="P24" i="4"/>
  <c r="O24" i="4"/>
  <c r="N70" i="4"/>
  <c r="O55" i="4"/>
  <c r="P55" i="4"/>
  <c r="P85" i="4"/>
  <c r="O85" i="4"/>
  <c r="H84" i="4"/>
  <c r="H60" i="4"/>
  <c r="O61" i="4"/>
  <c r="P96" i="4"/>
  <c r="O96" i="4"/>
  <c r="P51" i="4"/>
  <c r="O51" i="4"/>
  <c r="H50" i="4"/>
  <c r="O41" i="4"/>
  <c r="P41" i="4"/>
  <c r="H40" i="4"/>
  <c r="H37" i="4" s="1"/>
  <c r="I10" i="4"/>
  <c r="P31" i="4"/>
  <c r="O31" i="4"/>
  <c r="P89" i="4"/>
  <c r="H88" i="4"/>
  <c r="O89" i="4"/>
  <c r="O30" i="4"/>
  <c r="H29" i="4"/>
  <c r="P30" i="4"/>
  <c r="H71" i="4"/>
  <c r="O37" i="4" l="1"/>
  <c r="P37" i="4"/>
  <c r="H25" i="4"/>
  <c r="O29" i="4"/>
  <c r="P29" i="4"/>
  <c r="P50" i="4"/>
  <c r="O50" i="4"/>
  <c r="I9" i="4"/>
  <c r="N69" i="4"/>
  <c r="P76" i="4"/>
  <c r="O76" i="4"/>
  <c r="H59" i="4"/>
  <c r="O59" i="4" s="1"/>
  <c r="O60" i="4"/>
  <c r="P84" i="4"/>
  <c r="O84" i="4"/>
  <c r="P40" i="4"/>
  <c r="O40" i="4"/>
  <c r="P71" i="4"/>
  <c r="H70" i="4"/>
  <c r="O71" i="4"/>
  <c r="I68" i="4"/>
  <c r="O102" i="4"/>
  <c r="H101" i="4"/>
  <c r="P88" i="4"/>
  <c r="O88" i="4"/>
  <c r="P11" i="4"/>
  <c r="O11" i="4"/>
  <c r="H47" i="4"/>
  <c r="P16" i="4"/>
  <c r="O16" i="4"/>
  <c r="C9" i="4"/>
  <c r="C106" i="4" s="1"/>
  <c r="N68" i="4" l="1"/>
  <c r="O70" i="4"/>
  <c r="P70" i="4"/>
  <c r="H69" i="4"/>
  <c r="P47" i="4"/>
  <c r="O47" i="4"/>
  <c r="O101" i="4"/>
  <c r="I106" i="4"/>
  <c r="O25" i="4"/>
  <c r="P25" i="4"/>
  <c r="H10" i="4"/>
  <c r="O69" i="4" l="1"/>
  <c r="P69" i="4"/>
  <c r="H68" i="4"/>
  <c r="H9" i="4" s="1"/>
  <c r="O10" i="4"/>
  <c r="P10" i="4"/>
  <c r="N9" i="4"/>
  <c r="N106" i="4" l="1"/>
  <c r="P9" i="4"/>
  <c r="O9" i="4"/>
  <c r="H106" i="4"/>
  <c r="P68" i="4"/>
  <c r="O68" i="4"/>
  <c r="P106" i="4" l="1"/>
  <c r="O106" i="4"/>
</calcChain>
</file>

<file path=xl/sharedStrings.xml><?xml version="1.0" encoding="utf-8"?>
<sst xmlns="http://schemas.openxmlformats.org/spreadsheetml/2006/main" count="124" uniqueCount="110">
  <si>
    <t>CUADRO No.1</t>
  </si>
  <si>
    <t>INGRESOS FISCALES COMPARADOS, SEGÚN PRINCIPALES PARTIDAS</t>
  </si>
  <si>
    <t>PARTIDAS</t>
  </si>
  <si>
    <t>RECAUDADO 2026</t>
  </si>
  <si>
    <t>PRESUPUESTO 2026</t>
  </si>
  <si>
    <t>DIFERENCIA</t>
  </si>
  <si>
    <t xml:space="preserve">% ALCANZADO </t>
  </si>
  <si>
    <t>ENERO</t>
  </si>
  <si>
    <t>FEBRERO</t>
  </si>
  <si>
    <t>A) INGRESOS CORRIENTES</t>
  </si>
  <si>
    <t>I) IMPUESTOS</t>
  </si>
  <si>
    <t>1) IMPUESTOS SOBRE LOS INGRESOS</t>
  </si>
  <si>
    <t>- Impuestos sobre la Renta de Personas Físicas</t>
  </si>
  <si>
    <t>- Impuestos sobre Los Ingresos de las Empresas y Otras Corporaciones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</si>
  <si>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</si>
  <si>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</si>
  <si>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</si>
  <si>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</si>
  <si>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>- Impuesto a la Propiedad Inmobiliaria (IPI) (Impuesto a las Viviendas Suntuarias IVSS)</t>
  </si>
  <si>
    <t>- Impuestos sobre Activos</t>
  </si>
  <si>
    <t>- Impuesto sobre Operaciones Inmobiliarias</t>
  </si>
  <si>
    <t>- Impuestos sobre Transferencias de Bienes Muebles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</si>
  <si>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</si>
  <si>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</si>
  <si>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</si>
  <si>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</si>
  <si>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</si>
  <si>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ITBIS Interno</t>
  </si>
  <si>
    <t>- ITBIS Externo</t>
  </si>
  <si>
    <t>- Impuestos Adicionales y Selectivos sobre Bienes y Servicios</t>
  </si>
  <si>
    <t>- Impuesto específico sobre los hidrocarburos, Ley No. 112-00</t>
  </si>
  <si>
    <t>- Impuesto selectivo Ad Valorem sobre hidrocarburos, Ley No.557-05</t>
  </si>
  <si>
    <t>- Impuestos Selectivos a Bebidas Alcoholicas</t>
  </si>
  <si>
    <t>- Impuesto Selectivo al Tabaco y los Cigarrillos</t>
  </si>
  <si>
    <t>- Impuestos Selectivo a las Telecomunicaciones</t>
  </si>
  <si>
    <t>- Impuestos Selectivo a los Seguros</t>
  </si>
  <si>
    <t>- Impuestos Sobre el Uso de Bienes y Licencias</t>
  </si>
  <si>
    <t>- 17% Registro de Propiedad de vehículo</t>
  </si>
  <si>
    <t>- Derecho de Circulación Vehículos de Motor</t>
  </si>
  <si>
    <t>- Licencias para Portar Armas de Fuego</t>
  </si>
  <si>
    <t>Fondo General</t>
  </si>
  <si>
    <t xml:space="preserve">Recursos de Captación Directa del Ministerio de Interior y Policia </t>
  </si>
  <si>
    <t xml:space="preserve">- Imp.especifico Bancas de Apuestas de Loteria  </t>
  </si>
  <si>
    <t>- Imp.especifico Bancas de Apuestas  deportivas</t>
  </si>
  <si>
    <t>- Accesorios sobre Impuestos Internos a  Mercancías y  Servicios</t>
  </si>
  <si>
    <t>4) IMPUESTOS SOBRE EL COMERCIO Y LAS TRANSACCIONES/COMERCIO EXTERIOR</t>
  </si>
  <si>
    <t>Sobre las Importaciones</t>
  </si>
  <si>
    <t>- Arancel</t>
  </si>
  <si>
    <t>Otros Impuestos sobre el Comercio Exterior</t>
  </si>
  <si>
    <t>- Impuesto a la Salida de Pasajeros al Exterior por Aeropuertos y Puertos</t>
  </si>
  <si>
    <t>- Derechos Consulares</t>
  </si>
  <si>
    <t>5) IMPUESTOS ECOLOGICOS</t>
  </si>
  <si>
    <t>6)  IMPUESTOS DIVERSOS</t>
  </si>
  <si>
    <t>II) CONTRIBUCIONES SOCIALES</t>
  </si>
  <si>
    <t xml:space="preserve">   - Contribución Social</t>
  </si>
  <si>
    <t xml:space="preserve">   - Contribuciones varias</t>
  </si>
  <si>
    <t>III) TRANSFERENCIAS CORRIENTES</t>
  </si>
  <si>
    <t>- Transferencias Corrientes</t>
  </si>
  <si>
    <t xml:space="preserve"> -Del Sector Privado Interno</t>
  </si>
  <si>
    <t>- Del Gobierno Central</t>
  </si>
  <si>
    <t>- De Instituciones  Públicas Descentralizadas o Autónomas</t>
  </si>
  <si>
    <t>- De instituciones públicas de la seguridad social</t>
  </si>
  <si>
    <t xml:space="preserve">- De empresas públicas no financieras </t>
  </si>
  <si>
    <t xml:space="preserve">- De Instituciones Públicas Financieras No Monetarias </t>
  </si>
  <si>
    <t>IV) INGRESOS POR CONTRAPRESTACION</t>
  </si>
  <si>
    <t>- Ventas de Bienes y Servicios</t>
  </si>
  <si>
    <t>- Ventas de Mercancías del Estado</t>
  </si>
  <si>
    <t>- PROMESE</t>
  </si>
  <si>
    <t>- Fondo General</t>
  </si>
  <si>
    <t>- Recursos de captación directa del programa PROMESE CAL ( D. No. 308-97)</t>
  </si>
  <si>
    <t>- Ingresos de las Inst. Centralizadas en Servicios en la CUT</t>
  </si>
  <si>
    <t>- Otras Ventas</t>
  </si>
  <si>
    <t>- Ventas de Servicios del Estado</t>
  </si>
  <si>
    <t>- Otras Ventas de Servicios del Gobierno Central</t>
  </si>
  <si>
    <t>- Tasas</t>
  </si>
  <si>
    <t>- Tarjetas de Turismo</t>
  </si>
  <si>
    <t>- Expedición y Renovación de Pasaportes</t>
  </si>
  <si>
    <t>- Derechos Administrativos</t>
  </si>
  <si>
    <t xml:space="preserve"> - Recursos de Captación Directa para el Fomento y Desarrollo del Gas Natural en el Parque vehicular</t>
  </si>
  <si>
    <t>- Otros ingresos de las Inst. Centralizadas en Servicios en la CUT</t>
  </si>
  <si>
    <t>V) OTROS INGRESOS</t>
  </si>
  <si>
    <t>- Rentas de la Propiedad</t>
  </si>
  <si>
    <t>- Dividendos por Inversiones Empresariales</t>
  </si>
  <si>
    <t>- Intereses</t>
  </si>
  <si>
    <t>- Arriendo de Activos Tangibles No Producidos</t>
  </si>
  <si>
    <t>- otros</t>
  </si>
  <si>
    <t>- Multas y Sanciones</t>
  </si>
  <si>
    <t xml:space="preserve">     - Recursos de Captación Directa de la Procuradoria General de la República ( multas de tránsito)</t>
  </si>
  <si>
    <t>- Ingresos Diversos</t>
  </si>
  <si>
    <t>- Ingresos por diferencial del gas licuado de petróleo</t>
  </si>
  <si>
    <t>-2124 Fondo de Estabilización y Compensación de los Precios de los Cmbustibles (FECOPECO)</t>
  </si>
  <si>
    <t>- 2125 Patrimonio Recuperado</t>
  </si>
  <si>
    <t>B)  INGRESOS DE CAPITAL</t>
  </si>
  <si>
    <t>- Ventas de Activos No Financieros</t>
  </si>
  <si>
    <t>- Venta de  Activos Fijos</t>
  </si>
  <si>
    <t>- Ventas de Activos Intangibles</t>
  </si>
  <si>
    <t>- Transferencias Capital</t>
  </si>
  <si>
    <t>TOTAL</t>
  </si>
  <si>
    <t xml:space="preserve">NOTAS: </t>
  </si>
  <si>
    <t xml:space="preserve">(1) Cifras sujetas a rectificación.  Incluye los dólares convertidos a la tasa oficial.  </t>
  </si>
  <si>
    <t xml:space="preserve">     Excluye los Depósitos a Cargo del Estado, Fondos Especiales y de Terceros, ingresos de las instituciones centralizadas en la CUT no presupuestaria, </t>
  </si>
  <si>
    <t xml:space="preserve">     Fondo de devolución impuesto Selectivo al consumo de combustibles y los depósitos en exceso de las recaudadoras.</t>
  </si>
  <si>
    <t>MARZO</t>
  </si>
  <si>
    <t>FUENTE: Elaborado por la Direción de Política Tributaria (DPT) del Viceministerio de Política Fiscal del Ministerio de Hacienda y Economía, con los datos del Sistema Integrado de Gestión Financiera (SIGEF).</t>
  </si>
  <si>
    <t xml:space="preserve">Las informaciones presentadas difieren de las presentadas en  Portal de Transparencia Fiscal,  ya que solo incluyen los ingresos presupuestarios. </t>
  </si>
  <si>
    <t>ABRIL</t>
  </si>
  <si>
    <t>ENERO-MAYO  2026/PRESUPUESTO  2026</t>
  </si>
  <si>
    <t>MAYO</t>
  </si>
  <si>
    <t>(En millones de RD$)</t>
  </si>
  <si>
    <t>DIRECCIÓN DE POLÍTICA TRIBUTARIA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</si>
</sst>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_);\(#,##0.0\)"/>
    <numFmt numFmtId="165" formatCode="_(* #,##0.0_);_(* \(#,##0.0\);_(* &quot;-&quot;??_);_(@_)"/>
    <numFmt numFmtId="166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color indexed="8"/>
      <name val="Gotham"/>
    </font>
    <font>
      <b/>
      <sz val="12"/>
      <color indexed="8"/>
      <name val="Gotham"/>
    </font>
    <font>
      <i/>
      <sz val="11"/>
      <color indexed="8"/>
      <name val="Gotham"/>
    </font>
    <font>
      <b/>
      <sz val="10"/>
      <color theme="0"/>
      <name val="Gotham"/>
    </font>
    <font>
      <b/>
      <sz val="10"/>
      <color indexed="8"/>
      <name val="Gotham"/>
    </font>
    <font>
      <sz val="10"/>
      <color indexed="8"/>
      <name val="Gotham"/>
    </font>
    <font>
      <b/>
      <sz val="10"/>
      <name val="Arial"/>
      <family val="2"/>
    </font>
    <font>
      <sz val="9"/>
      <color indexed="8"/>
      <name val="Gotham"/>
    </font>
    <font>
      <sz val="10"/>
      <name val="Gotham"/>
    </font>
    <font>
      <u/>
      <sz val="10"/>
      <color indexed="8"/>
      <name val="Gotham"/>
    </font>
    <font>
      <b/>
      <sz val="8"/>
      <name val="Gotham"/>
    </font>
    <font>
      <sz val="8"/>
      <color indexed="8"/>
      <name val="Gotham"/>
    </font>
    <font>
      <sz val="8"/>
      <name val="Gotham"/>
    </font>
    <font>
      <sz val="6"/>
      <name val="Gotham"/>
    </font>
    <font>
      <sz val="8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7" fillId="0" borderId="0"/>
  </cellStyleXfs>
  <cellXfs count="98">
    <xf numFmtId="0" fontId="0" fillId="0" borderId="0" xfId="0"/>
    <xf numFmtId="0" fontId="1" fillId="2" borderId="0" xfId="2" applyFill="1"/>
    <xf numFmtId="0" fontId="1" fillId="0" borderId="0" xfId="2"/>
    <xf numFmtId="0" fontId="6" fillId="0" borderId="8" xfId="3" applyFont="1" applyBorder="1"/>
    <xf numFmtId="164" fontId="6" fillId="0" borderId="9" xfId="4" applyNumberFormat="1" applyFont="1" applyBorder="1"/>
    <xf numFmtId="164" fontId="6" fillId="0" borderId="9" xfId="4" applyNumberFormat="1" applyFont="1" applyBorder="1" applyAlignment="1">
      <alignment horizontal="right" indent="1"/>
    </xf>
    <xf numFmtId="43" fontId="1" fillId="0" borderId="0" xfId="1"/>
    <xf numFmtId="49" fontId="6" fillId="0" borderId="8" xfId="4" applyNumberFormat="1" applyFont="1" applyBorder="1" applyAlignment="1">
      <alignment horizontal="left"/>
    </xf>
    <xf numFmtId="49" fontId="7" fillId="0" borderId="8" xfId="4" applyNumberFormat="1" applyFont="1" applyBorder="1" applyAlignment="1">
      <alignment horizontal="left" indent="1"/>
    </xf>
    <xf numFmtId="164" fontId="7" fillId="0" borderId="9" xfId="4" applyNumberFormat="1" applyFont="1" applyBorder="1"/>
    <xf numFmtId="164" fontId="7" fillId="0" borderId="9" xfId="4" applyNumberFormat="1" applyFont="1" applyBorder="1" applyAlignment="1">
      <alignment horizontal="right" indent="1"/>
    </xf>
    <xf numFmtId="164" fontId="6" fillId="0" borderId="9" xfId="3" applyNumberFormat="1" applyFont="1" applyBorder="1"/>
    <xf numFmtId="164" fontId="6" fillId="0" borderId="9" xfId="3" applyNumberFormat="1" applyFont="1" applyBorder="1" applyAlignment="1">
      <alignment horizontal="right" indent="1"/>
    </xf>
    <xf numFmtId="49" fontId="6" fillId="0" borderId="8" xfId="3" applyNumberFormat="1" applyFont="1" applyBorder="1" applyAlignment="1">
      <alignment horizontal="left" indent="1"/>
    </xf>
    <xf numFmtId="49" fontId="7" fillId="0" borderId="8" xfId="3" applyNumberFormat="1" applyFont="1" applyBorder="1" applyAlignment="1">
      <alignment horizontal="left" indent="2"/>
    </xf>
    <xf numFmtId="164" fontId="7" fillId="0" borderId="9" xfId="3" applyNumberFormat="1" applyFont="1" applyBorder="1"/>
    <xf numFmtId="165" fontId="7" fillId="0" borderId="9" xfId="4" applyNumberFormat="1" applyFont="1" applyBorder="1"/>
    <xf numFmtId="49" fontId="7" fillId="0" borderId="8" xfId="2" applyNumberFormat="1" applyFont="1" applyBorder="1" applyAlignment="1">
      <alignment horizontal="left" indent="2"/>
    </xf>
    <xf numFmtId="49" fontId="6" fillId="0" borderId="8" xfId="4" applyNumberFormat="1" applyFont="1" applyBorder="1" applyAlignment="1">
      <alignment horizontal="left" indent="2"/>
    </xf>
    <xf numFmtId="49" fontId="7" fillId="0" borderId="8" xfId="4" applyNumberFormat="1" applyFont="1" applyBorder="1" applyAlignment="1">
      <alignment horizontal="left" indent="3"/>
    </xf>
    <xf numFmtId="0" fontId="6" fillId="0" borderId="8" xfId="3" applyFont="1" applyBorder="1" applyAlignment="1">
      <alignment horizontal="left" indent="2"/>
    </xf>
    <xf numFmtId="49" fontId="6" fillId="0" borderId="8" xfId="4" applyNumberFormat="1" applyFont="1" applyBorder="1" applyAlignment="1">
      <alignment horizontal="left" indent="3"/>
    </xf>
    <xf numFmtId="164" fontId="7" fillId="0" borderId="8" xfId="4" applyNumberFormat="1" applyFont="1" applyBorder="1" applyAlignment="1">
      <alignment horizontal="left" indent="5"/>
    </xf>
    <xf numFmtId="164" fontId="7" fillId="2" borderId="9" xfId="4" applyNumberFormat="1" applyFont="1" applyFill="1" applyBorder="1"/>
    <xf numFmtId="164" fontId="7" fillId="4" borderId="8" xfId="4" applyNumberFormat="1" applyFont="1" applyFill="1" applyBorder="1" applyAlignment="1">
      <alignment horizontal="left" indent="5"/>
    </xf>
    <xf numFmtId="164" fontId="7" fillId="4" borderId="9" xfId="4" applyNumberFormat="1" applyFont="1" applyFill="1" applyBorder="1"/>
    <xf numFmtId="164" fontId="7" fillId="4" borderId="9" xfId="4" applyNumberFormat="1" applyFont="1" applyFill="1" applyBorder="1" applyAlignment="1">
      <alignment horizontal="right" indent="1"/>
    </xf>
    <xf numFmtId="164" fontId="7" fillId="0" borderId="8" xfId="4" applyNumberFormat="1" applyFont="1" applyBorder="1" applyAlignment="1">
      <alignment horizontal="left" indent="3"/>
    </xf>
    <xf numFmtId="49" fontId="7" fillId="0" borderId="8" xfId="4" applyNumberFormat="1" applyFont="1" applyBorder="1" applyAlignment="1">
      <alignment horizontal="left"/>
    </xf>
    <xf numFmtId="43" fontId="6" fillId="0" borderId="9" xfId="1" applyFont="1" applyBorder="1" applyAlignment="1">
      <alignment horizontal="right" indent="1"/>
    </xf>
    <xf numFmtId="49" fontId="6" fillId="0" borderId="8" xfId="4" applyNumberFormat="1" applyFont="1" applyBorder="1" applyAlignment="1">
      <alignment horizontal="left" indent="1"/>
    </xf>
    <xf numFmtId="49" fontId="7" fillId="2" borderId="8" xfId="3" applyNumberFormat="1" applyFont="1" applyFill="1" applyBorder="1" applyAlignment="1">
      <alignment horizontal="left" indent="2"/>
    </xf>
    <xf numFmtId="49" fontId="6" fillId="0" borderId="8" xfId="4" applyNumberFormat="1" applyFont="1" applyBorder="1"/>
    <xf numFmtId="0" fontId="8" fillId="2" borderId="0" xfId="2" applyFont="1" applyFill="1"/>
    <xf numFmtId="0" fontId="8" fillId="0" borderId="0" xfId="2" applyFont="1"/>
    <xf numFmtId="49" fontId="7" fillId="4" borderId="8" xfId="3" applyNumberFormat="1" applyFont="1" applyFill="1" applyBorder="1" applyAlignment="1">
      <alignment horizontal="left" indent="3"/>
    </xf>
    <xf numFmtId="164" fontId="7" fillId="4" borderId="9" xfId="3" applyNumberFormat="1" applyFont="1" applyFill="1" applyBorder="1"/>
    <xf numFmtId="49" fontId="7" fillId="4" borderId="8" xfId="4" applyNumberFormat="1" applyFont="1" applyFill="1" applyBorder="1" applyAlignment="1">
      <alignment horizontal="left" indent="2"/>
    </xf>
    <xf numFmtId="49" fontId="7" fillId="0" borderId="8" xfId="4" applyNumberFormat="1" applyFont="1" applyBorder="1" applyAlignment="1">
      <alignment horizontal="left" indent="2"/>
    </xf>
    <xf numFmtId="49" fontId="7" fillId="4" borderId="8" xfId="3" applyNumberFormat="1" applyFont="1" applyFill="1" applyBorder="1" applyAlignment="1">
      <alignment horizontal="left" indent="2"/>
    </xf>
    <xf numFmtId="164" fontId="7" fillId="4" borderId="9" xfId="4" applyNumberFormat="1" applyFont="1" applyFill="1" applyBorder="1" applyAlignment="1">
      <alignment vertical="center"/>
    </xf>
    <xf numFmtId="49" fontId="9" fillId="0" borderId="8" xfId="4" applyNumberFormat="1" applyFont="1" applyBorder="1" applyAlignment="1">
      <alignment horizontal="left" indent="2"/>
    </xf>
    <xf numFmtId="43" fontId="7" fillId="0" borderId="9" xfId="1" applyFont="1" applyBorder="1" applyAlignment="1">
      <alignment horizontal="right" indent="1"/>
    </xf>
    <xf numFmtId="49" fontId="7" fillId="4" borderId="8" xfId="4" applyNumberFormat="1" applyFont="1" applyFill="1" applyBorder="1" applyAlignment="1">
      <alignment horizontal="left"/>
    </xf>
    <xf numFmtId="164" fontId="7" fillId="0" borderId="9" xfId="4" applyNumberFormat="1" applyFont="1" applyBorder="1" applyAlignment="1">
      <alignment horizontal="right" vertical="center" indent="1"/>
    </xf>
    <xf numFmtId="49" fontId="10" fillId="0" borderId="8" xfId="4" applyNumberFormat="1" applyFont="1" applyBorder="1" applyAlignment="1">
      <alignment horizontal="left" indent="2"/>
    </xf>
    <xf numFmtId="43" fontId="7" fillId="0" borderId="9" xfId="1" applyFont="1" applyFill="1" applyBorder="1" applyAlignment="1">
      <alignment horizontal="right" vertical="center" indent="1"/>
    </xf>
    <xf numFmtId="164" fontId="7" fillId="2" borderId="9" xfId="4" applyNumberFormat="1" applyFont="1" applyFill="1" applyBorder="1" applyAlignment="1">
      <alignment horizontal="right" vertical="center" indent="1"/>
    </xf>
    <xf numFmtId="164" fontId="11" fillId="0" borderId="9" xfId="4" applyNumberFormat="1" applyFont="1" applyBorder="1"/>
    <xf numFmtId="164" fontId="11" fillId="0" borderId="9" xfId="4" applyNumberFormat="1" applyFont="1" applyBorder="1" applyAlignment="1">
      <alignment horizontal="right" indent="1"/>
    </xf>
    <xf numFmtId="49" fontId="5" fillId="3" borderId="10" xfId="4" applyNumberFormat="1" applyFont="1" applyFill="1" applyBorder="1" applyAlignment="1">
      <alignment horizontal="left" vertical="center"/>
    </xf>
    <xf numFmtId="164" fontId="5" fillId="3" borderId="11" xfId="4" applyNumberFormat="1" applyFont="1" applyFill="1" applyBorder="1" applyAlignment="1">
      <alignment vertical="center"/>
    </xf>
    <xf numFmtId="164" fontId="5" fillId="3" borderId="11" xfId="4" applyNumberFormat="1" applyFont="1" applyFill="1" applyBorder="1" applyAlignment="1">
      <alignment horizontal="right" vertical="center" indent="1"/>
    </xf>
    <xf numFmtId="164" fontId="6" fillId="0" borderId="0" xfId="4" applyNumberFormat="1" applyFont="1" applyAlignment="1">
      <alignment vertical="center"/>
    </xf>
    <xf numFmtId="164" fontId="6" fillId="2" borderId="0" xfId="4" applyNumberFormat="1" applyFont="1" applyFill="1" applyAlignment="1">
      <alignment vertical="center"/>
    </xf>
    <xf numFmtId="165" fontId="10" fillId="0" borderId="0" xfId="1" applyNumberFormat="1" applyFont="1"/>
    <xf numFmtId="164" fontId="10" fillId="0" borderId="0" xfId="2" applyNumberFormat="1" applyFont="1"/>
    <xf numFmtId="164" fontId="10" fillId="2" borderId="0" xfId="2" applyNumberFormat="1" applyFont="1" applyFill="1"/>
    <xf numFmtId="164" fontId="13" fillId="2" borderId="0" xfId="2" applyNumberFormat="1" applyFont="1" applyFill="1"/>
    <xf numFmtId="165" fontId="14" fillId="2" borderId="0" xfId="1" applyNumberFormat="1" applyFont="1" applyFill="1"/>
    <xf numFmtId="166" fontId="14" fillId="0" borderId="0" xfId="2" applyNumberFormat="1" applyFont="1"/>
    <xf numFmtId="0" fontId="10" fillId="0" borderId="0" xfId="2" applyFont="1"/>
    <xf numFmtId="0" fontId="10" fillId="2" borderId="0" xfId="2" applyFont="1" applyFill="1"/>
    <xf numFmtId="164" fontId="14" fillId="0" borderId="0" xfId="2" applyNumberFormat="1" applyFont="1"/>
    <xf numFmtId="164" fontId="14" fillId="2" borderId="0" xfId="2" applyNumberFormat="1" applyFont="1" applyFill="1"/>
    <xf numFmtId="165" fontId="10" fillId="2" borderId="0" xfId="1" applyNumberFormat="1" applyFont="1" applyFill="1"/>
    <xf numFmtId="49" fontId="13" fillId="0" borderId="0" xfId="2" applyNumberFormat="1" applyFont="1"/>
    <xf numFmtId="165" fontId="14" fillId="0" borderId="0" xfId="1" applyNumberFormat="1" applyFont="1"/>
    <xf numFmtId="49" fontId="14" fillId="0" borderId="0" xfId="2" applyNumberFormat="1" applyFont="1"/>
    <xf numFmtId="0" fontId="14" fillId="0" borderId="0" xfId="2" applyFont="1"/>
    <xf numFmtId="0" fontId="14" fillId="2" borderId="0" xfId="2" applyFont="1" applyFill="1"/>
    <xf numFmtId="2" fontId="14" fillId="0" borderId="0" xfId="2" applyNumberFormat="1" applyFont="1"/>
    <xf numFmtId="165" fontId="14" fillId="2" borderId="0" xfId="1" applyNumberFormat="1" applyFont="1" applyFill="1" applyBorder="1"/>
    <xf numFmtId="0" fontId="15" fillId="2" borderId="0" xfId="2" applyFont="1" applyFill="1"/>
    <xf numFmtId="43" fontId="14" fillId="0" borderId="0" xfId="1" applyFont="1"/>
    <xf numFmtId="0" fontId="16" fillId="0" borderId="0" xfId="2" applyFont="1"/>
    <xf numFmtId="0" fontId="16" fillId="2" borderId="0" xfId="2" applyFont="1" applyFill="1"/>
    <xf numFmtId="0" fontId="5" fillId="3" borderId="6" xfId="5" applyFont="1" applyFill="1" applyBorder="1" applyAlignment="1">
      <alignment horizontal="center" vertical="center"/>
    </xf>
    <xf numFmtId="165" fontId="6" fillId="0" borderId="9" xfId="4" applyNumberFormat="1" applyFont="1" applyBorder="1"/>
    <xf numFmtId="43" fontId="7" fillId="0" borderId="9" xfId="1" applyFont="1" applyBorder="1" applyAlignment="1">
      <alignment horizontal="right" vertical="center" indent="1"/>
    </xf>
    <xf numFmtId="43" fontId="7" fillId="2" borderId="9" xfId="1" applyFont="1" applyFill="1" applyBorder="1" applyAlignment="1">
      <alignment horizontal="right" vertical="center" indent="1"/>
    </xf>
    <xf numFmtId="164" fontId="12" fillId="0" borderId="0" xfId="5" applyNumberFormat="1" applyFont="1"/>
    <xf numFmtId="0" fontId="13" fillId="0" borderId="0" xfId="5" applyFont="1"/>
    <xf numFmtId="0" fontId="13" fillId="0" borderId="0" xfId="5" applyFont="1" applyAlignment="1">
      <alignment horizontal="left" indent="1"/>
    </xf>
    <xf numFmtId="0" fontId="2" fillId="0" borderId="0" xfId="2" applyFont="1" applyAlignment="1">
      <alignment horizontal="center"/>
    </xf>
    <xf numFmtId="165" fontId="1" fillId="0" borderId="0" xfId="1" applyNumberFormat="1"/>
    <xf numFmtId="2" fontId="1" fillId="0" borderId="0" xfId="2" applyNumberFormat="1"/>
    <xf numFmtId="0" fontId="2" fillId="2" borderId="0" xfId="2" applyFont="1" applyFill="1" applyAlignment="1">
      <alignment horizontal="center"/>
    </xf>
    <xf numFmtId="49" fontId="9" fillId="0" borderId="0" xfId="2" applyNumberFormat="1" applyFont="1"/>
    <xf numFmtId="0" fontId="5" fillId="3" borderId="4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3" borderId="1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</cellXfs>
  <cellStyles count="6">
    <cellStyle name="Millares" xfId="1" builtinId="3"/>
    <cellStyle name="Normal" xfId="0" builtinId="0"/>
    <cellStyle name="Normal 10 2" xfId="2" xr:uid="{7A79E23F-7A9A-4D8F-90C4-26D5DAAAA15F}"/>
    <cellStyle name="Normal 2" xfId="5" xr:uid="{BB056CE4-447A-44BD-849B-67054D83DCC7}"/>
    <cellStyle name="Normal 2 2 2 2" xfId="4" xr:uid="{D0594AA7-F0C2-42FA-9D40-A75B937F70A8}"/>
    <cellStyle name="Normal_COMPARACION 2002-2001 2" xfId="3" xr:uid="{0ABB01F3-6469-4778-98D9-D3C81FEE6A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calcChain" Target="calcChain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Sector%20Files/DR%20Fiscal%20File%20Update%2006-26-20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baez/AppData/Local/Microsoft/Windows/INetCache/Content.Outlook/HTMLJ493/Marco%20Macro%20Commoditties%20-%20Fixed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perez/Desktop/2022/PRESUPUESTO%202023/SEPTIEMBRE/Copia%20de%20Proyeccion%20Ingresos%20CUT%202023%20-%202026%20Envio%20a%20Presupuesto%20AL%2012%20Agosto%20202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Estudios%20Economicos\Users\irodriguez\AppData\Local\Microsoft\Windows\INetCache\Content.Outlook\VK55HVD4\REC16-04-2021.xlsx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baez\AppData\Local\Microsoft\Windows\INetCache\Content.Outlook\G4EL3B2T\Ingresos%20Enero-Mayo%202026_I.xlsb" TargetMode="External"/><Relationship Id="rId1" Type="http://schemas.openxmlformats.org/officeDocument/2006/relationships/externalLinkPath" Target="file:///C:\Users\sabaez\AppData\Local\Microsoft\Windows\INetCache\Content.Outlook\G4EL3B2T\Ingresos%20Enero-Mayo%202026_I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EDSSARMRED97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INT2"/>
      <sheetName val="shared data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asd" sheetId="49"/>
      <definedName name="OnShow" sheetId="49"/>
      <definedName name="spnf" sheetId="49"/>
      <definedName name="will" sheetId="4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  <sheetName val="Resumen escenarios"/>
      <sheetName val="Combust. EIA "/>
      <sheetName val="2013-2020"/>
      <sheetName val="Combust. EIA (Con archivo MICM)"/>
      <sheetName val="Combust. EIA  +4"/>
      <sheetName val="Combust. EIA  +8"/>
      <sheetName val="Combust. EIA  +64"/>
      <sheetName val="Combust. EIA  USD100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POR COLECTURIA"/>
      <sheetName val="RESUMEN ACUM. CONCEPTO"/>
      <sheetName val="BCC"/>
    </sheetNames>
    <sheetDataSet>
      <sheetData sheetId="0">
        <row r="8">
          <cell r="C8" t="str">
            <v>16 DE ABRIL DEL 2021</v>
          </cell>
        </row>
      </sheetData>
      <sheetData sheetId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iero 2025-2026"/>
      <sheetName val="FINANCIERO (2026 Est. 2026)"/>
      <sheetName val="PP (2)"/>
      <sheetName val="PP"/>
      <sheetName val="PP (EST)"/>
      <sheetName val="DGII"/>
      <sheetName val="DGII (EST)"/>
      <sheetName val="DGA"/>
      <sheetName val="DGA (EST)"/>
      <sheetName val="TESORERIA "/>
      <sheetName val="TESORERIA (EST)"/>
      <sheetName val="cut presupuestaria"/>
      <sheetName val="2026 (REC)"/>
      <sheetName val="2026 (RESUMEN)"/>
      <sheetName val="2026 REC- EST "/>
      <sheetName val="2026 REC-EST RES"/>
    </sheetNames>
    <sheetDataSet>
      <sheetData sheetId="0"/>
      <sheetData sheetId="1"/>
      <sheetData sheetId="2"/>
      <sheetData sheetId="3"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BC485-2B90-4878-97F2-5C227A22341D}">
  <sheetPr>
    <tabColor theme="0"/>
  </sheetPr>
  <dimension ref="A1:W255"/>
  <sheetViews>
    <sheetView showGridLines="0" tabSelected="1" zoomScaleNormal="100" workbookViewId="0">
      <selection activeCell="G16" sqref="G16"/>
    </sheetView>
  </sheetViews>
  <sheetFormatPr baseColWidth="10" defaultColWidth="11.42578125" defaultRowHeight="12.75" x14ac:dyDescent="0.2"/>
  <cols>
    <col min="1" max="1" width="1.5703125" style="1" customWidth="1"/>
    <col min="2" max="2" width="62" style="2" customWidth="1"/>
    <col min="3" max="3" width="11.7109375" style="2" bestFit="1" customWidth="1"/>
    <col min="4" max="6" width="11.7109375" style="2" customWidth="1"/>
    <col min="7" max="7" width="11.42578125" style="2" customWidth="1"/>
    <col min="8" max="8" width="15.7109375" style="1" customWidth="1"/>
    <col min="9" max="13" width="13.85546875" style="1" customWidth="1"/>
    <col min="14" max="14" width="17.140625" style="1" customWidth="1"/>
    <col min="15" max="15" width="13.5703125" style="1" customWidth="1"/>
    <col min="16" max="16" width="15" style="2" customWidth="1"/>
    <col min="17" max="17" width="13.42578125" style="85" bestFit="1" customWidth="1"/>
    <col min="18" max="18" width="16.85546875" style="2" bestFit="1" customWidth="1"/>
    <col min="19" max="16384" width="11.42578125" style="2"/>
  </cols>
  <sheetData>
    <row r="1" spans="2:18" ht="18.75" customHeight="1" x14ac:dyDescent="0.25">
      <c r="B1" s="91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2:18" ht="9.75" customHeight="1" x14ac:dyDescent="0.25">
      <c r="B2" s="84"/>
      <c r="C2" s="84"/>
      <c r="D2" s="84"/>
      <c r="E2" s="84"/>
      <c r="F2" s="84"/>
      <c r="G2" s="84"/>
      <c r="H2" s="87"/>
      <c r="I2" s="87"/>
      <c r="J2" s="87"/>
      <c r="K2" s="87"/>
      <c r="L2" s="87"/>
      <c r="M2" s="87"/>
      <c r="N2" s="87"/>
      <c r="O2" s="87"/>
      <c r="P2" s="84"/>
    </row>
    <row r="3" spans="2:18" ht="20.25" customHeight="1" x14ac:dyDescent="0.2">
      <c r="B3" s="92" t="s">
        <v>109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2:18" ht="15.75" customHeight="1" x14ac:dyDescent="0.2">
      <c r="B4" s="92" t="s">
        <v>1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</row>
    <row r="5" spans="2:18" ht="15.75" customHeight="1" x14ac:dyDescent="0.2">
      <c r="B5" s="93" t="s">
        <v>106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</row>
    <row r="6" spans="2:18" ht="15.75" customHeight="1" x14ac:dyDescent="0.2">
      <c r="B6" s="93" t="s">
        <v>108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2:18" ht="24" customHeight="1" x14ac:dyDescent="0.2">
      <c r="B7" s="94" t="s">
        <v>2</v>
      </c>
      <c r="C7" s="96">
        <v>2026</v>
      </c>
      <c r="D7" s="97"/>
      <c r="E7" s="97"/>
      <c r="F7" s="97"/>
      <c r="G7" s="97"/>
      <c r="H7" s="89" t="s">
        <v>3</v>
      </c>
      <c r="I7" s="96">
        <v>2026</v>
      </c>
      <c r="J7" s="97"/>
      <c r="K7" s="97"/>
      <c r="L7" s="97"/>
      <c r="M7" s="97"/>
      <c r="N7" s="89" t="s">
        <v>4</v>
      </c>
      <c r="O7" s="89" t="s">
        <v>5</v>
      </c>
      <c r="P7" s="89" t="s">
        <v>6</v>
      </c>
    </row>
    <row r="8" spans="2:18" ht="25.5" customHeight="1" thickBot="1" x14ac:dyDescent="0.25">
      <c r="B8" s="95"/>
      <c r="C8" s="77" t="s">
        <v>7</v>
      </c>
      <c r="D8" s="77" t="s">
        <v>8</v>
      </c>
      <c r="E8" s="77" t="s">
        <v>102</v>
      </c>
      <c r="F8" s="77" t="s">
        <v>105</v>
      </c>
      <c r="G8" s="77" t="s">
        <v>107</v>
      </c>
      <c r="H8" s="90"/>
      <c r="I8" s="77" t="s">
        <v>7</v>
      </c>
      <c r="J8" s="77" t="s">
        <v>8</v>
      </c>
      <c r="K8" s="77" t="s">
        <v>102</v>
      </c>
      <c r="L8" s="77" t="s">
        <v>105</v>
      </c>
      <c r="M8" s="77" t="s">
        <v>107</v>
      </c>
      <c r="N8" s="90"/>
      <c r="O8" s="90"/>
      <c r="P8" s="90"/>
    </row>
    <row r="9" spans="2:18" ht="18" customHeight="1" thickTop="1" x14ac:dyDescent="0.2">
      <c r="B9" s="3" t="s">
        <v>9</v>
      </c>
      <c r="C9" s="4">
        <f t="shared" ref="C9:M9" si="0">+C10+C56+C59+C68+C88</f>
        <v>119278.3</v>
      </c>
      <c r="D9" s="4">
        <f>+D10+D56+D59+D68+D88</f>
        <v>95284.700000000026</v>
      </c>
      <c r="E9" s="4">
        <f>+E10+E56+E59+E68+E88</f>
        <v>105217.80000000002</v>
      </c>
      <c r="F9" s="4">
        <f>+F10+F56+F59+F68+F88</f>
        <v>141831.29999999999</v>
      </c>
      <c r="G9" s="4">
        <f t="shared" si="0"/>
        <v>102503.03721617001</v>
      </c>
      <c r="H9" s="4">
        <f t="shared" si="0"/>
        <v>564115.13721616997</v>
      </c>
      <c r="I9" s="4">
        <f t="shared" si="0"/>
        <v>116532.90571321352</v>
      </c>
      <c r="J9" s="4">
        <f>+J10+J56+J59+J68+J88</f>
        <v>95136.191934184957</v>
      </c>
      <c r="K9" s="4">
        <f>+K10+K56+K59+K68+K88</f>
        <v>100445.71217943837</v>
      </c>
      <c r="L9" s="4">
        <f>+L10+L56+L59+L68+L88</f>
        <v>138455.94434279468</v>
      </c>
      <c r="M9" s="4">
        <f t="shared" si="0"/>
        <v>105027.79296362668</v>
      </c>
      <c r="N9" s="4">
        <f>+N10+N56+N59+N68+N88</f>
        <v>555598.54713325819</v>
      </c>
      <c r="O9" s="4">
        <f t="shared" ref="O9:O72" si="1">+H9-N9</f>
        <v>8516.5900829117745</v>
      </c>
      <c r="P9" s="5">
        <f t="shared" ref="P9:P44" si="2">+H9/N9*100</f>
        <v>101.53286759421081</v>
      </c>
      <c r="R9" s="6"/>
    </row>
    <row r="10" spans="2:18" ht="18" customHeight="1" x14ac:dyDescent="0.2">
      <c r="B10" s="3" t="s">
        <v>10</v>
      </c>
      <c r="C10" s="4">
        <f t="shared" ref="C10:M10" si="3">+C11+C16+C25+C47+C54+C55</f>
        <v>113910.8</v>
      </c>
      <c r="D10" s="4">
        <f>+D11+D16+D25+D47+D54+D55</f>
        <v>88912.800000000017</v>
      </c>
      <c r="E10" s="4">
        <f>+E11+E16+E25+E47+E54+E55</f>
        <v>99885.500000000015</v>
      </c>
      <c r="F10" s="4">
        <f>+F11+F16+F25+F47+F54+F55</f>
        <v>135835.1</v>
      </c>
      <c r="G10" s="4">
        <f t="shared" si="3"/>
        <v>98033.400000000009</v>
      </c>
      <c r="H10" s="4">
        <f t="shared" si="3"/>
        <v>536577.6</v>
      </c>
      <c r="I10" s="4">
        <f t="shared" si="3"/>
        <v>111122.50831767343</v>
      </c>
      <c r="J10" s="4">
        <f>+J11+J16+J25+J47+J54+J55</f>
        <v>90337.709871406536</v>
      </c>
      <c r="K10" s="4">
        <f>+K11+K16+K25+K47+K54+K55</f>
        <v>95636.191690577034</v>
      </c>
      <c r="L10" s="4">
        <f>+L11+L16+L25+L47+L54+L55</f>
        <v>133317.18179388851</v>
      </c>
      <c r="M10" s="4">
        <f t="shared" si="3"/>
        <v>99170.684313645019</v>
      </c>
      <c r="N10" s="4">
        <f>+N11+N16+N25+N47+N54+N55</f>
        <v>529584.27598719054</v>
      </c>
      <c r="O10" s="4">
        <f t="shared" si="1"/>
        <v>6993.324012809433</v>
      </c>
      <c r="P10" s="5">
        <f t="shared" si="2"/>
        <v>101.32053090129484</v>
      </c>
      <c r="R10" s="6"/>
    </row>
    <row r="11" spans="2:18" ht="18" customHeight="1" x14ac:dyDescent="0.2">
      <c r="B11" s="7" t="s">
        <v>11</v>
      </c>
      <c r="C11" s="4">
        <f t="shared" ref="C11:M11" si="4">SUM(C12:C15)</f>
        <v>46065.899999999994</v>
      </c>
      <c r="D11" s="4">
        <f>SUM(D12:D15)</f>
        <v>31897.1</v>
      </c>
      <c r="E11" s="4">
        <f>SUM(E12:E15)</f>
        <v>32519.399999999998</v>
      </c>
      <c r="F11" s="4">
        <f>SUM(F12:F15)</f>
        <v>66323.8</v>
      </c>
      <c r="G11" s="4">
        <f t="shared" si="4"/>
        <v>36928</v>
      </c>
      <c r="H11" s="4">
        <f t="shared" si="4"/>
        <v>213734.2</v>
      </c>
      <c r="I11" s="4">
        <f t="shared" si="4"/>
        <v>42555.14810001976</v>
      </c>
      <c r="J11" s="4">
        <f>SUM(J12:J15)</f>
        <v>29217.490177048057</v>
      </c>
      <c r="K11" s="4">
        <f>SUM(K12:K15)</f>
        <v>30243.074002620342</v>
      </c>
      <c r="L11" s="4">
        <f>SUM(L12:L15)</f>
        <v>65042.381862492279</v>
      </c>
      <c r="M11" s="4">
        <f t="shared" si="4"/>
        <v>34472.024505314635</v>
      </c>
      <c r="N11" s="4">
        <f>SUM(N12:N15)</f>
        <v>201530.11864749511</v>
      </c>
      <c r="O11" s="4">
        <f t="shared" si="1"/>
        <v>12204.081352504902</v>
      </c>
      <c r="P11" s="5">
        <f t="shared" si="2"/>
        <v>106.05571089542778</v>
      </c>
      <c r="R11" s="6"/>
    </row>
    <row r="12" spans="2:18" ht="18" customHeight="1" x14ac:dyDescent="0.2">
      <c r="B12" s="8" t="s">
        <v>12</v>
      </c>
      <c r="C12" s="9">
        <v>14639.4</v>
      </c>
      <c r="D12" s="9">
        <v>13156.9</v>
      </c>
      <c r="E12" s="9">
        <v>12944.5</v>
      </c>
      <c r="F12" s="9">
        <v>13317.7</v>
      </c>
      <c r="G12" s="9">
        <v>14627</v>
      </c>
      <c r="H12" s="9">
        <f>SUM(C12:G12)</f>
        <v>68685.5</v>
      </c>
      <c r="I12" s="9">
        <v>14366.16139214475</v>
      </c>
      <c r="J12" s="9">
        <v>12331.243131742216</v>
      </c>
      <c r="K12" s="9">
        <v>13301.11631062412</v>
      </c>
      <c r="L12" s="9">
        <v>13112.574636564745</v>
      </c>
      <c r="M12" s="9">
        <v>14044.754265467536</v>
      </c>
      <c r="N12" s="9">
        <f>SUM(I12:M12)</f>
        <v>67155.849736543372</v>
      </c>
      <c r="O12" s="9">
        <f t="shared" si="1"/>
        <v>1529.6502634566277</v>
      </c>
      <c r="P12" s="10">
        <f t="shared" si="2"/>
        <v>102.27776175784766</v>
      </c>
      <c r="R12" s="6"/>
    </row>
    <row r="13" spans="2:18" ht="18" customHeight="1" x14ac:dyDescent="0.2">
      <c r="B13" s="8" t="s">
        <v>13</v>
      </c>
      <c r="C13" s="9">
        <v>23577.1</v>
      </c>
      <c r="D13" s="9">
        <v>14421.4</v>
      </c>
      <c r="E13" s="9">
        <v>15295.6</v>
      </c>
      <c r="F13" s="9">
        <v>45167.4</v>
      </c>
      <c r="G13" s="9">
        <v>13275.4</v>
      </c>
      <c r="H13" s="9">
        <f>SUM(C13:G13)</f>
        <v>111736.9</v>
      </c>
      <c r="I13" s="9">
        <v>17632.345090857321</v>
      </c>
      <c r="J13" s="9">
        <v>11388.184659222186</v>
      </c>
      <c r="K13" s="9">
        <v>11737.090641010962</v>
      </c>
      <c r="L13" s="9">
        <v>44312.578654515455</v>
      </c>
      <c r="M13" s="9">
        <v>12554.305442659119</v>
      </c>
      <c r="N13" s="9">
        <f>SUM(I13:M13)</f>
        <v>97624.504488265055</v>
      </c>
      <c r="O13" s="9">
        <f t="shared" si="1"/>
        <v>14112.39551173494</v>
      </c>
      <c r="P13" s="10">
        <f t="shared" si="2"/>
        <v>114.45579220679303</v>
      </c>
      <c r="R13" s="6"/>
    </row>
    <row r="14" spans="2:18" ht="18" customHeight="1" x14ac:dyDescent="0.2">
      <c r="B14" s="8" t="s">
        <v>14</v>
      </c>
      <c r="C14" s="9">
        <v>7638.2</v>
      </c>
      <c r="D14" s="9">
        <v>4102.3</v>
      </c>
      <c r="E14" s="9">
        <v>3946.7</v>
      </c>
      <c r="F14" s="9">
        <v>7484.3</v>
      </c>
      <c r="G14" s="9">
        <v>8672.6</v>
      </c>
      <c r="H14" s="9">
        <f>SUM(C14:G14)</f>
        <v>31844.1</v>
      </c>
      <c r="I14" s="9">
        <v>10306.551313372185</v>
      </c>
      <c r="J14" s="9">
        <v>5195.1634847443856</v>
      </c>
      <c r="K14" s="9">
        <v>4923.4074059739478</v>
      </c>
      <c r="L14" s="9">
        <v>7301.7060189003814</v>
      </c>
      <c r="M14" s="9">
        <v>7422.5067424394338</v>
      </c>
      <c r="N14" s="9">
        <f>SUM(I14:M14)</f>
        <v>35149.334965430338</v>
      </c>
      <c r="O14" s="9">
        <f t="shared" si="1"/>
        <v>-3305.2349654303398</v>
      </c>
      <c r="P14" s="10">
        <f t="shared" si="2"/>
        <v>90.596593168317213</v>
      </c>
      <c r="R14" s="6"/>
    </row>
    <row r="15" spans="2:18" ht="18" customHeight="1" x14ac:dyDescent="0.2">
      <c r="B15" s="8" t="s">
        <v>15</v>
      </c>
      <c r="C15" s="9">
        <v>211.2</v>
      </c>
      <c r="D15" s="9">
        <v>216.5</v>
      </c>
      <c r="E15" s="9">
        <v>332.6</v>
      </c>
      <c r="F15" s="9">
        <v>354.4</v>
      </c>
      <c r="G15" s="9">
        <v>353</v>
      </c>
      <c r="H15" s="9">
        <f>SUM(C15:G15)</f>
        <v>1467.6999999999998</v>
      </c>
      <c r="I15" s="9">
        <v>250.09030364550458</v>
      </c>
      <c r="J15" s="9">
        <v>302.89890133926934</v>
      </c>
      <c r="K15" s="9">
        <v>281.45964501131289</v>
      </c>
      <c r="L15" s="9">
        <v>315.52255251170004</v>
      </c>
      <c r="M15" s="9">
        <v>450.45805474854529</v>
      </c>
      <c r="N15" s="9">
        <f>SUM(I15:M15)</f>
        <v>1600.4294572563322</v>
      </c>
      <c r="O15" s="9">
        <f t="shared" si="1"/>
        <v>-132.72945725633235</v>
      </c>
      <c r="P15" s="10">
        <f t="shared" si="2"/>
        <v>91.706634950104288</v>
      </c>
      <c r="R15" s="6"/>
    </row>
    <row r="16" spans="2:18" ht="18" customHeight="1" x14ac:dyDescent="0.2">
      <c r="B16" s="3" t="s">
        <v>16</v>
      </c>
      <c r="C16" s="11">
        <f t="shared" ref="C16:M16" si="5">+C17+C24</f>
        <v>3864.2000000000003</v>
      </c>
      <c r="D16" s="11">
        <f>+D17+D24</f>
        <v>4037.3000000000006</v>
      </c>
      <c r="E16" s="11">
        <f>+E17+E24</f>
        <v>8092.0999999999995</v>
      </c>
      <c r="F16" s="11">
        <f>+F17+F24</f>
        <v>9662.4</v>
      </c>
      <c r="G16" s="11">
        <f t="shared" si="5"/>
        <v>5228.2999999999993</v>
      </c>
      <c r="H16" s="11">
        <f t="shared" si="5"/>
        <v>30884.3</v>
      </c>
      <c r="I16" s="11">
        <f t="shared" si="5"/>
        <v>4544.888312109797</v>
      </c>
      <c r="J16" s="11">
        <f>+J17+J24</f>
        <v>4267.040153469602</v>
      </c>
      <c r="K16" s="11">
        <f>+K17+K24</f>
        <v>7706.4046082782197</v>
      </c>
      <c r="L16" s="11">
        <f>+L17+L24</f>
        <v>9785.8800789806774</v>
      </c>
      <c r="M16" s="11">
        <f t="shared" si="5"/>
        <v>5341.9083760968315</v>
      </c>
      <c r="N16" s="11">
        <f>+N17+N24</f>
        <v>31646.121528935124</v>
      </c>
      <c r="O16" s="11">
        <f t="shared" si="1"/>
        <v>-761.82152893512466</v>
      </c>
      <c r="P16" s="12">
        <f t="shared" si="2"/>
        <v>97.592685952878725</v>
      </c>
      <c r="R16" s="6"/>
    </row>
    <row r="17" spans="2:18" ht="18" customHeight="1" x14ac:dyDescent="0.2">
      <c r="B17" s="13" t="s">
        <v>17</v>
      </c>
      <c r="C17" s="11">
        <f t="shared" ref="C17:M17" si="6">SUM(C18:C23)</f>
        <v>3657.2000000000003</v>
      </c>
      <c r="D17" s="11">
        <f>SUM(D18:D23)</f>
        <v>3801.5000000000005</v>
      </c>
      <c r="E17" s="11">
        <f>SUM(E18:E23)</f>
        <v>7673.4</v>
      </c>
      <c r="F17" s="11">
        <f>SUM(F18:F23)</f>
        <v>9234.4</v>
      </c>
      <c r="G17" s="11">
        <f t="shared" si="6"/>
        <v>4804.3999999999996</v>
      </c>
      <c r="H17" s="11">
        <f t="shared" si="6"/>
        <v>29170.899999999998</v>
      </c>
      <c r="I17" s="11">
        <f t="shared" si="6"/>
        <v>4319.7287557479312</v>
      </c>
      <c r="J17" s="11">
        <f>SUM(J18:J23)</f>
        <v>4002.8156926043744</v>
      </c>
      <c r="K17" s="11">
        <f>SUM(K18:K23)</f>
        <v>7308.1908623173922</v>
      </c>
      <c r="L17" s="11">
        <f>SUM(L18:L23)</f>
        <v>9456.1053031223582</v>
      </c>
      <c r="M17" s="11">
        <f t="shared" si="6"/>
        <v>4988.8051609530903</v>
      </c>
      <c r="N17" s="11">
        <f>SUM(N18:N23)</f>
        <v>30075.645774745142</v>
      </c>
      <c r="O17" s="11">
        <f t="shared" si="1"/>
        <v>-904.74577474514444</v>
      </c>
      <c r="P17" s="12">
        <f t="shared" si="2"/>
        <v>96.99176609033988</v>
      </c>
      <c r="R17" s="6"/>
    </row>
    <row r="18" spans="2:18" ht="18" customHeight="1" x14ac:dyDescent="0.2">
      <c r="B18" s="14" t="s">
        <v>18</v>
      </c>
      <c r="C18" s="15">
        <v>135.80000000000001</v>
      </c>
      <c r="D18" s="15">
        <v>560.5</v>
      </c>
      <c r="E18" s="15">
        <v>2488.1999999999998</v>
      </c>
      <c r="F18" s="15">
        <v>287.7</v>
      </c>
      <c r="G18" s="15">
        <v>215.5</v>
      </c>
      <c r="H18" s="15">
        <f t="shared" ref="H18:H24" si="7">SUM(C18:G18)</f>
        <v>3687.7</v>
      </c>
      <c r="I18" s="16">
        <v>149.69543267914682</v>
      </c>
      <c r="J18" s="16">
        <v>651.19175185203005</v>
      </c>
      <c r="K18" s="16">
        <v>2953.0038419266598</v>
      </c>
      <c r="L18" s="16">
        <v>293.12202237071699</v>
      </c>
      <c r="M18" s="16">
        <v>226.591969635765</v>
      </c>
      <c r="N18" s="16">
        <f t="shared" ref="N18:N24" si="8">SUM(I18:M18)</f>
        <v>4273.6050184643182</v>
      </c>
      <c r="O18" s="16">
        <f t="shared" si="1"/>
        <v>-585.90501846431835</v>
      </c>
      <c r="P18" s="10">
        <f t="shared" si="2"/>
        <v>86.290145768434684</v>
      </c>
      <c r="R18" s="6"/>
    </row>
    <row r="19" spans="2:18" ht="18" customHeight="1" x14ac:dyDescent="0.2">
      <c r="B19" s="14" t="s">
        <v>19</v>
      </c>
      <c r="C19" s="15">
        <v>274.3</v>
      </c>
      <c r="D19" s="15">
        <v>171.2</v>
      </c>
      <c r="E19" s="15">
        <v>312.89999999999998</v>
      </c>
      <c r="F19" s="15">
        <v>4931.8</v>
      </c>
      <c r="G19" s="15">
        <v>439</v>
      </c>
      <c r="H19" s="15">
        <f t="shared" si="7"/>
        <v>6129.2</v>
      </c>
      <c r="I19" s="16">
        <v>290.42929618539159</v>
      </c>
      <c r="J19" s="16">
        <v>157.23100415604</v>
      </c>
      <c r="K19" s="16">
        <v>424.03681554849402</v>
      </c>
      <c r="L19" s="16">
        <v>5584.9963031306097</v>
      </c>
      <c r="M19" s="16">
        <v>401.38095326746736</v>
      </c>
      <c r="N19" s="16">
        <f t="shared" si="8"/>
        <v>6858.0743722880034</v>
      </c>
      <c r="O19" s="16">
        <f t="shared" si="1"/>
        <v>-728.87437228800354</v>
      </c>
      <c r="P19" s="10">
        <f t="shared" si="2"/>
        <v>89.372025838138654</v>
      </c>
      <c r="R19" s="6"/>
    </row>
    <row r="20" spans="2:18" ht="18" customHeight="1" x14ac:dyDescent="0.2">
      <c r="B20" s="14" t="s">
        <v>20</v>
      </c>
      <c r="C20" s="15">
        <v>1009.3</v>
      </c>
      <c r="D20" s="15">
        <v>1381.9</v>
      </c>
      <c r="E20" s="15">
        <v>1574.1</v>
      </c>
      <c r="F20" s="15">
        <v>1444.7</v>
      </c>
      <c r="G20" s="15">
        <v>1337.8</v>
      </c>
      <c r="H20" s="15">
        <f t="shared" si="7"/>
        <v>6747.8</v>
      </c>
      <c r="I20" s="16">
        <v>1068.8648573430182</v>
      </c>
      <c r="J20" s="16">
        <v>1128.3166596588419</v>
      </c>
      <c r="K20" s="16">
        <v>1518.8592906226881</v>
      </c>
      <c r="L20" s="16">
        <v>1469.9854846444455</v>
      </c>
      <c r="M20" s="16">
        <v>1465.9715241790832</v>
      </c>
      <c r="N20" s="16">
        <f t="shared" si="8"/>
        <v>6651.9978164480763</v>
      </c>
      <c r="O20" s="16">
        <f t="shared" si="1"/>
        <v>95.802183551923918</v>
      </c>
      <c r="P20" s="10">
        <f t="shared" si="2"/>
        <v>101.44020166866319</v>
      </c>
      <c r="R20" s="6"/>
    </row>
    <row r="21" spans="2:18" ht="18" customHeight="1" x14ac:dyDescent="0.2">
      <c r="B21" s="17" t="s">
        <v>21</v>
      </c>
      <c r="C21" s="15">
        <v>221.8</v>
      </c>
      <c r="D21" s="15">
        <v>246</v>
      </c>
      <c r="E21" s="15">
        <v>250.2</v>
      </c>
      <c r="F21" s="15">
        <v>162.4</v>
      </c>
      <c r="G21" s="15">
        <v>187.4</v>
      </c>
      <c r="H21" s="15">
        <f t="shared" si="7"/>
        <v>1067.8</v>
      </c>
      <c r="I21" s="9">
        <v>240.98306345626375</v>
      </c>
      <c r="J21" s="9">
        <v>235.51433749297684</v>
      </c>
      <c r="K21" s="9">
        <v>240.6733934267819</v>
      </c>
      <c r="L21" s="9">
        <v>225.5317919339854</v>
      </c>
      <c r="M21" s="9">
        <v>231.6664230758133</v>
      </c>
      <c r="N21" s="16">
        <f t="shared" si="8"/>
        <v>1174.3690093858213</v>
      </c>
      <c r="O21" s="9">
        <f t="shared" si="1"/>
        <v>-106.56900938582135</v>
      </c>
      <c r="P21" s="10">
        <f t="shared" si="2"/>
        <v>90.925423905595451</v>
      </c>
      <c r="R21" s="6"/>
    </row>
    <row r="22" spans="2:18" ht="18" customHeight="1" x14ac:dyDescent="0.2">
      <c r="B22" s="14" t="s">
        <v>22</v>
      </c>
      <c r="C22" s="15">
        <v>1880.2</v>
      </c>
      <c r="D22" s="15">
        <v>1253.9000000000001</v>
      </c>
      <c r="E22" s="15">
        <v>2099.9</v>
      </c>
      <c r="F22" s="15">
        <v>1639.8</v>
      </c>
      <c r="G22" s="15">
        <v>2098.3000000000002</v>
      </c>
      <c r="H22" s="15">
        <f t="shared" si="7"/>
        <v>8972.1</v>
      </c>
      <c r="I22" s="9">
        <v>2233.94400821514</v>
      </c>
      <c r="J22" s="9">
        <v>1626.3378245439101</v>
      </c>
      <c r="K22" s="9">
        <v>1676.21398526192</v>
      </c>
      <c r="L22" s="9">
        <v>1612.35177022434</v>
      </c>
      <c r="M22" s="9">
        <v>2334.4797914533901</v>
      </c>
      <c r="N22" s="16">
        <f t="shared" si="8"/>
        <v>9483.3273796987014</v>
      </c>
      <c r="O22" s="9">
        <f t="shared" si="1"/>
        <v>-511.22737969870104</v>
      </c>
      <c r="P22" s="10">
        <f t="shared" si="2"/>
        <v>94.609198235704653</v>
      </c>
      <c r="R22" s="6"/>
    </row>
    <row r="23" spans="2:18" ht="18" customHeight="1" x14ac:dyDescent="0.2">
      <c r="B23" s="17" t="s">
        <v>23</v>
      </c>
      <c r="C23" s="15">
        <v>135.80000000000001</v>
      </c>
      <c r="D23" s="15">
        <v>188</v>
      </c>
      <c r="E23" s="15">
        <v>948.1</v>
      </c>
      <c r="F23" s="15">
        <v>768</v>
      </c>
      <c r="G23" s="15">
        <v>526.4</v>
      </c>
      <c r="H23" s="15">
        <f t="shared" si="7"/>
        <v>2566.3000000000002</v>
      </c>
      <c r="I23" s="9">
        <v>335.8120978689704</v>
      </c>
      <c r="J23" s="9">
        <v>204.2241149005755</v>
      </c>
      <c r="K23" s="9">
        <v>495.40353553084765</v>
      </c>
      <c r="L23" s="9">
        <v>270.11793081825959</v>
      </c>
      <c r="M23" s="9">
        <v>328.71449934157101</v>
      </c>
      <c r="N23" s="16">
        <f t="shared" si="8"/>
        <v>1634.272178460224</v>
      </c>
      <c r="O23" s="9">
        <f t="shared" si="1"/>
        <v>932.02782153977614</v>
      </c>
      <c r="P23" s="10">
        <f t="shared" si="2"/>
        <v>157.0301467420141</v>
      </c>
      <c r="R23" s="6"/>
    </row>
    <row r="24" spans="2:18" ht="18" customHeight="1" x14ac:dyDescent="0.2">
      <c r="B24" s="13" t="s">
        <v>24</v>
      </c>
      <c r="C24" s="11">
        <v>207</v>
      </c>
      <c r="D24" s="11">
        <v>235.8</v>
      </c>
      <c r="E24" s="11">
        <v>418.7</v>
      </c>
      <c r="F24" s="11">
        <v>428</v>
      </c>
      <c r="G24" s="11">
        <v>423.9</v>
      </c>
      <c r="H24" s="11">
        <f t="shared" si="7"/>
        <v>1713.4</v>
      </c>
      <c r="I24" s="4">
        <v>225.15955636186587</v>
      </c>
      <c r="J24" s="4">
        <v>264.22446086522768</v>
      </c>
      <c r="K24" s="4">
        <v>398.21374596082791</v>
      </c>
      <c r="L24" s="4">
        <v>329.77477585831889</v>
      </c>
      <c r="M24" s="4">
        <v>353.10321514374118</v>
      </c>
      <c r="N24" s="78">
        <f t="shared" si="8"/>
        <v>1570.4757541899814</v>
      </c>
      <c r="O24" s="4">
        <f t="shared" si="1"/>
        <v>142.92424581001865</v>
      </c>
      <c r="P24" s="5">
        <f t="shared" si="2"/>
        <v>109.10069737967628</v>
      </c>
      <c r="R24" s="6"/>
    </row>
    <row r="25" spans="2:18" ht="18" customHeight="1" x14ac:dyDescent="0.2">
      <c r="B25" s="7" t="s">
        <v>25</v>
      </c>
      <c r="C25" s="4">
        <f t="shared" ref="C25:M25" si="9">+C26+C29+C37+C46</f>
        <v>57817.799999999996</v>
      </c>
      <c r="D25" s="4">
        <f>+D26+D29+D37+D46</f>
        <v>47589.099999999991</v>
      </c>
      <c r="E25" s="4">
        <f>+E26+E29+E37+E46</f>
        <v>52585.100000000006</v>
      </c>
      <c r="F25" s="4">
        <f>+F26+F29+F37+F46</f>
        <v>53578</v>
      </c>
      <c r="G25" s="4">
        <f t="shared" si="9"/>
        <v>50058.8</v>
      </c>
      <c r="H25" s="4">
        <f t="shared" si="9"/>
        <v>261628.79999999999</v>
      </c>
      <c r="I25" s="4">
        <f t="shared" si="9"/>
        <v>58067.915646279071</v>
      </c>
      <c r="J25" s="4">
        <f>+J26+J29+J37+J46</f>
        <v>50721.888371150955</v>
      </c>
      <c r="K25" s="4">
        <f>+K26+K29+K37+K46</f>
        <v>51229.825494482575</v>
      </c>
      <c r="L25" s="4">
        <f>+L26+L29+L37+L46</f>
        <v>52421.732874913374</v>
      </c>
      <c r="M25" s="4">
        <f t="shared" si="9"/>
        <v>52959.985015232058</v>
      </c>
      <c r="N25" s="4">
        <f>+N26+N29+N37+N46</f>
        <v>265401.34740205802</v>
      </c>
      <c r="O25" s="4">
        <f t="shared" si="1"/>
        <v>-3772.5474020580295</v>
      </c>
      <c r="P25" s="5">
        <f t="shared" si="2"/>
        <v>98.57855001906114</v>
      </c>
      <c r="R25" s="6"/>
    </row>
    <row r="26" spans="2:18" ht="18" customHeight="1" x14ac:dyDescent="0.2">
      <c r="B26" s="18" t="s">
        <v>26</v>
      </c>
      <c r="C26" s="4">
        <f t="shared" ref="C26:M26" si="10">+C27+C28</f>
        <v>39098.899999999994</v>
      </c>
      <c r="D26" s="4">
        <f>+D27+D28</f>
        <v>31395</v>
      </c>
      <c r="E26" s="4">
        <f>+E27+E28</f>
        <v>35123.4</v>
      </c>
      <c r="F26" s="4">
        <f>+F27+F28</f>
        <v>35442.400000000001</v>
      </c>
      <c r="G26" s="4">
        <f t="shared" si="10"/>
        <v>33200.400000000001</v>
      </c>
      <c r="H26" s="4">
        <f t="shared" si="10"/>
        <v>174260.09999999998</v>
      </c>
      <c r="I26" s="4">
        <f t="shared" si="10"/>
        <v>37936.976733651507</v>
      </c>
      <c r="J26" s="4">
        <f>+J27+J28</f>
        <v>33164.404072251717</v>
      </c>
      <c r="K26" s="4">
        <f>+K27+K28</f>
        <v>34679.566093608388</v>
      </c>
      <c r="L26" s="4">
        <f>+L27+L28</f>
        <v>34557.737040857959</v>
      </c>
      <c r="M26" s="4">
        <f t="shared" si="10"/>
        <v>35237.971709560436</v>
      </c>
      <c r="N26" s="4">
        <f>+N27+N28</f>
        <v>175576.65564993001</v>
      </c>
      <c r="O26" s="4">
        <f t="shared" si="1"/>
        <v>-1316.5556499300292</v>
      </c>
      <c r="P26" s="5">
        <f t="shared" si="2"/>
        <v>99.25015336175727</v>
      </c>
      <c r="R26" s="6"/>
    </row>
    <row r="27" spans="2:18" ht="18" customHeight="1" x14ac:dyDescent="0.2">
      <c r="B27" s="19" t="s">
        <v>27</v>
      </c>
      <c r="C27" s="9">
        <v>25142.6</v>
      </c>
      <c r="D27" s="9">
        <v>19222.099999999999</v>
      </c>
      <c r="E27" s="9">
        <v>19870.7</v>
      </c>
      <c r="F27" s="9">
        <v>21419.9</v>
      </c>
      <c r="G27" s="9">
        <v>19543.400000000001</v>
      </c>
      <c r="H27" s="9">
        <f>SUM(C27:G27)</f>
        <v>105198.69999999998</v>
      </c>
      <c r="I27" s="9">
        <v>24169.415806608307</v>
      </c>
      <c r="J27" s="9">
        <v>19072.3857362612</v>
      </c>
      <c r="K27" s="9">
        <v>19241.11014226987</v>
      </c>
      <c r="L27" s="9">
        <v>19686.660067193508</v>
      </c>
      <c r="M27" s="9">
        <v>19662.971336571547</v>
      </c>
      <c r="N27" s="9">
        <f>SUM(I27:M27)</f>
        <v>101832.54308890442</v>
      </c>
      <c r="O27" s="9">
        <f t="shared" si="1"/>
        <v>3366.1569110955606</v>
      </c>
      <c r="P27" s="10">
        <f t="shared" si="2"/>
        <v>103.30558072006191</v>
      </c>
      <c r="R27" s="6"/>
    </row>
    <row r="28" spans="2:18" ht="18" customHeight="1" x14ac:dyDescent="0.2">
      <c r="B28" s="19" t="s">
        <v>28</v>
      </c>
      <c r="C28" s="9">
        <v>13956.3</v>
      </c>
      <c r="D28" s="9">
        <v>12172.9</v>
      </c>
      <c r="E28" s="9">
        <v>15252.7</v>
      </c>
      <c r="F28" s="9">
        <v>14022.5</v>
      </c>
      <c r="G28" s="9">
        <v>13657</v>
      </c>
      <c r="H28" s="9">
        <f>SUM(C28:G28)</f>
        <v>69061.399999999994</v>
      </c>
      <c r="I28" s="9">
        <v>13767.560927043203</v>
      </c>
      <c r="J28" s="9">
        <v>14092.018335990517</v>
      </c>
      <c r="K28" s="9">
        <v>15438.455951338516</v>
      </c>
      <c r="L28" s="9">
        <v>14871.076973664449</v>
      </c>
      <c r="M28" s="9">
        <v>15575.000372988889</v>
      </c>
      <c r="N28" s="9">
        <f>SUM(I28:M28)</f>
        <v>73744.112561025569</v>
      </c>
      <c r="O28" s="9">
        <f t="shared" si="1"/>
        <v>-4682.7125610255753</v>
      </c>
      <c r="P28" s="10">
        <f t="shared" si="2"/>
        <v>93.650052324990028</v>
      </c>
      <c r="R28" s="6"/>
    </row>
    <row r="29" spans="2:18" ht="18" customHeight="1" x14ac:dyDescent="0.2">
      <c r="B29" s="20" t="s">
        <v>29</v>
      </c>
      <c r="C29" s="4">
        <f t="shared" ref="C29:N29" si="11">SUM(C30:C36)</f>
        <v>15938.500000000002</v>
      </c>
      <c r="D29" s="4">
        <f>SUM(D30:D36)</f>
        <v>13131.199999999999</v>
      </c>
      <c r="E29" s="4">
        <f>SUM(E30:E36)</f>
        <v>13999.900000000001</v>
      </c>
      <c r="F29" s="4">
        <f>SUM(F30:F36)</f>
        <v>15817.599999999999</v>
      </c>
      <c r="G29" s="4">
        <f t="shared" si="11"/>
        <v>14440.3</v>
      </c>
      <c r="H29" s="4">
        <f t="shared" si="11"/>
        <v>73327.499999999985</v>
      </c>
      <c r="I29" s="4">
        <f t="shared" si="11"/>
        <v>16116.125702063982</v>
      </c>
      <c r="J29" s="4">
        <f>SUM(J30:J36)</f>
        <v>13683.138301410423</v>
      </c>
      <c r="K29" s="4">
        <f>SUM(K30:K36)</f>
        <v>13919.955167679385</v>
      </c>
      <c r="L29" s="4">
        <f>SUM(L30:L36)</f>
        <v>15477.314276641693</v>
      </c>
      <c r="M29" s="4">
        <f t="shared" si="11"/>
        <v>15082.378572899876</v>
      </c>
      <c r="N29" s="4">
        <f t="shared" si="11"/>
        <v>74278.912020695367</v>
      </c>
      <c r="O29" s="4">
        <f t="shared" si="1"/>
        <v>-951.41202069538122</v>
      </c>
      <c r="P29" s="5">
        <f t="shared" si="2"/>
        <v>98.719135761667715</v>
      </c>
      <c r="R29" s="6"/>
    </row>
    <row r="30" spans="2:18" ht="18" customHeight="1" x14ac:dyDescent="0.2">
      <c r="B30" s="19" t="s">
        <v>30</v>
      </c>
      <c r="C30" s="9">
        <v>4536.8999999999996</v>
      </c>
      <c r="D30" s="9">
        <v>4168.1000000000004</v>
      </c>
      <c r="E30" s="9">
        <v>4356.5</v>
      </c>
      <c r="F30" s="9">
        <v>4999.8</v>
      </c>
      <c r="G30" s="9">
        <v>4267</v>
      </c>
      <c r="H30" s="9">
        <f t="shared" ref="H30:H36" si="12">SUM(C30:G30)</f>
        <v>22328.3</v>
      </c>
      <c r="I30" s="16">
        <v>4929.90125288947</v>
      </c>
      <c r="J30" s="16">
        <v>4278.2938209867116</v>
      </c>
      <c r="K30" s="16">
        <v>4519.1363663766633</v>
      </c>
      <c r="L30" s="16">
        <v>5222.9098240168132</v>
      </c>
      <c r="M30" s="16">
        <v>4581.2636986507814</v>
      </c>
      <c r="N30" s="16">
        <f t="shared" ref="N30:N36" si="13">SUM(I30:M30)</f>
        <v>23531.50496292044</v>
      </c>
      <c r="O30" s="16">
        <f t="shared" si="1"/>
        <v>-1203.2049629204412</v>
      </c>
      <c r="P30" s="10">
        <f t="shared" si="2"/>
        <v>94.886833779580272</v>
      </c>
      <c r="R30" s="6"/>
    </row>
    <row r="31" spans="2:18" ht="18" customHeight="1" x14ac:dyDescent="0.2">
      <c r="B31" s="19" t="s">
        <v>31</v>
      </c>
      <c r="C31" s="9">
        <v>2734.1</v>
      </c>
      <c r="D31" s="9">
        <v>2668.5</v>
      </c>
      <c r="E31" s="9">
        <v>2838.7</v>
      </c>
      <c r="F31" s="9">
        <v>3809.5</v>
      </c>
      <c r="G31" s="9">
        <v>3203.4</v>
      </c>
      <c r="H31" s="9">
        <f t="shared" si="12"/>
        <v>15254.199999999999</v>
      </c>
      <c r="I31" s="16">
        <v>2823.9249360204903</v>
      </c>
      <c r="J31" s="16">
        <v>2585.3703760510748</v>
      </c>
      <c r="K31" s="16">
        <v>2692.3061191531597</v>
      </c>
      <c r="L31" s="16">
        <v>2797.8597164353414</v>
      </c>
      <c r="M31" s="16">
        <v>2633.5327280549996</v>
      </c>
      <c r="N31" s="16">
        <f t="shared" si="13"/>
        <v>13532.993875715065</v>
      </c>
      <c r="O31" s="16">
        <f t="shared" si="1"/>
        <v>1721.206124284934</v>
      </c>
      <c r="P31" s="10">
        <f t="shared" si="2"/>
        <v>112.71859087569408</v>
      </c>
      <c r="R31" s="6"/>
    </row>
    <row r="32" spans="2:18" ht="18" customHeight="1" x14ac:dyDescent="0.2">
      <c r="B32" s="19" t="s">
        <v>32</v>
      </c>
      <c r="C32" s="9">
        <v>5644.5</v>
      </c>
      <c r="D32" s="9">
        <v>3605.7</v>
      </c>
      <c r="E32" s="9">
        <v>4096.5</v>
      </c>
      <c r="F32" s="9">
        <v>4073.3</v>
      </c>
      <c r="G32" s="9">
        <v>3828.9</v>
      </c>
      <c r="H32" s="9">
        <f t="shared" si="12"/>
        <v>21248.9</v>
      </c>
      <c r="I32" s="9">
        <v>5304.7271684514817</v>
      </c>
      <c r="J32" s="9">
        <v>3818.9133767735243</v>
      </c>
      <c r="K32" s="9">
        <v>3737.3843383866829</v>
      </c>
      <c r="L32" s="9">
        <v>4099.4678295286512</v>
      </c>
      <c r="M32" s="9">
        <v>4277.2174570371944</v>
      </c>
      <c r="N32" s="16">
        <f t="shared" si="13"/>
        <v>21237.710170177532</v>
      </c>
      <c r="O32" s="9">
        <f t="shared" si="1"/>
        <v>11.189829822469619</v>
      </c>
      <c r="P32" s="10">
        <f t="shared" si="2"/>
        <v>100.05268849481797</v>
      </c>
      <c r="R32" s="6"/>
    </row>
    <row r="33" spans="2:18" ht="18" customHeight="1" x14ac:dyDescent="0.2">
      <c r="B33" s="19" t="s">
        <v>33</v>
      </c>
      <c r="C33" s="9">
        <v>175.9</v>
      </c>
      <c r="D33" s="9">
        <v>323.89999999999998</v>
      </c>
      <c r="E33" s="9">
        <v>153.19999999999999</v>
      </c>
      <c r="F33" s="9">
        <v>303.10000000000002</v>
      </c>
      <c r="G33" s="9">
        <v>281.10000000000002</v>
      </c>
      <c r="H33" s="9">
        <f t="shared" si="12"/>
        <v>1237.2</v>
      </c>
      <c r="I33" s="9">
        <v>177.5846536281374</v>
      </c>
      <c r="J33" s="9">
        <v>278.05824364580127</v>
      </c>
      <c r="K33" s="9">
        <v>209.41488398393585</v>
      </c>
      <c r="L33" s="9">
        <v>259.41160329345985</v>
      </c>
      <c r="M33" s="9">
        <v>260.29513936988519</v>
      </c>
      <c r="N33" s="16">
        <f t="shared" si="13"/>
        <v>1184.7645239212195</v>
      </c>
      <c r="O33" s="9">
        <f t="shared" si="1"/>
        <v>52.435476078780539</v>
      </c>
      <c r="P33" s="10">
        <f t="shared" si="2"/>
        <v>104.42581416138582</v>
      </c>
      <c r="R33" s="6"/>
    </row>
    <row r="34" spans="2:18" ht="18" customHeight="1" x14ac:dyDescent="0.2">
      <c r="B34" s="19" t="s">
        <v>34</v>
      </c>
      <c r="C34" s="9">
        <v>848.7</v>
      </c>
      <c r="D34" s="9">
        <v>818.1</v>
      </c>
      <c r="E34" s="9">
        <v>829.2</v>
      </c>
      <c r="F34" s="9">
        <v>836.4</v>
      </c>
      <c r="G34" s="9">
        <v>816.3</v>
      </c>
      <c r="H34" s="9">
        <f t="shared" si="12"/>
        <v>4148.7</v>
      </c>
      <c r="I34" s="9">
        <v>899.7586215919946</v>
      </c>
      <c r="J34" s="9">
        <v>886.84246431995109</v>
      </c>
      <c r="K34" s="9">
        <v>879.32045846276708</v>
      </c>
      <c r="L34" s="9">
        <v>880.45335757862915</v>
      </c>
      <c r="M34" s="9">
        <v>874.3775385567119</v>
      </c>
      <c r="N34" s="16">
        <f t="shared" si="13"/>
        <v>4420.7524405100539</v>
      </c>
      <c r="O34" s="9">
        <f t="shared" si="1"/>
        <v>-272.05244051005411</v>
      </c>
      <c r="P34" s="10">
        <f t="shared" si="2"/>
        <v>93.846015035425381</v>
      </c>
      <c r="R34" s="6"/>
    </row>
    <row r="35" spans="2:18" ht="18" customHeight="1" x14ac:dyDescent="0.2">
      <c r="B35" s="19" t="s">
        <v>35</v>
      </c>
      <c r="C35" s="9">
        <v>1579.7</v>
      </c>
      <c r="D35" s="9">
        <v>1159.0999999999999</v>
      </c>
      <c r="E35" s="9">
        <v>1227</v>
      </c>
      <c r="F35" s="9">
        <v>1353.9</v>
      </c>
      <c r="G35" s="9">
        <v>1559.6</v>
      </c>
      <c r="H35" s="9">
        <f t="shared" si="12"/>
        <v>6879.3000000000011</v>
      </c>
      <c r="I35" s="9">
        <v>1315.6149247367932</v>
      </c>
      <c r="J35" s="9">
        <v>1230.2030702362504</v>
      </c>
      <c r="K35" s="9">
        <v>1221.4755545294031</v>
      </c>
      <c r="L35" s="9">
        <v>1547.6971370053561</v>
      </c>
      <c r="M35" s="9">
        <v>1690.6100618123678</v>
      </c>
      <c r="N35" s="16">
        <f t="shared" si="13"/>
        <v>7005.6007483201702</v>
      </c>
      <c r="O35" s="9">
        <f t="shared" si="1"/>
        <v>-126.30074832016908</v>
      </c>
      <c r="P35" s="10">
        <f t="shared" si="2"/>
        <v>98.1971460712994</v>
      </c>
      <c r="R35" s="6"/>
    </row>
    <row r="36" spans="2:18" ht="18" customHeight="1" x14ac:dyDescent="0.2">
      <c r="B36" s="19" t="s">
        <v>23</v>
      </c>
      <c r="C36" s="9">
        <v>418.7</v>
      </c>
      <c r="D36" s="9">
        <v>387.8</v>
      </c>
      <c r="E36" s="9">
        <v>498.8</v>
      </c>
      <c r="F36" s="9">
        <v>441.6</v>
      </c>
      <c r="G36" s="9">
        <v>484</v>
      </c>
      <c r="H36" s="9">
        <f t="shared" si="12"/>
        <v>2230.9</v>
      </c>
      <c r="I36" s="9">
        <v>664.61414474561627</v>
      </c>
      <c r="J36" s="9">
        <v>605.45694939711166</v>
      </c>
      <c r="K36" s="9">
        <v>660.91744678677276</v>
      </c>
      <c r="L36" s="9">
        <v>669.51480878344194</v>
      </c>
      <c r="M36" s="9">
        <v>765.08194941793363</v>
      </c>
      <c r="N36" s="16">
        <f t="shared" si="13"/>
        <v>3365.5852991308761</v>
      </c>
      <c r="O36" s="9">
        <f t="shared" si="1"/>
        <v>-1134.685299130876</v>
      </c>
      <c r="P36" s="10">
        <f t="shared" si="2"/>
        <v>66.28564727140045</v>
      </c>
      <c r="R36" s="6"/>
    </row>
    <row r="37" spans="2:18" ht="18" customHeight="1" x14ac:dyDescent="0.2">
      <c r="B37" s="18" t="s">
        <v>36</v>
      </c>
      <c r="C37" s="4">
        <f t="shared" ref="C37:N37" si="14">+C38+C39+C40+C43+C44+C45</f>
        <v>2543.6000000000004</v>
      </c>
      <c r="D37" s="4">
        <f>+D38+D39+D40+D43+D44+D45</f>
        <v>2812.2000000000003</v>
      </c>
      <c r="E37" s="4">
        <f>+E38+E39+E40+E43+E44+E45</f>
        <v>3149</v>
      </c>
      <c r="F37" s="4">
        <f>+F38+F39+F40+F43+F44+F45</f>
        <v>2053.5</v>
      </c>
      <c r="G37" s="4">
        <f t="shared" si="14"/>
        <v>2074.8000000000002</v>
      </c>
      <c r="H37" s="4">
        <f t="shared" si="14"/>
        <v>12633.1</v>
      </c>
      <c r="I37" s="4">
        <f t="shared" si="14"/>
        <v>3727.349742692908</v>
      </c>
      <c r="J37" s="4">
        <f>+J38+J39+J40+J43+J44+J45</f>
        <v>3568.7357384869979</v>
      </c>
      <c r="K37" s="4">
        <f>+K38+K39+K40+K43+K44+K45</f>
        <v>2354.0598487046545</v>
      </c>
      <c r="L37" s="4">
        <f>+L38+L39+L40+L43+L44+L45</f>
        <v>2070.9173215161591</v>
      </c>
      <c r="M37" s="4">
        <f t="shared" si="14"/>
        <v>2323.2393588853952</v>
      </c>
      <c r="N37" s="4">
        <f t="shared" si="14"/>
        <v>14044.302010286116</v>
      </c>
      <c r="O37" s="4">
        <f t="shared" si="1"/>
        <v>-1411.2020102861152</v>
      </c>
      <c r="P37" s="5">
        <f t="shared" si="2"/>
        <v>89.951782514698536</v>
      </c>
      <c r="R37" s="6"/>
    </row>
    <row r="38" spans="2:18" ht="18" customHeight="1" x14ac:dyDescent="0.2">
      <c r="B38" s="19" t="s">
        <v>37</v>
      </c>
      <c r="C38" s="9">
        <v>1675.5</v>
      </c>
      <c r="D38" s="9">
        <v>2030.3</v>
      </c>
      <c r="E38" s="9">
        <v>2038.1</v>
      </c>
      <c r="F38" s="9">
        <v>1715.1</v>
      </c>
      <c r="G38" s="9">
        <v>1837.2</v>
      </c>
      <c r="H38" s="9">
        <f>SUM(C38:G38)</f>
        <v>9296.2000000000007</v>
      </c>
      <c r="I38" s="9">
        <v>2028.2288617889719</v>
      </c>
      <c r="J38" s="9">
        <v>2194.6339127827373</v>
      </c>
      <c r="K38" s="9">
        <v>2103.3547722205494</v>
      </c>
      <c r="L38" s="9">
        <v>1847.8744748484739</v>
      </c>
      <c r="M38" s="9">
        <v>2097.6963576782846</v>
      </c>
      <c r="N38" s="9">
        <f>SUM(I38:M38)</f>
        <v>10271.788379319018</v>
      </c>
      <c r="O38" s="9">
        <f t="shared" si="1"/>
        <v>-975.58837931901689</v>
      </c>
      <c r="P38" s="10">
        <f t="shared" si="2"/>
        <v>90.502253908547772</v>
      </c>
      <c r="R38" s="6"/>
    </row>
    <row r="39" spans="2:18" ht="18" customHeight="1" x14ac:dyDescent="0.2">
      <c r="B39" s="19" t="s">
        <v>38</v>
      </c>
      <c r="C39" s="9">
        <v>703.4</v>
      </c>
      <c r="D39" s="9">
        <v>614.5</v>
      </c>
      <c r="E39" s="9">
        <v>936.6</v>
      </c>
      <c r="F39" s="9">
        <v>163.1</v>
      </c>
      <c r="G39" s="9">
        <v>66.599999999999994</v>
      </c>
      <c r="H39" s="9">
        <f>SUM(C39:G39)</f>
        <v>2484.1999999999998</v>
      </c>
      <c r="I39" s="9">
        <v>1525.2812574413358</v>
      </c>
      <c r="J39" s="9">
        <v>1201.7769105149578</v>
      </c>
      <c r="K39" s="9">
        <v>69.188246269719627</v>
      </c>
      <c r="L39" s="9">
        <v>46.233798759401139</v>
      </c>
      <c r="M39" s="9">
        <v>47.917336203733193</v>
      </c>
      <c r="N39" s="9">
        <f>SUM(I39:M39)</f>
        <v>2890.3975491891474</v>
      </c>
      <c r="O39" s="9">
        <f t="shared" si="1"/>
        <v>-406.19754918914759</v>
      </c>
      <c r="P39" s="10">
        <f t="shared" si="2"/>
        <v>85.946654663366303</v>
      </c>
      <c r="R39" s="6"/>
    </row>
    <row r="40" spans="2:18" ht="18" customHeight="1" x14ac:dyDescent="0.2">
      <c r="B40" s="21" t="s">
        <v>39</v>
      </c>
      <c r="C40" s="4">
        <f t="shared" ref="C40:L40" si="15">+C41+C42</f>
        <v>25.299999999999997</v>
      </c>
      <c r="D40" s="4">
        <f t="shared" si="15"/>
        <v>29.8</v>
      </c>
      <c r="E40" s="4">
        <f t="shared" si="15"/>
        <v>28</v>
      </c>
      <c r="F40" s="4">
        <f t="shared" si="15"/>
        <v>28.6</v>
      </c>
      <c r="G40" s="4">
        <f t="shared" si="15"/>
        <v>25.1</v>
      </c>
      <c r="H40" s="4">
        <f t="shared" si="15"/>
        <v>136.80000000000001</v>
      </c>
      <c r="I40" s="4">
        <f t="shared" si="15"/>
        <v>25.567783165472598</v>
      </c>
      <c r="J40" s="4">
        <f t="shared" si="15"/>
        <v>23.945115716733596</v>
      </c>
      <c r="K40" s="4">
        <f t="shared" si="15"/>
        <v>26.979492310022323</v>
      </c>
      <c r="L40" s="4">
        <f t="shared" si="15"/>
        <v>20.957264541172606</v>
      </c>
      <c r="M40" s="4">
        <v>21.659058429784249</v>
      </c>
      <c r="N40" s="4">
        <f>+N41+N42</f>
        <v>119.10871416318537</v>
      </c>
      <c r="O40" s="4">
        <f t="shared" si="1"/>
        <v>17.691285836814643</v>
      </c>
      <c r="P40" s="5">
        <f t="shared" si="2"/>
        <v>114.85305752908776</v>
      </c>
      <c r="R40" s="6"/>
    </row>
    <row r="41" spans="2:18" ht="18" customHeight="1" x14ac:dyDescent="0.2">
      <c r="B41" s="22" t="s">
        <v>40</v>
      </c>
      <c r="C41" s="9">
        <v>11.7</v>
      </c>
      <c r="D41" s="9">
        <v>21.1</v>
      </c>
      <c r="E41" s="9">
        <v>11</v>
      </c>
      <c r="F41" s="9">
        <v>14.6</v>
      </c>
      <c r="G41" s="9">
        <v>14</v>
      </c>
      <c r="H41" s="9">
        <f t="shared" ref="H41:H46" si="16">SUM(C41:G41)</f>
        <v>72.400000000000006</v>
      </c>
      <c r="I41" s="23">
        <v>14.06429278822001</v>
      </c>
      <c r="J41" s="23">
        <v>10.640296791036752</v>
      </c>
      <c r="K41" s="23">
        <v>17.904680906565169</v>
      </c>
      <c r="L41" s="23">
        <v>14.503775826466105</v>
      </c>
      <c r="M41" s="23">
        <v>15.421369094803605</v>
      </c>
      <c r="N41" s="9">
        <f t="shared" ref="N41:N46" si="17">SUM(I41:M41)</f>
        <v>72.534415407091643</v>
      </c>
      <c r="O41" s="9">
        <f t="shared" si="1"/>
        <v>-0.13441540709163746</v>
      </c>
      <c r="P41" s="10">
        <f t="shared" si="2"/>
        <v>99.814687405506405</v>
      </c>
      <c r="R41" s="6"/>
    </row>
    <row r="42" spans="2:18" ht="18" customHeight="1" x14ac:dyDescent="0.2">
      <c r="B42" s="24" t="s">
        <v>41</v>
      </c>
      <c r="C42" s="25">
        <v>13.6</v>
      </c>
      <c r="D42" s="25">
        <v>8.6999999999999993</v>
      </c>
      <c r="E42" s="25">
        <v>17</v>
      </c>
      <c r="F42" s="25">
        <v>14</v>
      </c>
      <c r="G42" s="25">
        <v>11.1</v>
      </c>
      <c r="H42" s="25">
        <f t="shared" si="16"/>
        <v>64.399999999999991</v>
      </c>
      <c r="I42" s="25">
        <v>11.503490377252588</v>
      </c>
      <c r="J42" s="25">
        <v>13.304818925696846</v>
      </c>
      <c r="K42" s="25">
        <v>9.0748114034571543</v>
      </c>
      <c r="L42" s="25">
        <v>6.4534887147065021</v>
      </c>
      <c r="M42" s="25">
        <v>6.2376893349806437</v>
      </c>
      <c r="N42" s="25">
        <f t="shared" si="17"/>
        <v>46.574298756093732</v>
      </c>
      <c r="O42" s="25">
        <f t="shared" si="1"/>
        <v>17.825701243906259</v>
      </c>
      <c r="P42" s="26">
        <f t="shared" si="2"/>
        <v>138.27368681868552</v>
      </c>
      <c r="R42" s="6"/>
    </row>
    <row r="43" spans="2:18" ht="18" customHeight="1" x14ac:dyDescent="0.2">
      <c r="B43" s="19" t="s">
        <v>42</v>
      </c>
      <c r="C43" s="9">
        <v>106</v>
      </c>
      <c r="D43" s="9">
        <v>104.1</v>
      </c>
      <c r="E43" s="9">
        <v>109.9</v>
      </c>
      <c r="F43" s="9">
        <v>110.7</v>
      </c>
      <c r="G43" s="9">
        <v>109.4</v>
      </c>
      <c r="H43" s="9">
        <f t="shared" si="16"/>
        <v>540.1</v>
      </c>
      <c r="I43" s="9">
        <v>109.12963480712118</v>
      </c>
      <c r="J43" s="9">
        <v>114.30637614775598</v>
      </c>
      <c r="K43" s="9">
        <v>117.39904507670782</v>
      </c>
      <c r="L43" s="9">
        <v>119.98477696661178</v>
      </c>
      <c r="M43" s="9">
        <v>117.74002126407625</v>
      </c>
      <c r="N43" s="9">
        <f t="shared" si="17"/>
        <v>578.55985426227301</v>
      </c>
      <c r="O43" s="9">
        <f t="shared" si="1"/>
        <v>-38.459854262272984</v>
      </c>
      <c r="P43" s="10">
        <f t="shared" si="2"/>
        <v>93.352484798428776</v>
      </c>
      <c r="R43" s="6"/>
    </row>
    <row r="44" spans="2:18" ht="18" customHeight="1" x14ac:dyDescent="0.2">
      <c r="B44" s="19" t="s">
        <v>43</v>
      </c>
      <c r="C44" s="9">
        <v>33.4</v>
      </c>
      <c r="D44" s="9">
        <v>33.5</v>
      </c>
      <c r="E44" s="9">
        <v>36.4</v>
      </c>
      <c r="F44" s="9">
        <v>36</v>
      </c>
      <c r="G44" s="9">
        <v>36.5</v>
      </c>
      <c r="H44" s="9">
        <f t="shared" si="16"/>
        <v>175.8</v>
      </c>
      <c r="I44" s="9">
        <v>39.142205490006575</v>
      </c>
      <c r="J44" s="9">
        <v>34.073423324813305</v>
      </c>
      <c r="K44" s="9">
        <v>37.138292827655825</v>
      </c>
      <c r="L44" s="9">
        <v>35.867006400499413</v>
      </c>
      <c r="M44" s="9">
        <v>38.226585309516999</v>
      </c>
      <c r="N44" s="9">
        <f t="shared" si="17"/>
        <v>184.44751335249211</v>
      </c>
      <c r="O44" s="9">
        <f t="shared" si="1"/>
        <v>-8.6475133524920977</v>
      </c>
      <c r="P44" s="10">
        <f t="shared" si="2"/>
        <v>95.311667153806468</v>
      </c>
      <c r="R44" s="6"/>
    </row>
    <row r="45" spans="2:18" ht="18" customHeight="1" x14ac:dyDescent="0.2">
      <c r="B45" s="27" t="s">
        <v>23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f t="shared" si="16"/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f t="shared" si="17"/>
        <v>0</v>
      </c>
      <c r="O45" s="9">
        <f t="shared" si="1"/>
        <v>0</v>
      </c>
      <c r="P45" s="10">
        <v>0</v>
      </c>
      <c r="R45" s="6"/>
    </row>
    <row r="46" spans="2:18" ht="18" customHeight="1" x14ac:dyDescent="0.2">
      <c r="B46" s="18" t="s">
        <v>44</v>
      </c>
      <c r="C46" s="4">
        <v>236.8</v>
      </c>
      <c r="D46" s="4">
        <v>250.7</v>
      </c>
      <c r="E46" s="4">
        <v>312.8</v>
      </c>
      <c r="F46" s="4">
        <v>264.5</v>
      </c>
      <c r="G46" s="4">
        <v>343.3</v>
      </c>
      <c r="H46" s="4">
        <f t="shared" si="16"/>
        <v>1408.1</v>
      </c>
      <c r="I46" s="4">
        <v>287.46346787067262</v>
      </c>
      <c r="J46" s="4">
        <v>305.61025900181846</v>
      </c>
      <c r="K46" s="4">
        <v>276.24438449015332</v>
      </c>
      <c r="L46" s="4">
        <v>315.76423589756689</v>
      </c>
      <c r="M46" s="4">
        <v>316.39537388635222</v>
      </c>
      <c r="N46" s="4">
        <f t="shared" si="17"/>
        <v>1501.4777211465637</v>
      </c>
      <c r="O46" s="4">
        <f t="shared" si="1"/>
        <v>-93.377721146563772</v>
      </c>
      <c r="P46" s="5">
        <f t="shared" ref="P46:P56" si="18">+H46/N46*100</f>
        <v>93.780945276013924</v>
      </c>
      <c r="R46" s="6"/>
    </row>
    <row r="47" spans="2:18" ht="18" customHeight="1" x14ac:dyDescent="0.2">
      <c r="B47" s="7" t="s">
        <v>45</v>
      </c>
      <c r="C47" s="4">
        <f t="shared" ref="C47:M47" si="19">+C48+C50</f>
        <v>6041.5999999999995</v>
      </c>
      <c r="D47" s="4">
        <f>+D48+D50</f>
        <v>5251.0999999999995</v>
      </c>
      <c r="E47" s="4">
        <f>+E48+E50</f>
        <v>6540.3</v>
      </c>
      <c r="F47" s="4">
        <f>+F48+F50</f>
        <v>6150.0999999999995</v>
      </c>
      <c r="G47" s="4">
        <f t="shared" si="19"/>
        <v>5685.2</v>
      </c>
      <c r="H47" s="4">
        <f t="shared" si="19"/>
        <v>29668.3</v>
      </c>
      <c r="I47" s="4">
        <f t="shared" si="19"/>
        <v>5815.2202331370636</v>
      </c>
      <c r="J47" s="4">
        <f>+J48+J50</f>
        <v>5985.0577732112424</v>
      </c>
      <c r="K47" s="4">
        <f>+K48+K50</f>
        <v>6308.5341354909979</v>
      </c>
      <c r="L47" s="4">
        <f>+L48+L50</f>
        <v>5933.2539508842019</v>
      </c>
      <c r="M47" s="4">
        <f t="shared" si="19"/>
        <v>6250.0259662042881</v>
      </c>
      <c r="N47" s="4">
        <f>+N48+N50</f>
        <v>30292.092058927796</v>
      </c>
      <c r="O47" s="4">
        <f t="shared" si="1"/>
        <v>-623.79205892779646</v>
      </c>
      <c r="P47" s="5">
        <f t="shared" si="18"/>
        <v>97.940742891859955</v>
      </c>
      <c r="R47" s="6"/>
    </row>
    <row r="48" spans="2:18" ht="18" customHeight="1" x14ac:dyDescent="0.2">
      <c r="B48" s="18" t="s">
        <v>46</v>
      </c>
      <c r="C48" s="4">
        <f t="shared" ref="C48:N48" si="20">SUM(C49:C49)</f>
        <v>4837.3999999999996</v>
      </c>
      <c r="D48" s="4">
        <f t="shared" si="20"/>
        <v>4112.8999999999996</v>
      </c>
      <c r="E48" s="4">
        <f t="shared" si="20"/>
        <v>5414.8</v>
      </c>
      <c r="F48" s="4">
        <f t="shared" si="20"/>
        <v>4945.8999999999996</v>
      </c>
      <c r="G48" s="4">
        <f t="shared" si="20"/>
        <v>4758.2</v>
      </c>
      <c r="H48" s="4">
        <f t="shared" si="20"/>
        <v>24069.200000000001</v>
      </c>
      <c r="I48" s="4">
        <f t="shared" si="20"/>
        <v>4672.1384200952716</v>
      </c>
      <c r="J48" s="4">
        <f t="shared" si="20"/>
        <v>4899.785409694904</v>
      </c>
      <c r="K48" s="4">
        <f t="shared" si="20"/>
        <v>5203.0157566916905</v>
      </c>
      <c r="L48" s="4">
        <f t="shared" si="20"/>
        <v>4824.1790048265593</v>
      </c>
      <c r="M48" s="4">
        <f t="shared" si="20"/>
        <v>5292.5404825775449</v>
      </c>
      <c r="N48" s="4">
        <f t="shared" si="20"/>
        <v>24891.65907388597</v>
      </c>
      <c r="O48" s="4">
        <f t="shared" si="1"/>
        <v>-822.4590738859697</v>
      </c>
      <c r="P48" s="5">
        <f t="shared" si="18"/>
        <v>96.695844694623759</v>
      </c>
      <c r="R48" s="6"/>
    </row>
    <row r="49" spans="2:18" ht="18" customHeight="1" x14ac:dyDescent="0.2">
      <c r="B49" s="19" t="s">
        <v>47</v>
      </c>
      <c r="C49" s="9">
        <v>4837.3999999999996</v>
      </c>
      <c r="D49" s="9">
        <v>4112.8999999999996</v>
      </c>
      <c r="E49" s="9">
        <v>5414.8</v>
      </c>
      <c r="F49" s="9">
        <v>4945.8999999999996</v>
      </c>
      <c r="G49" s="9">
        <v>4758.2</v>
      </c>
      <c r="H49" s="9">
        <f>SUM(C49:G49)</f>
        <v>24069.200000000001</v>
      </c>
      <c r="I49" s="9">
        <v>4672.1384200952716</v>
      </c>
      <c r="J49" s="9">
        <v>4899.785409694904</v>
      </c>
      <c r="K49" s="9">
        <v>5203.0157566916905</v>
      </c>
      <c r="L49" s="9">
        <v>4824.1790048265593</v>
      </c>
      <c r="M49" s="9">
        <v>5292.5404825775449</v>
      </c>
      <c r="N49" s="9">
        <f>SUM(I49:M49)</f>
        <v>24891.65907388597</v>
      </c>
      <c r="O49" s="9">
        <f t="shared" si="1"/>
        <v>-822.4590738859697</v>
      </c>
      <c r="P49" s="10">
        <f t="shared" si="18"/>
        <v>96.695844694623759</v>
      </c>
      <c r="R49" s="6"/>
    </row>
    <row r="50" spans="2:18" ht="18" customHeight="1" x14ac:dyDescent="0.2">
      <c r="B50" s="18" t="s">
        <v>48</v>
      </c>
      <c r="C50" s="4">
        <f t="shared" ref="C50:H50" si="21">SUM(C51:C53)</f>
        <v>1204.2</v>
      </c>
      <c r="D50" s="4">
        <f t="shared" si="21"/>
        <v>1138.2</v>
      </c>
      <c r="E50" s="4">
        <f t="shared" si="21"/>
        <v>1125.5</v>
      </c>
      <c r="F50" s="4">
        <f t="shared" si="21"/>
        <v>1204.2</v>
      </c>
      <c r="G50" s="4">
        <f t="shared" si="21"/>
        <v>927</v>
      </c>
      <c r="H50" s="4">
        <f t="shared" si="21"/>
        <v>5599.0999999999995</v>
      </c>
      <c r="I50" s="4">
        <f t="shared" ref="I50:N50" si="22">+I51+I52+I53</f>
        <v>1143.081813041792</v>
      </c>
      <c r="J50" s="4">
        <f t="shared" si="22"/>
        <v>1085.2723635163386</v>
      </c>
      <c r="K50" s="4">
        <f t="shared" si="22"/>
        <v>1105.5183787993074</v>
      </c>
      <c r="L50" s="4">
        <f t="shared" si="22"/>
        <v>1109.074946057643</v>
      </c>
      <c r="M50" s="4">
        <f t="shared" si="22"/>
        <v>957.48548362674308</v>
      </c>
      <c r="N50" s="4">
        <f t="shared" si="22"/>
        <v>5400.4329850418244</v>
      </c>
      <c r="O50" s="4">
        <f t="shared" si="1"/>
        <v>198.66701495817506</v>
      </c>
      <c r="P50" s="5">
        <f t="shared" si="18"/>
        <v>103.67872382656067</v>
      </c>
      <c r="R50" s="6"/>
    </row>
    <row r="51" spans="2:18" ht="18" customHeight="1" x14ac:dyDescent="0.2">
      <c r="B51" s="19" t="s">
        <v>49</v>
      </c>
      <c r="C51" s="9">
        <v>1183.8</v>
      </c>
      <c r="D51" s="9">
        <v>1117.7</v>
      </c>
      <c r="E51" s="9">
        <v>1100.0999999999999</v>
      </c>
      <c r="F51" s="9">
        <v>1180.8</v>
      </c>
      <c r="G51" s="9">
        <v>903.9</v>
      </c>
      <c r="H51" s="9">
        <f t="shared" ref="H51:H58" si="23">SUM(C51:G51)</f>
        <v>5486.2999999999993</v>
      </c>
      <c r="I51" s="9">
        <v>1122.4971811521884</v>
      </c>
      <c r="J51" s="9">
        <v>1066.8036637918608</v>
      </c>
      <c r="K51" s="9">
        <v>1083.5393245719376</v>
      </c>
      <c r="L51" s="9">
        <v>1091.1008472102083</v>
      </c>
      <c r="M51" s="9">
        <v>939.83070437624895</v>
      </c>
      <c r="N51" s="9">
        <f>SUM(I51:M51)</f>
        <v>5303.7717211024446</v>
      </c>
      <c r="O51" s="9">
        <f t="shared" si="1"/>
        <v>182.52827889755463</v>
      </c>
      <c r="P51" s="10">
        <f t="shared" si="18"/>
        <v>103.44148067631413</v>
      </c>
      <c r="R51" s="6"/>
    </row>
    <row r="52" spans="2:18" ht="18" customHeight="1" x14ac:dyDescent="0.2">
      <c r="B52" s="19" t="s">
        <v>50</v>
      </c>
      <c r="C52" s="9">
        <v>15.2</v>
      </c>
      <c r="D52" s="9">
        <v>17.2</v>
      </c>
      <c r="E52" s="9">
        <v>20.399999999999999</v>
      </c>
      <c r="F52" s="9">
        <v>17.2</v>
      </c>
      <c r="G52" s="9">
        <v>17</v>
      </c>
      <c r="H52" s="9">
        <f t="shared" si="23"/>
        <v>87</v>
      </c>
      <c r="I52" s="9">
        <v>16.855936986983178</v>
      </c>
      <c r="J52" s="9">
        <v>15.758910641772053</v>
      </c>
      <c r="K52" s="9">
        <v>18.751255317176909</v>
      </c>
      <c r="L52" s="9">
        <v>15.265370590568835</v>
      </c>
      <c r="M52" s="9">
        <v>14.724944831659379</v>
      </c>
      <c r="N52" s="9">
        <f>SUM(I52:M52)</f>
        <v>81.356418368160348</v>
      </c>
      <c r="O52" s="9">
        <f t="shared" si="1"/>
        <v>5.6435816318396519</v>
      </c>
      <c r="P52" s="10">
        <f t="shared" si="18"/>
        <v>106.93686096934709</v>
      </c>
      <c r="R52" s="6"/>
    </row>
    <row r="53" spans="2:18" ht="18" customHeight="1" x14ac:dyDescent="0.2">
      <c r="B53" s="19" t="s">
        <v>23</v>
      </c>
      <c r="C53" s="9">
        <v>5.2</v>
      </c>
      <c r="D53" s="9">
        <v>3.3</v>
      </c>
      <c r="E53" s="9">
        <v>5</v>
      </c>
      <c r="F53" s="9">
        <v>6.2</v>
      </c>
      <c r="G53" s="9">
        <v>6.1</v>
      </c>
      <c r="H53" s="9">
        <f t="shared" si="23"/>
        <v>25.799999999999997</v>
      </c>
      <c r="I53" s="9">
        <v>3.7286949026204765</v>
      </c>
      <c r="J53" s="9">
        <v>2.7097890827058881</v>
      </c>
      <c r="K53" s="9">
        <v>3.2277989101929694</v>
      </c>
      <c r="L53" s="9">
        <v>2.7087282568659661</v>
      </c>
      <c r="M53" s="9">
        <v>2.9298344188346781</v>
      </c>
      <c r="N53" s="9">
        <f>SUM(I53:M53)</f>
        <v>15.304845571219978</v>
      </c>
      <c r="O53" s="9">
        <f t="shared" si="1"/>
        <v>10.495154428780019</v>
      </c>
      <c r="P53" s="10">
        <f t="shared" si="18"/>
        <v>168.5740629001553</v>
      </c>
      <c r="R53" s="6"/>
    </row>
    <row r="54" spans="2:18" ht="18" customHeight="1" x14ac:dyDescent="0.2">
      <c r="B54" s="7" t="s">
        <v>51</v>
      </c>
      <c r="C54" s="4">
        <v>121.2</v>
      </c>
      <c r="D54" s="4">
        <v>138.1</v>
      </c>
      <c r="E54" s="4">
        <v>148.30000000000001</v>
      </c>
      <c r="F54" s="4">
        <v>120.7</v>
      </c>
      <c r="G54" s="4">
        <v>133</v>
      </c>
      <c r="H54" s="4">
        <f t="shared" si="23"/>
        <v>661.30000000000007</v>
      </c>
      <c r="I54" s="4">
        <v>139.18894963961262</v>
      </c>
      <c r="J54" s="4">
        <v>144.0608832899058</v>
      </c>
      <c r="K54" s="4">
        <v>147.98464329355875</v>
      </c>
      <c r="L54" s="4">
        <v>132.56604025877797</v>
      </c>
      <c r="M54" s="4">
        <v>146.56637378257687</v>
      </c>
      <c r="N54" s="4">
        <f>SUM(I54:M54)</f>
        <v>710.36689026443207</v>
      </c>
      <c r="O54" s="4">
        <f t="shared" si="1"/>
        <v>-49.066890264432004</v>
      </c>
      <c r="P54" s="5">
        <f t="shared" si="18"/>
        <v>93.092739690307496</v>
      </c>
      <c r="R54" s="6"/>
    </row>
    <row r="55" spans="2:18" ht="18" customHeight="1" x14ac:dyDescent="0.2">
      <c r="B55" s="7" t="s">
        <v>52</v>
      </c>
      <c r="C55" s="4">
        <v>0.1</v>
      </c>
      <c r="D55" s="4">
        <v>0.1</v>
      </c>
      <c r="E55" s="4">
        <v>0.3</v>
      </c>
      <c r="F55" s="4">
        <v>0.1</v>
      </c>
      <c r="G55" s="4">
        <v>0.1</v>
      </c>
      <c r="H55" s="4">
        <f t="shared" si="23"/>
        <v>0.7</v>
      </c>
      <c r="I55" s="4">
        <v>0.14707648812487248</v>
      </c>
      <c r="J55" s="4">
        <v>2.1725132367669442</v>
      </c>
      <c r="K55" s="4">
        <v>0.36880641134268638</v>
      </c>
      <c r="L55" s="4">
        <v>1.3669863592106384</v>
      </c>
      <c r="M55" s="4">
        <v>0.1740770146348225</v>
      </c>
      <c r="N55" s="4">
        <f>SUM(I55:M55)</f>
        <v>4.2294595100799635</v>
      </c>
      <c r="O55" s="4">
        <f t="shared" si="1"/>
        <v>-3.5294595100799633</v>
      </c>
      <c r="P55" s="5">
        <f t="shared" si="18"/>
        <v>16.550578113626756</v>
      </c>
      <c r="R55" s="6"/>
    </row>
    <row r="56" spans="2:18" ht="18" customHeight="1" x14ac:dyDescent="0.2">
      <c r="B56" s="7" t="s">
        <v>53</v>
      </c>
      <c r="C56" s="4">
        <f>SUM(C57:C58)</f>
        <v>539.6</v>
      </c>
      <c r="D56" s="4">
        <f t="shared" ref="D56:G56" si="24">SUM(D57:D58)</f>
        <v>817.5</v>
      </c>
      <c r="E56" s="4">
        <f t="shared" si="24"/>
        <v>504.5</v>
      </c>
      <c r="F56" s="4">
        <f t="shared" si="24"/>
        <v>1113</v>
      </c>
      <c r="G56" s="4">
        <f t="shared" si="24"/>
        <v>545.9</v>
      </c>
      <c r="H56" s="4">
        <f t="shared" si="23"/>
        <v>3520.5</v>
      </c>
      <c r="I56" s="4">
        <f t="shared" ref="I56:N56" si="25">+I57+I58</f>
        <v>398.76507015226611</v>
      </c>
      <c r="J56" s="4">
        <f t="shared" si="25"/>
        <v>439.3428687188009</v>
      </c>
      <c r="K56" s="4">
        <f t="shared" si="25"/>
        <v>484.48340666800954</v>
      </c>
      <c r="L56" s="4">
        <f t="shared" si="25"/>
        <v>408.72288418991036</v>
      </c>
      <c r="M56" s="4">
        <f t="shared" si="25"/>
        <v>406.69165204784315</v>
      </c>
      <c r="N56" s="4">
        <f t="shared" si="25"/>
        <v>2138.0058817768299</v>
      </c>
      <c r="O56" s="4">
        <f t="shared" si="1"/>
        <v>1382.4941182231701</v>
      </c>
      <c r="P56" s="5">
        <f t="shared" si="18"/>
        <v>164.66278367177466</v>
      </c>
      <c r="R56" s="6"/>
    </row>
    <row r="57" spans="2:18" ht="18" customHeight="1" x14ac:dyDescent="0.2">
      <c r="B57" s="28" t="s">
        <v>54</v>
      </c>
      <c r="C57" s="9">
        <v>504.1</v>
      </c>
      <c r="D57" s="9">
        <v>782</v>
      </c>
      <c r="E57" s="9">
        <v>468.8</v>
      </c>
      <c r="F57" s="9">
        <v>1077.5</v>
      </c>
      <c r="G57" s="9">
        <v>510.7</v>
      </c>
      <c r="H57" s="4">
        <f t="shared" si="23"/>
        <v>3343.0999999999995</v>
      </c>
      <c r="I57" s="9">
        <v>361.4574519908661</v>
      </c>
      <c r="J57" s="9">
        <v>398.06834470880091</v>
      </c>
      <c r="K57" s="9">
        <v>450.39777724780953</v>
      </c>
      <c r="L57" s="9">
        <v>374.57138330451033</v>
      </c>
      <c r="M57" s="9">
        <v>372.65996353664315</v>
      </c>
      <c r="N57" s="9">
        <f>SUM(I57:M57)</f>
        <v>1957.1549207886301</v>
      </c>
      <c r="O57" s="4">
        <f>+H57-N57</f>
        <v>1385.9450792113694</v>
      </c>
      <c r="P57" s="5">
        <f>+H57/N57*100</f>
        <v>170.81427558391275</v>
      </c>
      <c r="R57" s="6"/>
    </row>
    <row r="58" spans="2:18" ht="18" customHeight="1" x14ac:dyDescent="0.2">
      <c r="B58" s="28" t="s">
        <v>55</v>
      </c>
      <c r="C58" s="9">
        <v>35.5</v>
      </c>
      <c r="D58" s="9">
        <v>35.5</v>
      </c>
      <c r="E58" s="9">
        <v>35.700000000000003</v>
      </c>
      <c r="F58" s="9">
        <v>35.5</v>
      </c>
      <c r="G58" s="9">
        <v>35.200000000000003</v>
      </c>
      <c r="H58" s="4">
        <f t="shared" si="23"/>
        <v>177.39999999999998</v>
      </c>
      <c r="I58" s="9">
        <v>37.307618161400001</v>
      </c>
      <c r="J58" s="9">
        <v>41.27452401</v>
      </c>
      <c r="K58" s="9">
        <v>34.085629420200007</v>
      </c>
      <c r="L58" s="9">
        <v>34.151500885399997</v>
      </c>
      <c r="M58" s="9">
        <v>34.031688511200002</v>
      </c>
      <c r="N58" s="9">
        <f>SUM(I58:M58)</f>
        <v>180.8509609882</v>
      </c>
      <c r="O58" s="4">
        <f>+H58-N58</f>
        <v>-3.4509609882000234</v>
      </c>
      <c r="P58" s="5">
        <f>+H58/N58*100</f>
        <v>98.091820486137649</v>
      </c>
      <c r="R58" s="6"/>
    </row>
    <row r="59" spans="2:18" ht="18" customHeight="1" x14ac:dyDescent="0.2">
      <c r="B59" s="7" t="s">
        <v>56</v>
      </c>
      <c r="C59" s="4">
        <f t="shared" ref="C59:N59" si="26">+C60</f>
        <v>0</v>
      </c>
      <c r="D59" s="4">
        <f t="shared" si="26"/>
        <v>0</v>
      </c>
      <c r="E59" s="4">
        <f t="shared" si="26"/>
        <v>0</v>
      </c>
      <c r="F59" s="4">
        <f t="shared" si="26"/>
        <v>0</v>
      </c>
      <c r="G59" s="4">
        <f t="shared" si="26"/>
        <v>0</v>
      </c>
      <c r="H59" s="4">
        <f t="shared" si="26"/>
        <v>0</v>
      </c>
      <c r="I59" s="4">
        <f t="shared" si="26"/>
        <v>0</v>
      </c>
      <c r="J59" s="4">
        <f t="shared" si="26"/>
        <v>0</v>
      </c>
      <c r="K59" s="4">
        <f t="shared" si="26"/>
        <v>0</v>
      </c>
      <c r="L59" s="4">
        <f t="shared" si="26"/>
        <v>0</v>
      </c>
      <c r="M59" s="4">
        <f t="shared" si="26"/>
        <v>0</v>
      </c>
      <c r="N59" s="4">
        <f t="shared" si="26"/>
        <v>0</v>
      </c>
      <c r="O59" s="4">
        <f t="shared" si="1"/>
        <v>0</v>
      </c>
      <c r="P59" s="29">
        <v>0</v>
      </c>
      <c r="R59" s="6"/>
    </row>
    <row r="60" spans="2:18" ht="18" customHeight="1" x14ac:dyDescent="0.2">
      <c r="B60" s="30" t="s">
        <v>57</v>
      </c>
      <c r="C60" s="4">
        <f t="shared" ref="C60:N60" si="27">SUM(C61:C67)</f>
        <v>0</v>
      </c>
      <c r="D60" s="4">
        <f>SUM(D61:D67)</f>
        <v>0</v>
      </c>
      <c r="E60" s="4">
        <f>SUM(E61:E67)</f>
        <v>0</v>
      </c>
      <c r="F60" s="4">
        <f>SUM(F61:F67)</f>
        <v>0</v>
      </c>
      <c r="G60" s="4">
        <f t="shared" si="27"/>
        <v>0</v>
      </c>
      <c r="H60" s="4">
        <f t="shared" si="27"/>
        <v>0</v>
      </c>
      <c r="I60" s="4">
        <f t="shared" si="27"/>
        <v>0</v>
      </c>
      <c r="J60" s="4">
        <f>SUM(J61:J67)</f>
        <v>0</v>
      </c>
      <c r="K60" s="4">
        <f>SUM(K61:K67)</f>
        <v>0</v>
      </c>
      <c r="L60" s="4">
        <f>SUM(L61:L67)</f>
        <v>0</v>
      </c>
      <c r="M60" s="4">
        <f t="shared" si="27"/>
        <v>0</v>
      </c>
      <c r="N60" s="4">
        <f t="shared" si="27"/>
        <v>0</v>
      </c>
      <c r="O60" s="4">
        <f t="shared" si="1"/>
        <v>0</v>
      </c>
      <c r="P60" s="29">
        <v>0</v>
      </c>
      <c r="R60" s="6"/>
    </row>
    <row r="61" spans="2:18" s="1" customFormat="1" ht="18" customHeight="1" x14ac:dyDescent="0.2">
      <c r="B61" s="31" t="s">
        <v>58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f t="shared" ref="H61:H67" si="28">SUM(C61:G61)</f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f t="shared" ref="N61:N67" si="29">SUM(I61:M61)</f>
        <v>0</v>
      </c>
      <c r="O61" s="9">
        <f t="shared" si="1"/>
        <v>0</v>
      </c>
      <c r="P61" s="10">
        <v>0</v>
      </c>
      <c r="Q61" s="85"/>
      <c r="R61" s="6"/>
    </row>
    <row r="62" spans="2:18" s="1" customFormat="1" ht="18" hidden="1" customHeight="1" x14ac:dyDescent="0.2">
      <c r="B62" s="31" t="s">
        <v>59</v>
      </c>
      <c r="C62" s="9">
        <f>+[41]PP!I61</f>
        <v>0</v>
      </c>
      <c r="D62" s="9">
        <f>+[41]PP!J61</f>
        <v>0</v>
      </c>
      <c r="E62" s="9">
        <f>+[41]PP!K61</f>
        <v>0</v>
      </c>
      <c r="F62" s="9">
        <f>+[41]PP!L61</f>
        <v>0</v>
      </c>
      <c r="G62" s="9">
        <f>+[41]PP!M61</f>
        <v>0</v>
      </c>
      <c r="H62" s="9">
        <f t="shared" si="28"/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f t="shared" si="29"/>
        <v>0</v>
      </c>
      <c r="O62" s="9">
        <f t="shared" si="1"/>
        <v>0</v>
      </c>
      <c r="P62" s="10">
        <v>0</v>
      </c>
      <c r="Q62" s="85"/>
      <c r="R62" s="6"/>
    </row>
    <row r="63" spans="2:18" s="1" customFormat="1" ht="18" hidden="1" customHeight="1" x14ac:dyDescent="0.2">
      <c r="B63" s="31" t="s">
        <v>60</v>
      </c>
      <c r="C63" s="9">
        <f>+[41]PP!I62</f>
        <v>0</v>
      </c>
      <c r="D63" s="9">
        <f>+[41]PP!J62</f>
        <v>0</v>
      </c>
      <c r="E63" s="9">
        <f>+[41]PP!K62</f>
        <v>0</v>
      </c>
      <c r="F63" s="9">
        <f>+[41]PP!L62</f>
        <v>0</v>
      </c>
      <c r="G63" s="9">
        <f>+[41]PP!M62</f>
        <v>0</v>
      </c>
      <c r="H63" s="9">
        <f t="shared" si="28"/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f t="shared" si="29"/>
        <v>0</v>
      </c>
      <c r="O63" s="9">
        <f t="shared" si="1"/>
        <v>0</v>
      </c>
      <c r="P63" s="10">
        <v>0</v>
      </c>
      <c r="Q63" s="85"/>
      <c r="R63" s="6"/>
    </row>
    <row r="64" spans="2:18" s="1" customFormat="1" ht="18" hidden="1" customHeight="1" x14ac:dyDescent="0.2">
      <c r="B64" s="31" t="s">
        <v>61</v>
      </c>
      <c r="C64" s="9">
        <f>+[41]PP!I63</f>
        <v>0</v>
      </c>
      <c r="D64" s="9">
        <f>+[41]PP!J63</f>
        <v>0</v>
      </c>
      <c r="E64" s="9">
        <f>+[41]PP!K63</f>
        <v>0</v>
      </c>
      <c r="F64" s="9">
        <f>+[41]PP!L63</f>
        <v>0</v>
      </c>
      <c r="G64" s="9">
        <f>+[41]PP!M63</f>
        <v>0</v>
      </c>
      <c r="H64" s="9">
        <f t="shared" si="28"/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f t="shared" si="29"/>
        <v>0</v>
      </c>
      <c r="O64" s="9">
        <f t="shared" si="1"/>
        <v>0</v>
      </c>
      <c r="P64" s="10">
        <v>0</v>
      </c>
      <c r="Q64" s="85"/>
      <c r="R64" s="6"/>
    </row>
    <row r="65" spans="1:18" s="1" customFormat="1" ht="18" hidden="1" customHeight="1" x14ac:dyDescent="0.2">
      <c r="B65" s="31" t="s">
        <v>62</v>
      </c>
      <c r="C65" s="9">
        <f>+[41]PP!I64</f>
        <v>0</v>
      </c>
      <c r="D65" s="9">
        <f>+[41]PP!J64</f>
        <v>0</v>
      </c>
      <c r="E65" s="9">
        <f>+[41]PP!K64</f>
        <v>0</v>
      </c>
      <c r="F65" s="9">
        <f>+[41]PP!L64</f>
        <v>0</v>
      </c>
      <c r="G65" s="9">
        <f>+[41]PP!M64</f>
        <v>0</v>
      </c>
      <c r="H65" s="9">
        <f t="shared" si="28"/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f t="shared" si="29"/>
        <v>0</v>
      </c>
      <c r="O65" s="9">
        <f t="shared" si="1"/>
        <v>0</v>
      </c>
      <c r="P65" s="10">
        <v>0</v>
      </c>
      <c r="Q65" s="85"/>
      <c r="R65" s="6"/>
    </row>
    <row r="66" spans="1:18" s="1" customFormat="1" ht="18" hidden="1" customHeight="1" x14ac:dyDescent="0.2">
      <c r="B66" s="31" t="s">
        <v>63</v>
      </c>
      <c r="C66" s="9">
        <f>+[41]PP!I65</f>
        <v>0</v>
      </c>
      <c r="D66" s="9">
        <f>+[41]PP!J65</f>
        <v>0</v>
      </c>
      <c r="E66" s="9">
        <f>+[41]PP!K65</f>
        <v>0</v>
      </c>
      <c r="F66" s="9">
        <f>+[41]PP!L65</f>
        <v>0</v>
      </c>
      <c r="G66" s="9">
        <f>+[41]PP!M65</f>
        <v>0</v>
      </c>
      <c r="H66" s="9">
        <f t="shared" si="28"/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f t="shared" si="29"/>
        <v>0</v>
      </c>
      <c r="O66" s="9">
        <f t="shared" si="1"/>
        <v>0</v>
      </c>
      <c r="P66" s="10">
        <v>0</v>
      </c>
      <c r="Q66" s="85"/>
      <c r="R66" s="6"/>
    </row>
    <row r="67" spans="1:18" s="1" customFormat="1" ht="18" hidden="1" customHeight="1" x14ac:dyDescent="0.2">
      <c r="B67" s="31" t="s">
        <v>23</v>
      </c>
      <c r="C67" s="9">
        <f>+[41]PP!I66</f>
        <v>0</v>
      </c>
      <c r="D67" s="9">
        <f>+[41]PP!J66</f>
        <v>0</v>
      </c>
      <c r="E67" s="9">
        <f>+[41]PP!K66</f>
        <v>0</v>
      </c>
      <c r="F67" s="9">
        <f>+[41]PP!L66</f>
        <v>0</v>
      </c>
      <c r="G67" s="9">
        <f>+[41]PP!M66</f>
        <v>0</v>
      </c>
      <c r="H67" s="9">
        <f t="shared" si="28"/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f t="shared" si="29"/>
        <v>0</v>
      </c>
      <c r="O67" s="9">
        <f t="shared" si="1"/>
        <v>0</v>
      </c>
      <c r="P67" s="10">
        <v>0</v>
      </c>
      <c r="Q67" s="85"/>
      <c r="R67" s="6"/>
    </row>
    <row r="68" spans="1:18" ht="18" customHeight="1" x14ac:dyDescent="0.2">
      <c r="B68" s="32" t="s">
        <v>64</v>
      </c>
      <c r="C68" s="4">
        <f t="shared" ref="C68:M68" si="30">+C69+C80+C84</f>
        <v>3426.0000000000005</v>
      </c>
      <c r="D68" s="4">
        <f>+D69+D80+D84</f>
        <v>4037.3</v>
      </c>
      <c r="E68" s="4">
        <f>+E69+E80+E84</f>
        <v>3539.1999999999994</v>
      </c>
      <c r="F68" s="4">
        <f>+F69+F80+F84</f>
        <v>3488.4</v>
      </c>
      <c r="G68" s="4">
        <f t="shared" si="30"/>
        <v>2872.1372161699992</v>
      </c>
      <c r="H68" s="4">
        <f t="shared" si="30"/>
        <v>17363.03721617</v>
      </c>
      <c r="I68" s="4">
        <f t="shared" si="30"/>
        <v>3272.5867559564012</v>
      </c>
      <c r="J68" s="4">
        <f>+J69+J80+J84</f>
        <v>3173.4960267030992</v>
      </c>
      <c r="K68" s="4">
        <f>+K69+K80+K84</f>
        <v>3255.3287546858755</v>
      </c>
      <c r="L68" s="4">
        <f>+L69+L80+L84</f>
        <v>3390.6454650650662</v>
      </c>
      <c r="M68" s="4">
        <f t="shared" si="30"/>
        <v>4371.4154731795625</v>
      </c>
      <c r="N68" s="4">
        <f>+N69+N80+N84</f>
        <v>17463.472475590002</v>
      </c>
      <c r="O68" s="4">
        <f t="shared" si="1"/>
        <v>-100.43525942000269</v>
      </c>
      <c r="P68" s="5">
        <f t="shared" ref="P68:P86" si="31">+H68/N68*100</f>
        <v>99.424883799253621</v>
      </c>
      <c r="R68" s="6"/>
    </row>
    <row r="69" spans="1:18" ht="18" customHeight="1" x14ac:dyDescent="0.2">
      <c r="B69" s="30" t="s">
        <v>65</v>
      </c>
      <c r="C69" s="4">
        <f t="shared" ref="C69:M69" si="32">+C70+C76</f>
        <v>2596.7000000000003</v>
      </c>
      <c r="D69" s="4">
        <f>+D70+D76</f>
        <v>3318.2000000000003</v>
      </c>
      <c r="E69" s="4">
        <f>+E70+E76</f>
        <v>2691.6999999999994</v>
      </c>
      <c r="F69" s="4">
        <f>+F70+F76</f>
        <v>2784.9</v>
      </c>
      <c r="G69" s="4">
        <f t="shared" si="32"/>
        <v>2155.4999999999995</v>
      </c>
      <c r="H69" s="4">
        <f t="shared" si="32"/>
        <v>13547</v>
      </c>
      <c r="I69" s="4">
        <f t="shared" si="32"/>
        <v>2474.5781628984041</v>
      </c>
      <c r="J69" s="4">
        <f>+J70+J76</f>
        <v>2359.9317956294026</v>
      </c>
      <c r="K69" s="4">
        <f>+K70+K76</f>
        <v>2395.491579599412</v>
      </c>
      <c r="L69" s="4">
        <f>+L70+L76</f>
        <v>2505.358481227503</v>
      </c>
      <c r="M69" s="4">
        <f t="shared" si="32"/>
        <v>3571.3109762128497</v>
      </c>
      <c r="N69" s="4">
        <f>+N70+N76</f>
        <v>13306.670995567571</v>
      </c>
      <c r="O69" s="4">
        <f t="shared" si="1"/>
        <v>240.32900443242943</v>
      </c>
      <c r="P69" s="5">
        <f t="shared" si="31"/>
        <v>101.80607910507806</v>
      </c>
      <c r="R69" s="6"/>
    </row>
    <row r="70" spans="1:18" ht="18" customHeight="1" x14ac:dyDescent="0.2">
      <c r="B70" s="30" t="s">
        <v>66</v>
      </c>
      <c r="C70" s="4">
        <f t="shared" ref="C70:M70" si="33">+C71+C74+C75</f>
        <v>107.3</v>
      </c>
      <c r="D70" s="4">
        <f>+D71+D74+D75</f>
        <v>97.3</v>
      </c>
      <c r="E70" s="4">
        <f>+E71+E74+E75</f>
        <v>114.7</v>
      </c>
      <c r="F70" s="4">
        <f>+F71+F74+F75</f>
        <v>354.9</v>
      </c>
      <c r="G70" s="4">
        <f t="shared" si="33"/>
        <v>122.7</v>
      </c>
      <c r="H70" s="4">
        <f t="shared" si="33"/>
        <v>796.90000000000009</v>
      </c>
      <c r="I70" s="4">
        <f t="shared" si="33"/>
        <v>129.09033581172065</v>
      </c>
      <c r="J70" s="4">
        <f>+J71+J74+J75</f>
        <v>234.74963775623496</v>
      </c>
      <c r="K70" s="4">
        <f>+K71+K74+K75</f>
        <v>172.90345541903937</v>
      </c>
      <c r="L70" s="4">
        <f>+L71+L74+L75</f>
        <v>280.93790461483854</v>
      </c>
      <c r="M70" s="4">
        <f t="shared" si="33"/>
        <v>89.948918391074812</v>
      </c>
      <c r="N70" s="4">
        <f>+N71+N74+N75</f>
        <v>907.63025199290826</v>
      </c>
      <c r="O70" s="4">
        <f t="shared" si="1"/>
        <v>-110.73025199290817</v>
      </c>
      <c r="P70" s="5">
        <f t="shared" si="31"/>
        <v>87.80007037559902</v>
      </c>
      <c r="R70" s="6"/>
    </row>
    <row r="71" spans="1:18" s="34" customFormat="1" ht="18" customHeight="1" x14ac:dyDescent="0.2">
      <c r="A71" s="33"/>
      <c r="B71" s="18" t="s">
        <v>67</v>
      </c>
      <c r="C71" s="11">
        <f t="shared" ref="C71:M71" si="34">+C72+C73</f>
        <v>90</v>
      </c>
      <c r="D71" s="11">
        <f t="shared" si="34"/>
        <v>96.7</v>
      </c>
      <c r="E71" s="11">
        <f>+E72+E73</f>
        <v>105</v>
      </c>
      <c r="F71" s="11">
        <f>+F72+F73</f>
        <v>97.6</v>
      </c>
      <c r="G71" s="11">
        <f t="shared" si="34"/>
        <v>93.5</v>
      </c>
      <c r="H71" s="11">
        <f t="shared" si="34"/>
        <v>482.80000000000007</v>
      </c>
      <c r="I71" s="4">
        <f t="shared" si="34"/>
        <v>106.12893378891152</v>
      </c>
      <c r="J71" s="4">
        <f t="shared" si="34"/>
        <v>88.447327959853283</v>
      </c>
      <c r="K71" s="4">
        <f>+K72+K73</f>
        <v>91.500687090815049</v>
      </c>
      <c r="L71" s="4">
        <f>+L72+L73</f>
        <v>81.831743085434567</v>
      </c>
      <c r="M71" s="4">
        <f t="shared" si="34"/>
        <v>88.937721720381219</v>
      </c>
      <c r="N71" s="4">
        <f>+N72+N73</f>
        <v>456.84641364539561</v>
      </c>
      <c r="O71" s="4">
        <f t="shared" si="1"/>
        <v>25.953586354604454</v>
      </c>
      <c r="P71" s="5">
        <f t="shared" si="31"/>
        <v>105.68103099409458</v>
      </c>
      <c r="Q71" s="85"/>
      <c r="R71" s="6"/>
    </row>
    <row r="72" spans="1:18" ht="18" customHeight="1" x14ac:dyDescent="0.2">
      <c r="B72" s="19" t="s">
        <v>68</v>
      </c>
      <c r="C72" s="15">
        <v>86.4</v>
      </c>
      <c r="D72" s="15">
        <v>96.7</v>
      </c>
      <c r="E72" s="15">
        <v>105</v>
      </c>
      <c r="F72" s="15">
        <v>97.6</v>
      </c>
      <c r="G72" s="15">
        <v>93.3</v>
      </c>
      <c r="H72" s="15">
        <f>SUM(C72:G72)</f>
        <v>479.00000000000006</v>
      </c>
      <c r="I72" s="9">
        <v>106.12893378891152</v>
      </c>
      <c r="J72" s="9">
        <v>88.447327959853283</v>
      </c>
      <c r="K72" s="9">
        <v>91.500687090815049</v>
      </c>
      <c r="L72" s="9">
        <v>81.831743085434567</v>
      </c>
      <c r="M72" s="9">
        <v>88.937721720381219</v>
      </c>
      <c r="N72" s="9">
        <f>SUM(I72:M72)</f>
        <v>456.84641364539561</v>
      </c>
      <c r="O72" s="9">
        <f t="shared" si="1"/>
        <v>22.153586354604442</v>
      </c>
      <c r="P72" s="10">
        <f t="shared" si="31"/>
        <v>104.8492416035031</v>
      </c>
      <c r="R72" s="6"/>
    </row>
    <row r="73" spans="1:18" ht="18" customHeight="1" x14ac:dyDescent="0.2">
      <c r="B73" s="35" t="s">
        <v>69</v>
      </c>
      <c r="C73" s="36">
        <v>3.6</v>
      </c>
      <c r="D73" s="36">
        <v>0</v>
      </c>
      <c r="E73" s="36">
        <v>0</v>
      </c>
      <c r="F73" s="36">
        <v>0</v>
      </c>
      <c r="G73" s="36">
        <v>0.2</v>
      </c>
      <c r="H73" s="36">
        <f>SUM(C73:G73)</f>
        <v>3.8000000000000003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f>SUM(I73:M73)</f>
        <v>0</v>
      </c>
      <c r="O73" s="25">
        <f t="shared" ref="O73:O106" si="35">+H73-N73</f>
        <v>3.8000000000000003</v>
      </c>
      <c r="P73" s="26">
        <v>0</v>
      </c>
      <c r="R73" s="6"/>
    </row>
    <row r="74" spans="1:18" ht="18" customHeight="1" x14ac:dyDescent="0.2">
      <c r="B74" s="37" t="s">
        <v>70</v>
      </c>
      <c r="C74" s="36">
        <v>16.8</v>
      </c>
      <c r="D74" s="36">
        <v>0</v>
      </c>
      <c r="E74" s="36">
        <v>7.4</v>
      </c>
      <c r="F74" s="36">
        <v>256.3</v>
      </c>
      <c r="G74" s="36">
        <v>0</v>
      </c>
      <c r="H74" s="36">
        <f>SUM(C74:G74)</f>
        <v>280.5</v>
      </c>
      <c r="I74" s="25">
        <v>22.700386553303581</v>
      </c>
      <c r="J74" s="25">
        <v>146.27057815153685</v>
      </c>
      <c r="K74" s="25">
        <v>80.064693529797282</v>
      </c>
      <c r="L74" s="25">
        <v>196.58556339274389</v>
      </c>
      <c r="M74" s="25">
        <v>0.64573969900930506</v>
      </c>
      <c r="N74" s="25">
        <f>SUM(I74:M74)</f>
        <v>446.26696132639091</v>
      </c>
      <c r="O74" s="25">
        <f t="shared" si="35"/>
        <v>-165.76696132639091</v>
      </c>
      <c r="P74" s="26">
        <f t="shared" si="31"/>
        <v>62.854753837546085</v>
      </c>
      <c r="R74" s="6"/>
    </row>
    <row r="75" spans="1:18" ht="18" customHeight="1" x14ac:dyDescent="0.2">
      <c r="B75" s="38" t="s">
        <v>71</v>
      </c>
      <c r="C75" s="15">
        <v>0.5</v>
      </c>
      <c r="D75" s="15">
        <v>0.6</v>
      </c>
      <c r="E75" s="15">
        <v>2.2999999999999998</v>
      </c>
      <c r="F75" s="15">
        <v>1</v>
      </c>
      <c r="G75" s="15">
        <v>29.2</v>
      </c>
      <c r="H75" s="15">
        <f>SUM(C75:G75)</f>
        <v>33.6</v>
      </c>
      <c r="I75" s="9">
        <v>0.26101546950554477</v>
      </c>
      <c r="J75" s="9">
        <v>3.1731644844811363E-2</v>
      </c>
      <c r="K75" s="9">
        <v>1.3380747984270434</v>
      </c>
      <c r="L75" s="9">
        <v>2.5205981366600456</v>
      </c>
      <c r="M75" s="9">
        <v>0.36545697168428753</v>
      </c>
      <c r="N75" s="9">
        <f>SUM(I75:M75)</f>
        <v>4.5168770211217328</v>
      </c>
      <c r="O75" s="9">
        <f t="shared" si="35"/>
        <v>29.083122978878269</v>
      </c>
      <c r="P75" s="10">
        <f t="shared" si="31"/>
        <v>743.87679458352159</v>
      </c>
      <c r="R75" s="6"/>
    </row>
    <row r="76" spans="1:18" ht="18" customHeight="1" x14ac:dyDescent="0.2">
      <c r="B76" s="30" t="s">
        <v>72</v>
      </c>
      <c r="C76" s="4">
        <f t="shared" ref="C76:M76" si="36">SUM(C77:C79)</f>
        <v>2489.4</v>
      </c>
      <c r="D76" s="4">
        <f>SUM(D77:D79)</f>
        <v>3220.9</v>
      </c>
      <c r="E76" s="4">
        <f>SUM(E77:E79)</f>
        <v>2576.9999999999995</v>
      </c>
      <c r="F76" s="4">
        <f>SUM(F77:F79)</f>
        <v>2430</v>
      </c>
      <c r="G76" s="4">
        <f t="shared" si="36"/>
        <v>2032.7999999999997</v>
      </c>
      <c r="H76" s="4">
        <f t="shared" si="36"/>
        <v>12750.1</v>
      </c>
      <c r="I76" s="4">
        <f t="shared" si="36"/>
        <v>2345.4878270866834</v>
      </c>
      <c r="J76" s="4">
        <f>SUM(J77:J79)</f>
        <v>2125.1821578731679</v>
      </c>
      <c r="K76" s="4">
        <f>SUM(K77:K79)</f>
        <v>2222.5881241803727</v>
      </c>
      <c r="L76" s="4">
        <f>SUM(L77:L79)</f>
        <v>2224.4205766126643</v>
      </c>
      <c r="M76" s="4">
        <f t="shared" si="36"/>
        <v>3481.3620578217751</v>
      </c>
      <c r="N76" s="4">
        <f>SUM(N77:N79)</f>
        <v>12399.040743574662</v>
      </c>
      <c r="O76" s="4">
        <f t="shared" si="35"/>
        <v>351.05925642533839</v>
      </c>
      <c r="P76" s="5">
        <f t="shared" si="31"/>
        <v>102.83134206658093</v>
      </c>
      <c r="R76" s="6"/>
    </row>
    <row r="77" spans="1:18" ht="18" customHeight="1" x14ac:dyDescent="0.2">
      <c r="B77" s="14" t="s">
        <v>73</v>
      </c>
      <c r="C77" s="9">
        <v>11.8</v>
      </c>
      <c r="D77" s="9">
        <v>6.3</v>
      </c>
      <c r="E77" s="9">
        <v>9.6999999999999993</v>
      </c>
      <c r="F77" s="9">
        <v>29.1</v>
      </c>
      <c r="G77" s="9">
        <v>7.1</v>
      </c>
      <c r="H77" s="9">
        <f>SUM(C77:G77)</f>
        <v>64</v>
      </c>
      <c r="I77" s="9">
        <v>10.213832352905273</v>
      </c>
      <c r="J77" s="9">
        <v>7.6054615928316291</v>
      </c>
      <c r="K77" s="9">
        <v>8.5746642780584281</v>
      </c>
      <c r="L77" s="9">
        <v>23.944992866936378</v>
      </c>
      <c r="M77" s="9">
        <v>33.621985033427229</v>
      </c>
      <c r="N77" s="9">
        <f>SUM(I77:M77)</f>
        <v>83.960936124158934</v>
      </c>
      <c r="O77" s="9">
        <f t="shared" si="35"/>
        <v>-19.960936124158934</v>
      </c>
      <c r="P77" s="10">
        <f t="shared" si="31"/>
        <v>76.225924762628551</v>
      </c>
      <c r="R77" s="6"/>
    </row>
    <row r="78" spans="1:18" ht="18" customHeight="1" x14ac:dyDescent="0.2">
      <c r="B78" s="39" t="s">
        <v>70</v>
      </c>
      <c r="C78" s="25">
        <v>2256.1</v>
      </c>
      <c r="D78" s="25">
        <v>3100</v>
      </c>
      <c r="E78" s="25">
        <v>2467.1999999999998</v>
      </c>
      <c r="F78" s="25">
        <v>2022.4</v>
      </c>
      <c r="G78" s="25">
        <v>2010.6</v>
      </c>
      <c r="H78" s="25">
        <f>SUM(C78:G78)</f>
        <v>11856.300000000001</v>
      </c>
      <c r="I78" s="40">
        <v>2131.5645860693103</v>
      </c>
      <c r="J78" s="40">
        <v>2005.5545494810194</v>
      </c>
      <c r="K78" s="40">
        <v>2096.5911258413612</v>
      </c>
      <c r="L78" s="40">
        <v>2050.2373082074837</v>
      </c>
      <c r="M78" s="40">
        <v>2695.7206324687004</v>
      </c>
      <c r="N78" s="40">
        <f>SUM(I78:M78)</f>
        <v>10979.668202067875</v>
      </c>
      <c r="O78" s="40">
        <f t="shared" si="35"/>
        <v>876.63179793212657</v>
      </c>
      <c r="P78" s="26">
        <f t="shared" si="31"/>
        <v>107.98413742381601</v>
      </c>
      <c r="R78" s="6"/>
    </row>
    <row r="79" spans="1:18" ht="18" customHeight="1" x14ac:dyDescent="0.2">
      <c r="B79" s="14" t="s">
        <v>23</v>
      </c>
      <c r="C79" s="9">
        <v>221.5</v>
      </c>
      <c r="D79" s="9">
        <v>114.6</v>
      </c>
      <c r="E79" s="9">
        <v>100.1</v>
      </c>
      <c r="F79" s="9">
        <v>378.5</v>
      </c>
      <c r="G79" s="9">
        <v>15.1</v>
      </c>
      <c r="H79" s="9">
        <f>SUM(C79:G79)</f>
        <v>829.80000000000007</v>
      </c>
      <c r="I79" s="9">
        <v>203.70940866446782</v>
      </c>
      <c r="J79" s="9">
        <v>112.02214679931663</v>
      </c>
      <c r="K79" s="9">
        <v>117.42233406095335</v>
      </c>
      <c r="L79" s="9">
        <v>150.23827553824407</v>
      </c>
      <c r="M79" s="9">
        <v>752.01944031964763</v>
      </c>
      <c r="N79" s="9">
        <f>SUM(I79:M79)</f>
        <v>1335.4116053826294</v>
      </c>
      <c r="O79" s="9">
        <f t="shared" si="35"/>
        <v>-505.61160538262936</v>
      </c>
      <c r="P79" s="10">
        <f t="shared" si="31"/>
        <v>62.13814502250348</v>
      </c>
      <c r="R79" s="6"/>
    </row>
    <row r="80" spans="1:18" ht="18" customHeight="1" x14ac:dyDescent="0.2">
      <c r="B80" s="30" t="s">
        <v>74</v>
      </c>
      <c r="C80" s="4">
        <f t="shared" ref="C80:N80" si="37">SUM(C81:C83)</f>
        <v>602.5</v>
      </c>
      <c r="D80" s="4">
        <f t="shared" si="37"/>
        <v>674.90000000000009</v>
      </c>
      <c r="E80" s="4">
        <f t="shared" si="37"/>
        <v>652.9</v>
      </c>
      <c r="F80" s="4">
        <f>SUM(F81:F83)</f>
        <v>646.80000000000007</v>
      </c>
      <c r="G80" s="4">
        <f t="shared" si="37"/>
        <v>533.69999999999993</v>
      </c>
      <c r="H80" s="4">
        <f t="shared" si="37"/>
        <v>3110.8</v>
      </c>
      <c r="I80" s="4">
        <f t="shared" si="37"/>
        <v>687.16908993312074</v>
      </c>
      <c r="J80" s="4">
        <f t="shared" si="37"/>
        <v>727.51497876811982</v>
      </c>
      <c r="K80" s="4">
        <f t="shared" si="37"/>
        <v>708.21818238257674</v>
      </c>
      <c r="L80" s="4">
        <f>SUM(L81:L83)</f>
        <v>721.95055918948367</v>
      </c>
      <c r="M80" s="4">
        <f t="shared" si="37"/>
        <v>636.63521879793336</v>
      </c>
      <c r="N80" s="4">
        <f t="shared" si="37"/>
        <v>3481.4880290712345</v>
      </c>
      <c r="O80" s="4">
        <f t="shared" si="35"/>
        <v>-370.68802907123427</v>
      </c>
      <c r="P80" s="5">
        <f t="shared" si="31"/>
        <v>89.352597912849234</v>
      </c>
      <c r="R80" s="6"/>
    </row>
    <row r="81" spans="1:23" ht="18" customHeight="1" x14ac:dyDescent="0.2">
      <c r="B81" s="38" t="s">
        <v>75</v>
      </c>
      <c r="C81" s="9">
        <v>504.9</v>
      </c>
      <c r="D81" s="9">
        <v>603.1</v>
      </c>
      <c r="E81" s="9">
        <v>569.9</v>
      </c>
      <c r="F81" s="9">
        <v>573.5</v>
      </c>
      <c r="G81" s="9">
        <v>462.9</v>
      </c>
      <c r="H81" s="9">
        <f>SUM(C81:G81)</f>
        <v>2714.3</v>
      </c>
      <c r="I81" s="9">
        <v>540.15841384938221</v>
      </c>
      <c r="J81" s="9">
        <v>623.34960711437714</v>
      </c>
      <c r="K81" s="9">
        <v>580.4655485795322</v>
      </c>
      <c r="L81" s="9">
        <v>606.18047203385765</v>
      </c>
      <c r="M81" s="9">
        <v>533.23997089525608</v>
      </c>
      <c r="N81" s="9">
        <f>SUM(I81:M81)</f>
        <v>2883.3940124724054</v>
      </c>
      <c r="O81" s="9">
        <f t="shared" si="35"/>
        <v>-169.09401247240521</v>
      </c>
      <c r="P81" s="10">
        <f t="shared" si="31"/>
        <v>94.135591190764345</v>
      </c>
      <c r="R81" s="6"/>
    </row>
    <row r="82" spans="1:23" ht="18" customHeight="1" x14ac:dyDescent="0.2">
      <c r="B82" s="38" t="s">
        <v>76</v>
      </c>
      <c r="C82" s="9">
        <v>95.6</v>
      </c>
      <c r="D82" s="9">
        <v>69.599999999999994</v>
      </c>
      <c r="E82" s="9">
        <v>80.400000000000006</v>
      </c>
      <c r="F82" s="9">
        <v>71.099999999999994</v>
      </c>
      <c r="G82" s="9">
        <v>68.5</v>
      </c>
      <c r="H82" s="9">
        <f>SUM(C82:G82)</f>
        <v>385.2</v>
      </c>
      <c r="I82" s="9">
        <v>144.29176103411135</v>
      </c>
      <c r="J82" s="9">
        <v>101.51830423395919</v>
      </c>
      <c r="K82" s="9">
        <v>124.50801377763948</v>
      </c>
      <c r="L82" s="9">
        <v>112.9480977354746</v>
      </c>
      <c r="M82" s="9">
        <v>100.55519896607126</v>
      </c>
      <c r="N82" s="9">
        <f>SUM(I82:M82)</f>
        <v>583.82137574725584</v>
      </c>
      <c r="O82" s="9">
        <f t="shared" si="35"/>
        <v>-198.62137574725585</v>
      </c>
      <c r="P82" s="10">
        <f t="shared" si="31"/>
        <v>65.979084699830906</v>
      </c>
      <c r="R82" s="6"/>
    </row>
    <row r="83" spans="1:23" ht="18" customHeight="1" x14ac:dyDescent="0.2">
      <c r="B83" s="38" t="s">
        <v>23</v>
      </c>
      <c r="C83" s="9">
        <v>2</v>
      </c>
      <c r="D83" s="9">
        <v>2.2000000000000002</v>
      </c>
      <c r="E83" s="9">
        <v>2.6</v>
      </c>
      <c r="F83" s="9">
        <v>2.2000000000000002</v>
      </c>
      <c r="G83" s="9">
        <v>2.2999999999999998</v>
      </c>
      <c r="H83" s="9">
        <f>SUM(C83:G83)</f>
        <v>11.3</v>
      </c>
      <c r="I83" s="9">
        <v>2.7189150496272045</v>
      </c>
      <c r="J83" s="9">
        <v>2.647067419783538</v>
      </c>
      <c r="K83" s="9">
        <v>3.2446200254050885</v>
      </c>
      <c r="L83" s="9">
        <v>2.821989420151509</v>
      </c>
      <c r="M83" s="9">
        <v>2.8400489366059651</v>
      </c>
      <c r="N83" s="9">
        <f>SUM(I83:M83)</f>
        <v>14.272640851573305</v>
      </c>
      <c r="O83" s="9">
        <f t="shared" si="35"/>
        <v>-2.9726408515733045</v>
      </c>
      <c r="P83" s="10">
        <f t="shared" si="31"/>
        <v>79.172453910338376</v>
      </c>
      <c r="R83" s="6"/>
      <c r="S83" s="86"/>
      <c r="T83" s="86"/>
      <c r="U83" s="86"/>
      <c r="V83" s="86">
        <v>5.2449599546349366E-3</v>
      </c>
      <c r="W83" s="86">
        <f>SUM(S83:V83)</f>
        <v>5.2449599546349366E-3</v>
      </c>
    </row>
    <row r="84" spans="1:23" ht="18" customHeight="1" x14ac:dyDescent="0.2">
      <c r="B84" s="30" t="s">
        <v>77</v>
      </c>
      <c r="C84" s="4">
        <f t="shared" ref="C84:N84" si="38">SUM(C85:C87)</f>
        <v>226.79999999999998</v>
      </c>
      <c r="D84" s="4">
        <f t="shared" si="38"/>
        <v>44.2</v>
      </c>
      <c r="E84" s="4">
        <f t="shared" si="38"/>
        <v>194.60000000000002</v>
      </c>
      <c r="F84" s="4">
        <f t="shared" si="38"/>
        <v>56.7</v>
      </c>
      <c r="G84" s="4">
        <f t="shared" si="38"/>
        <v>182.93721616999997</v>
      </c>
      <c r="H84" s="4">
        <f t="shared" si="38"/>
        <v>705.2372161699999</v>
      </c>
      <c r="I84" s="4">
        <f t="shared" si="38"/>
        <v>110.83950312487653</v>
      </c>
      <c r="J84" s="4">
        <f t="shared" si="38"/>
        <v>86.049252305577042</v>
      </c>
      <c r="K84" s="4">
        <f t="shared" si="38"/>
        <v>151.61899270388668</v>
      </c>
      <c r="L84" s="4">
        <f t="shared" si="38"/>
        <v>163.3364246480796</v>
      </c>
      <c r="M84" s="4">
        <f t="shared" si="38"/>
        <v>163.46927816877937</v>
      </c>
      <c r="N84" s="4">
        <f t="shared" si="38"/>
        <v>675.31345095119934</v>
      </c>
      <c r="O84" s="4">
        <f t="shared" si="35"/>
        <v>29.923765218800554</v>
      </c>
      <c r="P84" s="5">
        <f t="shared" si="31"/>
        <v>104.43109272836961</v>
      </c>
      <c r="R84" s="6"/>
    </row>
    <row r="85" spans="1:23" ht="18" customHeight="1" x14ac:dyDescent="0.2">
      <c r="B85" s="37" t="s">
        <v>78</v>
      </c>
      <c r="C85" s="25">
        <v>3.1</v>
      </c>
      <c r="D85" s="25">
        <v>3.2</v>
      </c>
      <c r="E85" s="25">
        <v>3.3</v>
      </c>
      <c r="F85" s="25">
        <v>3.5</v>
      </c>
      <c r="G85" s="25">
        <v>3.2</v>
      </c>
      <c r="H85" s="25">
        <f>SUM(C85:G85)</f>
        <v>16.3</v>
      </c>
      <c r="I85" s="25">
        <v>4.4040860759275304</v>
      </c>
      <c r="J85" s="25">
        <v>3.5007660618145793</v>
      </c>
      <c r="K85" s="25">
        <v>3.1959604188639767</v>
      </c>
      <c r="L85" s="25">
        <v>4.0611153700305263</v>
      </c>
      <c r="M85" s="25">
        <v>3.3353068369774324</v>
      </c>
      <c r="N85" s="25">
        <f>SUM(I85:M85)</f>
        <v>18.497234763614046</v>
      </c>
      <c r="O85" s="25">
        <f t="shared" si="35"/>
        <v>-2.1972347636140448</v>
      </c>
      <c r="P85" s="26">
        <f t="shared" si="31"/>
        <v>88.121279792932995</v>
      </c>
      <c r="R85" s="6"/>
    </row>
    <row r="86" spans="1:23" ht="18" customHeight="1" x14ac:dyDescent="0.2">
      <c r="B86" s="37" t="s">
        <v>79</v>
      </c>
      <c r="C86" s="25">
        <v>223.7</v>
      </c>
      <c r="D86" s="25">
        <v>41</v>
      </c>
      <c r="E86" s="25">
        <v>191.3</v>
      </c>
      <c r="F86" s="25">
        <v>53.2</v>
      </c>
      <c r="G86" s="25">
        <v>179.7</v>
      </c>
      <c r="H86" s="25">
        <f>SUM(C86:G86)</f>
        <v>688.9</v>
      </c>
      <c r="I86" s="25">
        <v>106.43541704894901</v>
      </c>
      <c r="J86" s="25">
        <v>82.548486243762468</v>
      </c>
      <c r="K86" s="25">
        <v>148.42303228502269</v>
      </c>
      <c r="L86" s="25">
        <v>159.27530927804906</v>
      </c>
      <c r="M86" s="25">
        <v>160.13397133180194</v>
      </c>
      <c r="N86" s="25">
        <f>SUM(I86:M86)</f>
        <v>656.81621618758527</v>
      </c>
      <c r="O86" s="25">
        <f t="shared" si="35"/>
        <v>32.083783812414708</v>
      </c>
      <c r="P86" s="26">
        <f t="shared" si="31"/>
        <v>104.88474294965513</v>
      </c>
      <c r="R86" s="6"/>
    </row>
    <row r="87" spans="1:23" ht="18" customHeight="1" x14ac:dyDescent="0.2">
      <c r="A87" s="2"/>
      <c r="B87" s="41" t="s">
        <v>23</v>
      </c>
      <c r="C87" s="9">
        <v>0</v>
      </c>
      <c r="D87" s="9">
        <v>0</v>
      </c>
      <c r="E87" s="9">
        <v>0</v>
      </c>
      <c r="F87" s="9">
        <v>0</v>
      </c>
      <c r="G87" s="9">
        <v>3.721617E-2</v>
      </c>
      <c r="H87" s="9">
        <f>SUM(C87:G87)</f>
        <v>3.721617E-2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f>SUM(I87:M87)</f>
        <v>0</v>
      </c>
      <c r="O87" s="9">
        <f t="shared" si="35"/>
        <v>3.721617E-2</v>
      </c>
      <c r="P87" s="10">
        <v>0</v>
      </c>
      <c r="R87" s="6"/>
    </row>
    <row r="88" spans="1:23" ht="18" customHeight="1" x14ac:dyDescent="0.2">
      <c r="B88" s="7" t="s">
        <v>80</v>
      </c>
      <c r="C88" s="4">
        <f t="shared" ref="C88:M88" si="39">+C89+C94+C96</f>
        <v>1401.9</v>
      </c>
      <c r="D88" s="4">
        <f>+D89+D94+D96</f>
        <v>1517.1</v>
      </c>
      <c r="E88" s="4">
        <f>+E89+E94+E96</f>
        <v>1288.5999999999999</v>
      </c>
      <c r="F88" s="4">
        <f>+F89+F94+F96</f>
        <v>1394.8</v>
      </c>
      <c r="G88" s="4">
        <f t="shared" si="39"/>
        <v>1051.6000000000001</v>
      </c>
      <c r="H88" s="4">
        <f t="shared" si="39"/>
        <v>6654</v>
      </c>
      <c r="I88" s="4">
        <f t="shared" si="39"/>
        <v>1739.0455694314205</v>
      </c>
      <c r="J88" s="4">
        <f>+J89+J94+J96</f>
        <v>1185.6431673565191</v>
      </c>
      <c r="K88" s="4">
        <f>+K89+K94+K96</f>
        <v>1069.7083275074551</v>
      </c>
      <c r="L88" s="4">
        <f>+L89+L94+L96</f>
        <v>1339.3941996512131</v>
      </c>
      <c r="M88" s="4">
        <f t="shared" si="39"/>
        <v>1079.0015247542651</v>
      </c>
      <c r="N88" s="4">
        <f>+N89+N94+N96</f>
        <v>6412.7927887008727</v>
      </c>
      <c r="O88" s="4">
        <f t="shared" si="35"/>
        <v>241.20721129912727</v>
      </c>
      <c r="P88" s="5">
        <f>+H88/N88*100</f>
        <v>103.76134422624924</v>
      </c>
      <c r="R88" s="6"/>
    </row>
    <row r="89" spans="1:23" ht="18" customHeight="1" x14ac:dyDescent="0.2">
      <c r="B89" s="30" t="s">
        <v>81</v>
      </c>
      <c r="C89" s="4">
        <f t="shared" ref="C89:M89" si="40">SUM(C90:C93)</f>
        <v>392.2</v>
      </c>
      <c r="D89" s="4">
        <f>SUM(D90:D93)</f>
        <v>1.4</v>
      </c>
      <c r="E89" s="4">
        <f>SUM(E90:E93)</f>
        <v>47.5</v>
      </c>
      <c r="F89" s="4">
        <f>SUM(F90:F93)</f>
        <v>300.2</v>
      </c>
      <c r="G89" s="4">
        <f t="shared" si="40"/>
        <v>137.5</v>
      </c>
      <c r="H89" s="4">
        <f t="shared" si="40"/>
        <v>878.8</v>
      </c>
      <c r="I89" s="4">
        <f t="shared" si="40"/>
        <v>318.82561659203873</v>
      </c>
      <c r="J89" s="4">
        <f>SUM(J90:J93)</f>
        <v>26.787254490105951</v>
      </c>
      <c r="K89" s="4">
        <f>SUM(K90:K93)</f>
        <v>31.550615577359338</v>
      </c>
      <c r="L89" s="4">
        <f>SUM(L90:L93)</f>
        <v>145.73094709474361</v>
      </c>
      <c r="M89" s="4">
        <f t="shared" si="40"/>
        <v>39.932724977071629</v>
      </c>
      <c r="N89" s="4">
        <f>SUM(N90:N93)</f>
        <v>562.82715873131929</v>
      </c>
      <c r="O89" s="4">
        <f t="shared" si="35"/>
        <v>315.97284126868067</v>
      </c>
      <c r="P89" s="5">
        <f>+H89/N89*100</f>
        <v>156.14029749042703</v>
      </c>
      <c r="R89" s="6"/>
    </row>
    <row r="90" spans="1:23" ht="18" customHeight="1" x14ac:dyDescent="0.2">
      <c r="B90" s="38" t="s">
        <v>82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f t="shared" ref="H90:H95" si="41">SUM(C90:G90)</f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f t="shared" ref="N90:N100" si="42">SUM(I90:M90)</f>
        <v>0</v>
      </c>
      <c r="O90" s="9">
        <f t="shared" si="35"/>
        <v>0</v>
      </c>
      <c r="P90" s="10">
        <v>0</v>
      </c>
      <c r="R90" s="6"/>
    </row>
    <row r="91" spans="1:23" ht="18" customHeight="1" x14ac:dyDescent="0.2">
      <c r="B91" s="38" t="s">
        <v>83</v>
      </c>
      <c r="C91" s="9">
        <v>0.5</v>
      </c>
      <c r="D91" s="9">
        <v>0.6</v>
      </c>
      <c r="E91" s="9">
        <v>13.4</v>
      </c>
      <c r="F91" s="9">
        <v>39.5</v>
      </c>
      <c r="G91" s="9">
        <v>44</v>
      </c>
      <c r="H91" s="9">
        <f t="shared" si="41"/>
        <v>98</v>
      </c>
      <c r="I91" s="9">
        <v>191.09407743878413</v>
      </c>
      <c r="J91" s="9">
        <v>26.769317127161329</v>
      </c>
      <c r="K91" s="9">
        <v>31.537077991854645</v>
      </c>
      <c r="L91" s="9">
        <v>31.390877576442097</v>
      </c>
      <c r="M91" s="9">
        <v>39.932724977071629</v>
      </c>
      <c r="N91" s="9">
        <f t="shared" si="42"/>
        <v>320.72407511131382</v>
      </c>
      <c r="O91" s="9">
        <f t="shared" si="35"/>
        <v>-222.72407511131382</v>
      </c>
      <c r="P91" s="10">
        <v>0</v>
      </c>
      <c r="R91" s="6"/>
    </row>
    <row r="92" spans="1:23" ht="18" customHeight="1" x14ac:dyDescent="0.2">
      <c r="B92" s="38" t="s">
        <v>84</v>
      </c>
      <c r="C92" s="9">
        <v>391.7</v>
      </c>
      <c r="D92" s="9">
        <v>0.8</v>
      </c>
      <c r="E92" s="9">
        <v>34.1</v>
      </c>
      <c r="F92" s="9">
        <v>260.7</v>
      </c>
      <c r="G92" s="9">
        <v>93.5</v>
      </c>
      <c r="H92" s="9">
        <f t="shared" si="41"/>
        <v>780.8</v>
      </c>
      <c r="I92" s="9">
        <v>127.73153915325457</v>
      </c>
      <c r="J92" s="9">
        <v>1.7937362944622771E-2</v>
      </c>
      <c r="K92" s="9">
        <v>1.353758550469321E-2</v>
      </c>
      <c r="L92" s="9">
        <v>114.3400695183015</v>
      </c>
      <c r="M92" s="9">
        <v>0</v>
      </c>
      <c r="N92" s="9">
        <f t="shared" si="42"/>
        <v>242.10308362000541</v>
      </c>
      <c r="O92" s="9">
        <f t="shared" si="35"/>
        <v>538.69691637999449</v>
      </c>
      <c r="P92" s="10">
        <f>+H92/N92*100</f>
        <v>322.50725117797759</v>
      </c>
      <c r="R92" s="6"/>
    </row>
    <row r="93" spans="1:23" ht="18" customHeight="1" x14ac:dyDescent="0.2">
      <c r="B93" s="38" t="s">
        <v>85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f t="shared" si="41"/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f t="shared" si="42"/>
        <v>0</v>
      </c>
      <c r="O93" s="9">
        <f t="shared" si="35"/>
        <v>0</v>
      </c>
      <c r="P93" s="42">
        <v>0</v>
      </c>
      <c r="R93" s="6"/>
    </row>
    <row r="94" spans="1:23" ht="18" customHeight="1" x14ac:dyDescent="0.2">
      <c r="B94" s="30" t="s">
        <v>86</v>
      </c>
      <c r="C94" s="4">
        <v>110</v>
      </c>
      <c r="D94" s="4">
        <v>100.6</v>
      </c>
      <c r="E94" s="4">
        <v>113.7</v>
      </c>
      <c r="F94" s="4">
        <v>99.1</v>
      </c>
      <c r="G94" s="4">
        <v>98.9</v>
      </c>
      <c r="H94" s="4">
        <f t="shared" si="41"/>
        <v>522.29999999999995</v>
      </c>
      <c r="I94" s="4">
        <v>259.4272193909959</v>
      </c>
      <c r="J94" s="4">
        <v>95.158727741456815</v>
      </c>
      <c r="K94" s="4">
        <v>112.59461570637916</v>
      </c>
      <c r="L94" s="4">
        <v>116.00132046073911</v>
      </c>
      <c r="M94" s="4">
        <v>112.24009696197699</v>
      </c>
      <c r="N94" s="4">
        <f t="shared" si="42"/>
        <v>695.4219802615479</v>
      </c>
      <c r="O94" s="4">
        <f t="shared" si="35"/>
        <v>-173.12198026154795</v>
      </c>
      <c r="P94" s="5">
        <f>+H94/N94*100</f>
        <v>75.105477655964108</v>
      </c>
      <c r="R94" s="6"/>
    </row>
    <row r="95" spans="1:23" ht="18" customHeight="1" x14ac:dyDescent="0.2">
      <c r="B95" s="43" t="s">
        <v>87</v>
      </c>
      <c r="C95" s="25">
        <v>97.8</v>
      </c>
      <c r="D95" s="25">
        <v>81.400000000000006</v>
      </c>
      <c r="E95" s="25">
        <v>97.1</v>
      </c>
      <c r="F95" s="25">
        <v>89.8</v>
      </c>
      <c r="G95" s="25">
        <v>89.3</v>
      </c>
      <c r="H95" s="25">
        <f t="shared" si="41"/>
        <v>455.4</v>
      </c>
      <c r="I95" s="25">
        <v>87.922405569135222</v>
      </c>
      <c r="J95" s="25">
        <v>74.178724845109116</v>
      </c>
      <c r="K95" s="25">
        <v>83.697516126674302</v>
      </c>
      <c r="L95" s="25">
        <v>84.673696639142491</v>
      </c>
      <c r="M95" s="25">
        <v>82.861676243216067</v>
      </c>
      <c r="N95" s="25">
        <f t="shared" si="42"/>
        <v>413.33401942327714</v>
      </c>
      <c r="O95" s="25">
        <f t="shared" si="35"/>
        <v>42.065980576722836</v>
      </c>
      <c r="P95" s="26">
        <f>+H95/N95*100</f>
        <v>110.17723647219198</v>
      </c>
      <c r="R95" s="6"/>
    </row>
    <row r="96" spans="1:23" ht="18" customHeight="1" x14ac:dyDescent="0.2">
      <c r="B96" s="30" t="s">
        <v>88</v>
      </c>
      <c r="C96" s="4">
        <f t="shared" ref="C96:N96" si="43">SUM(C97:C100)</f>
        <v>899.7</v>
      </c>
      <c r="D96" s="4">
        <f t="shared" si="43"/>
        <v>1415.1</v>
      </c>
      <c r="E96" s="4">
        <f t="shared" si="43"/>
        <v>1127.3999999999999</v>
      </c>
      <c r="F96" s="4">
        <f t="shared" si="43"/>
        <v>995.5</v>
      </c>
      <c r="G96" s="4">
        <f t="shared" si="43"/>
        <v>815.2</v>
      </c>
      <c r="H96" s="4">
        <f t="shared" si="43"/>
        <v>5252.9</v>
      </c>
      <c r="I96" s="4">
        <f t="shared" si="43"/>
        <v>1160.7927334483859</v>
      </c>
      <c r="J96" s="4">
        <f t="shared" si="43"/>
        <v>1063.6971851249564</v>
      </c>
      <c r="K96" s="4">
        <f t="shared" si="43"/>
        <v>925.56309622371668</v>
      </c>
      <c r="L96" s="4">
        <f t="shared" si="43"/>
        <v>1077.6619320957302</v>
      </c>
      <c r="M96" s="4">
        <f t="shared" si="43"/>
        <v>926.8287028152165</v>
      </c>
      <c r="N96" s="4">
        <f t="shared" si="43"/>
        <v>5154.5436497080054</v>
      </c>
      <c r="O96" s="4">
        <f t="shared" si="35"/>
        <v>98.356350291994204</v>
      </c>
      <c r="P96" s="5">
        <f>+H96/N96*100</f>
        <v>101.90814855739103</v>
      </c>
      <c r="R96" s="6"/>
    </row>
    <row r="97" spans="1:18" ht="18" customHeight="1" x14ac:dyDescent="0.2">
      <c r="B97" s="38" t="s">
        <v>89</v>
      </c>
      <c r="C97" s="9">
        <v>881.2</v>
      </c>
      <c r="D97" s="9">
        <v>934</v>
      </c>
      <c r="E97" s="9">
        <v>792.9</v>
      </c>
      <c r="F97" s="9">
        <v>986.5</v>
      </c>
      <c r="G97" s="9">
        <v>814.2</v>
      </c>
      <c r="H97" s="9">
        <f>SUM(C97:G97)</f>
        <v>4408.8</v>
      </c>
      <c r="I97" s="9">
        <v>1087.9501610547184</v>
      </c>
      <c r="J97" s="9">
        <v>959.63089293755479</v>
      </c>
      <c r="K97" s="9">
        <v>882.40505168267089</v>
      </c>
      <c r="L97" s="9">
        <v>1065.5959244060509</v>
      </c>
      <c r="M97" s="9">
        <v>870.73611921201609</v>
      </c>
      <c r="N97" s="9">
        <f t="shared" si="42"/>
        <v>4866.3181492930107</v>
      </c>
      <c r="O97" s="9">
        <f t="shared" si="35"/>
        <v>-457.51814929301054</v>
      </c>
      <c r="P97" s="44">
        <f>+H97/N97*100</f>
        <v>90.59826885014742</v>
      </c>
      <c r="R97" s="6"/>
    </row>
    <row r="98" spans="1:18" ht="18" customHeight="1" x14ac:dyDescent="0.2">
      <c r="A98" s="2"/>
      <c r="B98" s="45" t="s">
        <v>90</v>
      </c>
      <c r="C98" s="9">
        <v>15.2</v>
      </c>
      <c r="D98" s="9">
        <v>477.3</v>
      </c>
      <c r="E98" s="9">
        <v>332.7</v>
      </c>
      <c r="F98" s="9">
        <v>0</v>
      </c>
      <c r="G98" s="9">
        <v>0</v>
      </c>
      <c r="H98" s="9">
        <f>SUM(C98:G98)</f>
        <v>825.2</v>
      </c>
      <c r="I98" s="9">
        <v>66.593215947800005</v>
      </c>
      <c r="J98" s="9">
        <v>94.026517433800009</v>
      </c>
      <c r="K98" s="9">
        <v>35.7150719248</v>
      </c>
      <c r="L98" s="9">
        <v>4.8700949731999996</v>
      </c>
      <c r="M98" s="9">
        <v>48.648884164400002</v>
      </c>
      <c r="N98" s="9">
        <f>SUM(I98:M98)</f>
        <v>249.85378444400004</v>
      </c>
      <c r="O98" s="9">
        <f t="shared" si="35"/>
        <v>575.34621555600006</v>
      </c>
      <c r="P98" s="46">
        <v>0</v>
      </c>
      <c r="R98" s="6"/>
    </row>
    <row r="99" spans="1:18" ht="18" customHeight="1" x14ac:dyDescent="0.2">
      <c r="A99" s="2"/>
      <c r="B99" s="38" t="s">
        <v>91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f>SUM(C99:G99)</f>
        <v>0</v>
      </c>
      <c r="I99" s="9">
        <v>1.7041583300000001</v>
      </c>
      <c r="J99" s="9">
        <v>1.7041583300000001</v>
      </c>
      <c r="K99" s="9">
        <v>1.3341583300000002</v>
      </c>
      <c r="L99" s="9">
        <v>2.71536636</v>
      </c>
      <c r="M99" s="9">
        <v>1.7041583300000001</v>
      </c>
      <c r="N99" s="9">
        <f t="shared" si="42"/>
        <v>9.1619996799999992</v>
      </c>
      <c r="O99" s="9">
        <f>+H99-N99</f>
        <v>-9.1619996799999992</v>
      </c>
      <c r="P99" s="79">
        <f>+H99/N99*100</f>
        <v>0</v>
      </c>
      <c r="R99" s="6"/>
    </row>
    <row r="100" spans="1:18" ht="18" customHeight="1" x14ac:dyDescent="0.2">
      <c r="A100" s="2"/>
      <c r="B100" s="38" t="s">
        <v>23</v>
      </c>
      <c r="C100" s="9">
        <v>3.3</v>
      </c>
      <c r="D100" s="9">
        <v>3.8</v>
      </c>
      <c r="E100" s="9">
        <v>1.8</v>
      </c>
      <c r="F100" s="9">
        <v>9</v>
      </c>
      <c r="G100" s="9">
        <v>1</v>
      </c>
      <c r="H100" s="9">
        <f>SUM(C100:G100)</f>
        <v>18.899999999999999</v>
      </c>
      <c r="I100" s="9">
        <v>4.5451981158676684</v>
      </c>
      <c r="J100" s="9">
        <v>8.3356164236014685</v>
      </c>
      <c r="K100" s="9">
        <v>6.1088142862457726</v>
      </c>
      <c r="L100" s="9">
        <v>4.4805463564794881</v>
      </c>
      <c r="M100" s="9">
        <v>5.739541108800406</v>
      </c>
      <c r="N100" s="23">
        <f t="shared" si="42"/>
        <v>29.209716290994802</v>
      </c>
      <c r="O100" s="23">
        <f>+H100-N100</f>
        <v>-10.309716290994803</v>
      </c>
      <c r="P100" s="47">
        <f>+H100/N100*100</f>
        <v>64.704496995839591</v>
      </c>
      <c r="R100" s="6"/>
    </row>
    <row r="101" spans="1:18" ht="18" customHeight="1" x14ac:dyDescent="0.2">
      <c r="B101" s="32" t="s">
        <v>92</v>
      </c>
      <c r="C101" s="4">
        <f t="shared" ref="C101:I101" si="44">+C102+C105</f>
        <v>0</v>
      </c>
      <c r="D101" s="4">
        <f t="shared" si="44"/>
        <v>51.2</v>
      </c>
      <c r="E101" s="4">
        <f t="shared" si="44"/>
        <v>0</v>
      </c>
      <c r="F101" s="4">
        <f>+F102+F105</f>
        <v>0</v>
      </c>
      <c r="G101" s="4">
        <f t="shared" si="44"/>
        <v>21.9</v>
      </c>
      <c r="H101" s="4">
        <f t="shared" si="44"/>
        <v>73.099999999999994</v>
      </c>
      <c r="I101" s="4">
        <f t="shared" si="44"/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f t="shared" si="35"/>
        <v>73.099999999999994</v>
      </c>
      <c r="P101" s="5">
        <v>0</v>
      </c>
      <c r="R101" s="6"/>
    </row>
    <row r="102" spans="1:18" ht="18" customHeight="1" x14ac:dyDescent="0.2">
      <c r="B102" s="8" t="s">
        <v>93</v>
      </c>
      <c r="C102" s="48">
        <f t="shared" ref="C102:H102" si="45">+C103+C104</f>
        <v>0</v>
      </c>
      <c r="D102" s="48">
        <f t="shared" si="45"/>
        <v>51.2</v>
      </c>
      <c r="E102" s="48">
        <f t="shared" si="45"/>
        <v>0</v>
      </c>
      <c r="F102" s="48">
        <f t="shared" si="45"/>
        <v>0</v>
      </c>
      <c r="G102" s="48">
        <f t="shared" si="45"/>
        <v>21.9</v>
      </c>
      <c r="H102" s="48">
        <f t="shared" si="45"/>
        <v>73.099999999999994</v>
      </c>
      <c r="I102" s="48">
        <v>0</v>
      </c>
      <c r="J102" s="48">
        <f>+J103+J104+J105</f>
        <v>0</v>
      </c>
      <c r="K102" s="48">
        <f>+K103+K104+K105</f>
        <v>0</v>
      </c>
      <c r="L102" s="48">
        <f>+L103+L104+L105</f>
        <v>0</v>
      </c>
      <c r="M102" s="48">
        <f>+M103+M104+M105</f>
        <v>0</v>
      </c>
      <c r="N102" s="48">
        <f>+N103+N104+N105</f>
        <v>0</v>
      </c>
      <c r="O102" s="48">
        <f t="shared" si="35"/>
        <v>73.099999999999994</v>
      </c>
      <c r="P102" s="49">
        <f>+H97/N97*100</f>
        <v>90.59826885014742</v>
      </c>
      <c r="R102" s="6"/>
    </row>
    <row r="103" spans="1:18" ht="18" customHeight="1" x14ac:dyDescent="0.2">
      <c r="B103" s="38" t="s">
        <v>94</v>
      </c>
      <c r="C103" s="9">
        <v>0</v>
      </c>
      <c r="D103" s="9">
        <v>51.2</v>
      </c>
      <c r="E103" s="9">
        <v>0</v>
      </c>
      <c r="F103" s="9">
        <v>0</v>
      </c>
      <c r="G103" s="9">
        <v>21.9</v>
      </c>
      <c r="H103" s="9">
        <f>SUM(C103:G103)</f>
        <v>73.099999999999994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f>SUM(I103:M103)</f>
        <v>0</v>
      </c>
      <c r="O103" s="9">
        <f t="shared" si="35"/>
        <v>73.099999999999994</v>
      </c>
      <c r="P103" s="80">
        <v>0</v>
      </c>
      <c r="R103" s="6"/>
    </row>
    <row r="104" spans="1:18" ht="18" customHeight="1" x14ac:dyDescent="0.2">
      <c r="B104" s="38" t="s">
        <v>95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f>SUM(C104:G104)</f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f>SUM(I104:M104)</f>
        <v>0</v>
      </c>
      <c r="O104" s="9">
        <f t="shared" si="35"/>
        <v>0</v>
      </c>
      <c r="P104" s="80">
        <v>0</v>
      </c>
      <c r="R104" s="6"/>
    </row>
    <row r="105" spans="1:18" ht="18" customHeight="1" x14ac:dyDescent="0.2">
      <c r="B105" s="8" t="s">
        <v>96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f>SUM(C105:G105)</f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f>SUM(I105:M105)</f>
        <v>0</v>
      </c>
      <c r="O105" s="9">
        <f t="shared" si="35"/>
        <v>0</v>
      </c>
      <c r="P105" s="42">
        <v>0</v>
      </c>
      <c r="R105" s="6"/>
    </row>
    <row r="106" spans="1:18" ht="29.25" customHeight="1" x14ac:dyDescent="0.2">
      <c r="B106" s="50" t="s">
        <v>97</v>
      </c>
      <c r="C106" s="51">
        <f t="shared" ref="C106:N106" si="46">+C101+C9</f>
        <v>119278.3</v>
      </c>
      <c r="D106" s="51">
        <f t="shared" si="46"/>
        <v>95335.900000000023</v>
      </c>
      <c r="E106" s="51">
        <f>+E101+E9</f>
        <v>105217.80000000002</v>
      </c>
      <c r="F106" s="51">
        <f>+F101+F9</f>
        <v>141831.29999999999</v>
      </c>
      <c r="G106" s="51">
        <f t="shared" si="46"/>
        <v>102524.93721617</v>
      </c>
      <c r="H106" s="51">
        <f t="shared" si="46"/>
        <v>564188.23721616995</v>
      </c>
      <c r="I106" s="51">
        <f t="shared" si="46"/>
        <v>116532.90571321352</v>
      </c>
      <c r="J106" s="51">
        <f t="shared" si="46"/>
        <v>95136.191934184957</v>
      </c>
      <c r="K106" s="51">
        <f>+K101+K9</f>
        <v>100445.71217943837</v>
      </c>
      <c r="L106" s="51">
        <f>+L101+L9</f>
        <v>138455.94434279468</v>
      </c>
      <c r="M106" s="51">
        <f t="shared" si="46"/>
        <v>105027.79296362668</v>
      </c>
      <c r="N106" s="51">
        <f t="shared" si="46"/>
        <v>555598.54713325819</v>
      </c>
      <c r="O106" s="51">
        <f t="shared" si="35"/>
        <v>8589.6900829117512</v>
      </c>
      <c r="P106" s="52">
        <f>+H106/N106*100</f>
        <v>101.54602457605988</v>
      </c>
      <c r="R106" s="6"/>
    </row>
    <row r="107" spans="1:18" ht="18" customHeight="1" x14ac:dyDescent="0.2">
      <c r="B107" s="81" t="s">
        <v>103</v>
      </c>
      <c r="C107" s="53"/>
      <c r="D107" s="53"/>
      <c r="E107" s="53"/>
      <c r="F107" s="53"/>
      <c r="G107" s="53"/>
      <c r="H107" s="54"/>
      <c r="I107" s="54"/>
      <c r="J107" s="54"/>
      <c r="K107" s="54"/>
      <c r="L107" s="54"/>
      <c r="M107" s="54"/>
      <c r="N107" s="54"/>
      <c r="O107" s="54"/>
      <c r="P107" s="55"/>
      <c r="R107" s="6"/>
    </row>
    <row r="108" spans="1:18" ht="15" customHeight="1" x14ac:dyDescent="0.2">
      <c r="B108" s="88" t="s">
        <v>98</v>
      </c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7"/>
      <c r="R108" s="6"/>
    </row>
    <row r="109" spans="1:18" ht="19.5" customHeight="1" x14ac:dyDescent="0.2">
      <c r="B109" s="82" t="s">
        <v>99</v>
      </c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8"/>
      <c r="R109" s="6"/>
    </row>
    <row r="110" spans="1:18" x14ac:dyDescent="0.2">
      <c r="B110" s="82" t="s">
        <v>100</v>
      </c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9"/>
      <c r="P110" s="60"/>
      <c r="R110" s="6"/>
    </row>
    <row r="111" spans="1:18" x14ac:dyDescent="0.2">
      <c r="B111" s="82" t="s">
        <v>101</v>
      </c>
      <c r="C111" s="61"/>
      <c r="D111" s="61"/>
      <c r="E111" s="61"/>
      <c r="F111" s="61"/>
      <c r="G111" s="61"/>
      <c r="H111" s="62"/>
      <c r="I111" s="59"/>
      <c r="J111" s="59"/>
      <c r="K111" s="59"/>
      <c r="L111" s="59"/>
      <c r="M111" s="59"/>
      <c r="N111" s="59"/>
      <c r="O111" s="59"/>
      <c r="P111" s="63"/>
      <c r="R111" s="6"/>
    </row>
    <row r="112" spans="1:18" x14ac:dyDescent="0.2">
      <c r="B112" s="83" t="s">
        <v>104</v>
      </c>
      <c r="C112" s="63"/>
      <c r="D112" s="63"/>
      <c r="E112" s="63"/>
      <c r="F112" s="63"/>
      <c r="G112" s="63"/>
      <c r="H112" s="64"/>
      <c r="I112" s="65"/>
      <c r="J112" s="65"/>
      <c r="K112" s="65"/>
      <c r="L112" s="65"/>
      <c r="M112" s="65"/>
      <c r="N112" s="65"/>
      <c r="O112" s="65"/>
      <c r="P112" s="63"/>
      <c r="R112" s="6"/>
    </row>
    <row r="113" spans="2:18" x14ac:dyDescent="0.2">
      <c r="B113" s="66"/>
      <c r="C113" s="55"/>
      <c r="D113" s="55"/>
      <c r="E113" s="55"/>
      <c r="F113" s="55"/>
      <c r="G113" s="55"/>
      <c r="H113" s="65"/>
      <c r="I113" s="65"/>
      <c r="J113" s="65"/>
      <c r="K113" s="65"/>
      <c r="L113" s="65"/>
      <c r="M113" s="65"/>
      <c r="N113" s="65"/>
      <c r="O113" s="65"/>
      <c r="P113" s="67"/>
      <c r="R113" s="6"/>
    </row>
    <row r="114" spans="2:18" x14ac:dyDescent="0.2">
      <c r="B114" s="66"/>
      <c r="C114" s="56"/>
      <c r="D114" s="56"/>
      <c r="E114" s="56"/>
      <c r="F114" s="56"/>
      <c r="G114" s="56"/>
      <c r="H114" s="57"/>
      <c r="I114" s="65"/>
      <c r="J114" s="65"/>
      <c r="K114" s="65"/>
      <c r="L114" s="65"/>
      <c r="M114" s="65"/>
      <c r="N114" s="65"/>
      <c r="O114" s="65"/>
      <c r="P114" s="67"/>
      <c r="R114" s="6"/>
    </row>
    <row r="115" spans="2:18" x14ac:dyDescent="0.2">
      <c r="B115" s="68"/>
      <c r="C115" s="56"/>
      <c r="D115" s="56"/>
      <c r="E115" s="56"/>
      <c r="F115" s="56"/>
      <c r="G115" s="56"/>
      <c r="H115" s="56"/>
      <c r="I115" s="59"/>
      <c r="J115" s="59"/>
      <c r="K115" s="59"/>
      <c r="L115" s="59"/>
      <c r="M115" s="59"/>
      <c r="N115" s="59"/>
      <c r="O115" s="62"/>
      <c r="P115" s="69"/>
      <c r="R115" s="6"/>
    </row>
    <row r="116" spans="2:18" x14ac:dyDescent="0.2">
      <c r="B116" s="66"/>
      <c r="C116" s="56"/>
      <c r="D116" s="56"/>
      <c r="E116" s="56"/>
      <c r="F116" s="56"/>
      <c r="G116" s="56"/>
      <c r="H116" s="57"/>
      <c r="I116" s="59"/>
      <c r="J116" s="59"/>
      <c r="K116" s="59"/>
      <c r="L116" s="59"/>
      <c r="M116" s="59"/>
      <c r="N116" s="59"/>
      <c r="O116" s="65"/>
      <c r="P116" s="55"/>
      <c r="R116" s="6"/>
    </row>
    <row r="117" spans="2:18" x14ac:dyDescent="0.2">
      <c r="B117" s="66"/>
      <c r="C117" s="63"/>
      <c r="D117" s="63"/>
      <c r="E117" s="63"/>
      <c r="F117" s="63"/>
      <c r="G117" s="63"/>
      <c r="H117" s="64"/>
      <c r="I117" s="59"/>
      <c r="J117" s="59"/>
      <c r="K117" s="59"/>
      <c r="L117" s="59"/>
      <c r="M117" s="59"/>
      <c r="N117" s="59"/>
      <c r="O117" s="57"/>
      <c r="P117" s="69"/>
      <c r="R117" s="6"/>
    </row>
    <row r="118" spans="2:18" x14ac:dyDescent="0.2">
      <c r="B118" s="66"/>
      <c r="C118" s="69"/>
      <c r="D118" s="69"/>
      <c r="E118" s="69"/>
      <c r="F118" s="69"/>
      <c r="G118" s="69"/>
      <c r="H118" s="70"/>
      <c r="I118" s="59"/>
      <c r="J118" s="59"/>
      <c r="K118" s="59"/>
      <c r="L118" s="59"/>
      <c r="M118" s="59"/>
      <c r="N118" s="70"/>
      <c r="O118" s="70"/>
      <c r="P118" s="69"/>
      <c r="R118" s="6"/>
    </row>
    <row r="119" spans="2:18" x14ac:dyDescent="0.2">
      <c r="B119" s="66"/>
      <c r="C119" s="69"/>
      <c r="D119" s="69"/>
      <c r="E119" s="69"/>
      <c r="F119" s="69"/>
      <c r="G119" s="69"/>
      <c r="H119" s="70"/>
      <c r="I119" s="59"/>
      <c r="J119" s="59"/>
      <c r="K119" s="59"/>
      <c r="L119" s="59"/>
      <c r="M119" s="59"/>
      <c r="N119" s="70"/>
      <c r="O119" s="70"/>
      <c r="P119" s="69"/>
      <c r="R119" s="6"/>
    </row>
    <row r="120" spans="2:18" x14ac:dyDescent="0.2">
      <c r="B120" s="71"/>
      <c r="C120" s="69"/>
      <c r="D120" s="69"/>
      <c r="E120" s="69"/>
      <c r="F120" s="69"/>
      <c r="G120" s="69"/>
      <c r="H120" s="70"/>
      <c r="I120" s="59"/>
      <c r="J120" s="59"/>
      <c r="K120" s="59"/>
      <c r="L120" s="59"/>
      <c r="M120" s="59"/>
      <c r="N120" s="64"/>
      <c r="O120" s="72"/>
      <c r="P120" s="69"/>
      <c r="R120" s="6"/>
    </row>
    <row r="121" spans="2:18" x14ac:dyDescent="0.2">
      <c r="B121" s="69"/>
      <c r="C121" s="69"/>
      <c r="D121" s="69"/>
      <c r="E121" s="69"/>
      <c r="F121" s="69"/>
      <c r="G121" s="69"/>
      <c r="H121" s="70"/>
      <c r="I121" s="59"/>
      <c r="J121" s="59"/>
      <c r="K121" s="59"/>
      <c r="L121" s="59"/>
      <c r="M121" s="59"/>
      <c r="N121" s="70"/>
      <c r="O121" s="70"/>
      <c r="P121" s="69"/>
      <c r="R121" s="6"/>
    </row>
    <row r="122" spans="2:18" x14ac:dyDescent="0.2">
      <c r="B122" s="69"/>
      <c r="C122" s="69"/>
      <c r="D122" s="69"/>
      <c r="E122" s="69"/>
      <c r="F122" s="69"/>
      <c r="G122" s="69"/>
      <c r="H122" s="70"/>
      <c r="I122" s="72"/>
      <c r="J122" s="72"/>
      <c r="K122" s="72"/>
      <c r="L122" s="72"/>
      <c r="M122" s="72"/>
      <c r="N122" s="70"/>
      <c r="O122" s="70"/>
      <c r="P122" s="69"/>
      <c r="R122" s="6"/>
    </row>
    <row r="123" spans="2:18" x14ac:dyDescent="0.2">
      <c r="B123" s="69"/>
      <c r="C123" s="69"/>
      <c r="D123" s="69"/>
      <c r="E123" s="69"/>
      <c r="F123" s="69"/>
      <c r="G123" s="69"/>
      <c r="H123" s="70"/>
      <c r="I123" s="72"/>
      <c r="J123" s="72"/>
      <c r="K123" s="72"/>
      <c r="L123" s="72"/>
      <c r="M123" s="72"/>
      <c r="N123" s="73"/>
      <c r="O123" s="73"/>
      <c r="P123" s="69"/>
      <c r="R123" s="6"/>
    </row>
    <row r="124" spans="2:18" x14ac:dyDescent="0.2">
      <c r="B124" s="69"/>
      <c r="C124" s="69"/>
      <c r="D124" s="69"/>
      <c r="E124" s="69"/>
      <c r="F124" s="69"/>
      <c r="G124" s="69"/>
      <c r="H124" s="70"/>
      <c r="I124" s="72"/>
      <c r="J124" s="72"/>
      <c r="K124" s="72"/>
      <c r="L124" s="72"/>
      <c r="M124" s="72"/>
      <c r="N124" s="64"/>
      <c r="O124" s="64"/>
      <c r="P124" s="69"/>
      <c r="R124" s="6"/>
    </row>
    <row r="125" spans="2:18" x14ac:dyDescent="0.2">
      <c r="B125" s="69"/>
      <c r="C125" s="69"/>
      <c r="D125" s="69"/>
      <c r="E125" s="69"/>
      <c r="F125" s="69"/>
      <c r="G125" s="69"/>
      <c r="H125" s="70"/>
      <c r="I125" s="70"/>
      <c r="J125" s="70"/>
      <c r="K125" s="70"/>
      <c r="L125" s="70"/>
      <c r="M125" s="70"/>
      <c r="N125" s="70"/>
      <c r="O125" s="70"/>
      <c r="P125" s="69"/>
      <c r="R125" s="6"/>
    </row>
    <row r="126" spans="2:18" x14ac:dyDescent="0.2">
      <c r="B126" s="74"/>
      <c r="C126" s="69"/>
      <c r="D126" s="69"/>
      <c r="E126" s="69"/>
      <c r="F126" s="69"/>
      <c r="G126" s="69"/>
      <c r="H126" s="70"/>
      <c r="I126" s="64"/>
      <c r="J126" s="64"/>
      <c r="K126" s="64"/>
      <c r="L126" s="64"/>
      <c r="M126" s="64"/>
      <c r="N126" s="70"/>
      <c r="O126" s="70"/>
      <c r="P126" s="69"/>
      <c r="R126" s="6"/>
    </row>
    <row r="127" spans="2:18" x14ac:dyDescent="0.2">
      <c r="B127" s="69"/>
      <c r="C127" s="69"/>
      <c r="D127" s="69"/>
      <c r="E127" s="69"/>
      <c r="F127" s="69"/>
      <c r="G127" s="69"/>
      <c r="H127" s="70"/>
      <c r="I127" s="70"/>
      <c r="J127" s="70"/>
      <c r="K127" s="70"/>
      <c r="L127" s="70"/>
      <c r="M127" s="70"/>
      <c r="N127" s="70"/>
      <c r="O127" s="70"/>
      <c r="P127" s="69"/>
      <c r="R127" s="6"/>
    </row>
    <row r="128" spans="2:18" x14ac:dyDescent="0.2">
      <c r="B128" s="69"/>
      <c r="C128" s="69"/>
      <c r="D128" s="69"/>
      <c r="E128" s="69"/>
      <c r="F128" s="69"/>
      <c r="G128" s="69"/>
      <c r="H128" s="70"/>
      <c r="I128" s="70"/>
      <c r="J128" s="70"/>
      <c r="K128" s="70"/>
      <c r="L128" s="70"/>
      <c r="M128" s="70"/>
      <c r="N128" s="70"/>
      <c r="O128" s="70"/>
      <c r="P128" s="69"/>
      <c r="R128" s="6"/>
    </row>
    <row r="129" spans="2:18" x14ac:dyDescent="0.2">
      <c r="B129" s="69"/>
      <c r="C129" s="69"/>
      <c r="D129" s="69"/>
      <c r="E129" s="69"/>
      <c r="F129" s="69"/>
      <c r="G129" s="69"/>
      <c r="H129" s="70"/>
      <c r="I129" s="59"/>
      <c r="J129" s="59"/>
      <c r="K129" s="59"/>
      <c r="L129" s="59"/>
      <c r="M129" s="59"/>
      <c r="N129" s="70"/>
      <c r="O129" s="70"/>
      <c r="P129" s="69"/>
      <c r="R129" s="6"/>
    </row>
    <row r="130" spans="2:18" x14ac:dyDescent="0.2">
      <c r="B130" s="69"/>
      <c r="C130" s="69"/>
      <c r="D130" s="69"/>
      <c r="E130" s="69"/>
      <c r="F130" s="69"/>
      <c r="G130" s="69"/>
      <c r="H130" s="70"/>
      <c r="I130" s="59"/>
      <c r="J130" s="59"/>
      <c r="K130" s="59"/>
      <c r="L130" s="59"/>
      <c r="M130" s="59"/>
      <c r="N130" s="70"/>
      <c r="O130" s="70"/>
      <c r="P130" s="69"/>
      <c r="R130" s="6"/>
    </row>
    <row r="131" spans="2:18" x14ac:dyDescent="0.2">
      <c r="B131" s="69"/>
      <c r="C131" s="69"/>
      <c r="D131" s="69"/>
      <c r="E131" s="69"/>
      <c r="F131" s="69"/>
      <c r="G131" s="69"/>
      <c r="H131" s="70"/>
      <c r="I131" s="70"/>
      <c r="J131" s="70"/>
      <c r="K131" s="70"/>
      <c r="L131" s="70"/>
      <c r="M131" s="70"/>
      <c r="N131" s="70"/>
      <c r="O131" s="70"/>
      <c r="P131" s="69"/>
      <c r="R131" s="6"/>
    </row>
    <row r="132" spans="2:18" x14ac:dyDescent="0.2">
      <c r="B132" s="69"/>
      <c r="C132" s="69"/>
      <c r="D132" s="69"/>
      <c r="E132" s="69"/>
      <c r="F132" s="69"/>
      <c r="G132" s="69"/>
      <c r="H132" s="70"/>
      <c r="I132" s="70"/>
      <c r="J132" s="70"/>
      <c r="K132" s="70"/>
      <c r="L132" s="70"/>
      <c r="M132" s="70"/>
      <c r="N132" s="70"/>
      <c r="O132" s="70"/>
      <c r="P132" s="69"/>
      <c r="R132" s="6"/>
    </row>
    <row r="133" spans="2:18" x14ac:dyDescent="0.2">
      <c r="B133" s="69"/>
      <c r="C133" s="69"/>
      <c r="D133" s="69"/>
      <c r="E133" s="69"/>
      <c r="F133" s="69"/>
      <c r="G133" s="69"/>
      <c r="H133" s="70"/>
      <c r="I133" s="70"/>
      <c r="J133" s="70"/>
      <c r="K133" s="70"/>
      <c r="L133" s="70"/>
      <c r="M133" s="70"/>
      <c r="N133" s="70"/>
      <c r="O133" s="70"/>
      <c r="P133" s="69"/>
      <c r="R133" s="6"/>
    </row>
    <row r="134" spans="2:18" x14ac:dyDescent="0.2">
      <c r="B134" s="69"/>
      <c r="C134" s="69"/>
      <c r="D134" s="69"/>
      <c r="E134" s="69"/>
      <c r="F134" s="69"/>
      <c r="G134" s="69"/>
      <c r="H134" s="70"/>
      <c r="I134" s="70"/>
      <c r="J134" s="70"/>
      <c r="K134" s="70"/>
      <c r="L134" s="70"/>
      <c r="M134" s="70"/>
      <c r="N134" s="70"/>
      <c r="O134" s="70"/>
      <c r="P134" s="69"/>
    </row>
    <row r="135" spans="2:18" x14ac:dyDescent="0.2">
      <c r="B135" s="69"/>
      <c r="C135" s="69"/>
      <c r="D135" s="69"/>
      <c r="E135" s="69"/>
      <c r="F135" s="69"/>
      <c r="G135" s="69"/>
      <c r="H135" s="70"/>
      <c r="I135" s="70"/>
      <c r="J135" s="70"/>
      <c r="K135" s="70"/>
      <c r="L135" s="70"/>
      <c r="M135" s="70"/>
      <c r="N135" s="70"/>
      <c r="O135" s="70"/>
      <c r="P135" s="69"/>
    </row>
    <row r="136" spans="2:18" x14ac:dyDescent="0.2">
      <c r="B136" s="69"/>
      <c r="C136" s="69"/>
      <c r="D136" s="69"/>
      <c r="E136" s="69"/>
      <c r="F136" s="69"/>
      <c r="G136" s="69"/>
      <c r="H136" s="70"/>
      <c r="I136" s="70"/>
      <c r="J136" s="70"/>
      <c r="K136" s="70"/>
      <c r="L136" s="70"/>
      <c r="M136" s="70"/>
      <c r="N136" s="70"/>
      <c r="O136" s="70"/>
      <c r="P136" s="69"/>
    </row>
    <row r="137" spans="2:18" x14ac:dyDescent="0.2">
      <c r="B137" s="69"/>
      <c r="C137" s="69"/>
      <c r="D137" s="69"/>
      <c r="E137" s="69"/>
      <c r="F137" s="69"/>
      <c r="G137" s="69"/>
      <c r="H137" s="70"/>
      <c r="I137" s="70"/>
      <c r="J137" s="70"/>
      <c r="K137" s="70"/>
      <c r="L137" s="70"/>
      <c r="M137" s="70"/>
      <c r="N137" s="70"/>
      <c r="O137" s="70"/>
      <c r="P137" s="69"/>
    </row>
    <row r="138" spans="2:18" x14ac:dyDescent="0.2">
      <c r="B138" s="69"/>
      <c r="C138" s="69"/>
      <c r="D138" s="69"/>
      <c r="E138" s="69"/>
      <c r="F138" s="69"/>
      <c r="G138" s="69"/>
      <c r="H138" s="70"/>
      <c r="I138" s="70"/>
      <c r="J138" s="70"/>
      <c r="K138" s="70"/>
      <c r="L138" s="70"/>
      <c r="M138" s="70"/>
      <c r="N138" s="70"/>
      <c r="O138" s="70"/>
      <c r="P138" s="69"/>
    </row>
    <row r="139" spans="2:18" x14ac:dyDescent="0.2">
      <c r="B139" s="69"/>
      <c r="C139" s="69"/>
      <c r="D139" s="69"/>
      <c r="E139" s="69"/>
      <c r="F139" s="69"/>
      <c r="G139" s="69"/>
      <c r="H139" s="70"/>
      <c r="I139" s="70"/>
      <c r="J139" s="70"/>
      <c r="K139" s="70"/>
      <c r="L139" s="70"/>
      <c r="M139" s="70"/>
      <c r="N139" s="70"/>
      <c r="O139" s="70"/>
      <c r="P139" s="69"/>
    </row>
    <row r="140" spans="2:18" x14ac:dyDescent="0.2">
      <c r="B140" s="69"/>
      <c r="C140" s="69"/>
      <c r="D140" s="69"/>
      <c r="E140" s="69"/>
      <c r="F140" s="69"/>
      <c r="G140" s="69"/>
      <c r="H140" s="70"/>
      <c r="I140" s="70"/>
      <c r="J140" s="70"/>
      <c r="K140" s="70"/>
      <c r="L140" s="70"/>
      <c r="M140" s="70"/>
      <c r="N140" s="70"/>
      <c r="O140" s="70"/>
      <c r="P140" s="69"/>
    </row>
    <row r="141" spans="2:18" x14ac:dyDescent="0.2">
      <c r="B141" s="69"/>
      <c r="C141" s="69"/>
      <c r="D141" s="69"/>
      <c r="E141" s="69"/>
      <c r="F141" s="69"/>
      <c r="G141" s="69"/>
      <c r="H141" s="70"/>
      <c r="I141" s="70"/>
      <c r="J141" s="70"/>
      <c r="K141" s="70"/>
      <c r="L141" s="70"/>
      <c r="M141" s="70"/>
      <c r="N141" s="70"/>
      <c r="O141" s="70"/>
      <c r="P141" s="69"/>
    </row>
    <row r="142" spans="2:18" x14ac:dyDescent="0.2">
      <c r="B142" s="69"/>
      <c r="C142" s="69"/>
      <c r="D142" s="69"/>
      <c r="E142" s="69"/>
      <c r="F142" s="69"/>
      <c r="G142" s="69"/>
      <c r="H142" s="70"/>
      <c r="I142" s="70"/>
      <c r="J142" s="70"/>
      <c r="K142" s="70"/>
      <c r="L142" s="70"/>
      <c r="M142" s="70"/>
      <c r="N142" s="70"/>
      <c r="O142" s="70"/>
      <c r="P142" s="69"/>
    </row>
    <row r="143" spans="2:18" x14ac:dyDescent="0.2">
      <c r="B143" s="69"/>
      <c r="C143" s="69"/>
      <c r="D143" s="69"/>
      <c r="E143" s="69"/>
      <c r="F143" s="69"/>
      <c r="G143" s="69"/>
      <c r="H143" s="70"/>
      <c r="I143" s="70"/>
      <c r="J143" s="70"/>
      <c r="K143" s="70"/>
      <c r="L143" s="70"/>
      <c r="M143" s="70"/>
      <c r="N143" s="70"/>
      <c r="O143" s="70"/>
      <c r="P143" s="69"/>
    </row>
    <row r="144" spans="2:18" x14ac:dyDescent="0.2">
      <c r="B144" s="69"/>
      <c r="C144" s="69"/>
      <c r="D144" s="69"/>
      <c r="E144" s="69"/>
      <c r="F144" s="69"/>
      <c r="G144" s="69"/>
      <c r="H144" s="70"/>
      <c r="I144" s="70"/>
      <c r="J144" s="70"/>
      <c r="K144" s="70"/>
      <c r="L144" s="70"/>
      <c r="M144" s="70"/>
      <c r="N144" s="70"/>
      <c r="O144" s="70"/>
      <c r="P144" s="69"/>
    </row>
    <row r="145" spans="2:16" x14ac:dyDescent="0.2">
      <c r="B145" s="69"/>
      <c r="C145" s="69"/>
      <c r="D145" s="69"/>
      <c r="E145" s="69"/>
      <c r="F145" s="69"/>
      <c r="G145" s="69"/>
      <c r="H145" s="70"/>
      <c r="I145" s="70"/>
      <c r="J145" s="70"/>
      <c r="K145" s="70"/>
      <c r="L145" s="70"/>
      <c r="M145" s="70"/>
      <c r="N145" s="70"/>
      <c r="O145" s="70"/>
      <c r="P145" s="69"/>
    </row>
    <row r="146" spans="2:16" x14ac:dyDescent="0.2">
      <c r="B146" s="69"/>
      <c r="C146" s="69"/>
      <c r="D146" s="69"/>
      <c r="E146" s="69"/>
      <c r="F146" s="69"/>
      <c r="G146" s="69"/>
      <c r="H146" s="70"/>
      <c r="I146" s="70"/>
      <c r="J146" s="70"/>
      <c r="K146" s="70"/>
      <c r="L146" s="70"/>
      <c r="M146" s="70"/>
      <c r="N146" s="70"/>
      <c r="O146" s="70"/>
      <c r="P146" s="69"/>
    </row>
    <row r="147" spans="2:16" x14ac:dyDescent="0.2">
      <c r="B147" s="69"/>
      <c r="C147" s="69"/>
      <c r="D147" s="69"/>
      <c r="E147" s="69"/>
      <c r="F147" s="69"/>
      <c r="G147" s="69"/>
      <c r="H147" s="70"/>
      <c r="I147" s="70"/>
      <c r="J147" s="70"/>
      <c r="K147" s="70"/>
      <c r="L147" s="70"/>
      <c r="M147" s="70"/>
      <c r="N147" s="70"/>
      <c r="O147" s="70"/>
      <c r="P147" s="69"/>
    </row>
    <row r="148" spans="2:16" x14ac:dyDescent="0.2">
      <c r="B148" s="69"/>
      <c r="C148" s="69"/>
      <c r="D148" s="69"/>
      <c r="E148" s="69"/>
      <c r="F148" s="69"/>
      <c r="G148" s="69"/>
      <c r="H148" s="70"/>
      <c r="I148" s="70"/>
      <c r="J148" s="70"/>
      <c r="K148" s="70"/>
      <c r="L148" s="70"/>
      <c r="M148" s="70"/>
      <c r="N148" s="70"/>
      <c r="O148" s="70"/>
      <c r="P148" s="69"/>
    </row>
    <row r="149" spans="2:16" x14ac:dyDescent="0.2">
      <c r="B149" s="69"/>
      <c r="C149" s="69"/>
      <c r="D149" s="69"/>
      <c r="E149" s="69"/>
      <c r="F149" s="69"/>
      <c r="G149" s="69"/>
      <c r="H149" s="70"/>
      <c r="I149" s="70"/>
      <c r="J149" s="70"/>
      <c r="K149" s="70"/>
      <c r="L149" s="70"/>
      <c r="M149" s="70"/>
      <c r="N149" s="70"/>
      <c r="O149" s="70"/>
      <c r="P149" s="69"/>
    </row>
    <row r="150" spans="2:16" x14ac:dyDescent="0.2">
      <c r="B150" s="69"/>
      <c r="C150" s="69"/>
      <c r="D150" s="69"/>
      <c r="E150" s="69"/>
      <c r="F150" s="69"/>
      <c r="G150" s="69"/>
      <c r="H150" s="70"/>
      <c r="I150" s="70"/>
      <c r="J150" s="70"/>
      <c r="K150" s="70"/>
      <c r="L150" s="70"/>
      <c r="M150" s="70"/>
      <c r="N150" s="70"/>
      <c r="O150" s="70"/>
      <c r="P150" s="69"/>
    </row>
    <row r="151" spans="2:16" x14ac:dyDescent="0.2">
      <c r="B151" s="69"/>
      <c r="C151" s="69"/>
      <c r="D151" s="69"/>
      <c r="E151" s="69"/>
      <c r="F151" s="69"/>
      <c r="G151" s="69"/>
      <c r="H151" s="70"/>
      <c r="I151" s="70"/>
      <c r="J151" s="70"/>
      <c r="K151" s="70"/>
      <c r="L151" s="70"/>
      <c r="M151" s="70"/>
      <c r="N151" s="70"/>
      <c r="O151" s="70"/>
      <c r="P151" s="69"/>
    </row>
    <row r="152" spans="2:16" x14ac:dyDescent="0.2">
      <c r="B152" s="69"/>
      <c r="C152" s="69"/>
      <c r="D152" s="69"/>
      <c r="E152" s="69"/>
      <c r="F152" s="69"/>
      <c r="G152" s="69"/>
      <c r="H152" s="70"/>
      <c r="I152" s="70"/>
      <c r="J152" s="70"/>
      <c r="K152" s="70"/>
      <c r="L152" s="70"/>
      <c r="M152" s="70"/>
      <c r="N152" s="70"/>
      <c r="O152" s="70"/>
      <c r="P152" s="69"/>
    </row>
    <row r="153" spans="2:16" x14ac:dyDescent="0.2">
      <c r="B153" s="69"/>
      <c r="C153" s="69"/>
      <c r="D153" s="69"/>
      <c r="E153" s="69"/>
      <c r="F153" s="69"/>
      <c r="G153" s="69"/>
      <c r="H153" s="70"/>
      <c r="I153" s="70"/>
      <c r="J153" s="70"/>
      <c r="K153" s="70"/>
      <c r="L153" s="70"/>
      <c r="M153" s="70"/>
      <c r="N153" s="70"/>
      <c r="O153" s="70"/>
      <c r="P153" s="69"/>
    </row>
    <row r="154" spans="2:16" x14ac:dyDescent="0.2">
      <c r="B154" s="69"/>
      <c r="C154" s="69"/>
      <c r="D154" s="69"/>
      <c r="E154" s="69"/>
      <c r="F154" s="69"/>
      <c r="G154" s="69"/>
      <c r="H154" s="70"/>
      <c r="I154" s="70"/>
      <c r="J154" s="70"/>
      <c r="K154" s="70"/>
      <c r="L154" s="70"/>
      <c r="M154" s="70"/>
      <c r="N154" s="70"/>
      <c r="O154" s="70"/>
      <c r="P154" s="69"/>
    </row>
    <row r="155" spans="2:16" x14ac:dyDescent="0.2">
      <c r="B155" s="69"/>
      <c r="C155" s="69"/>
      <c r="D155" s="69"/>
      <c r="E155" s="69"/>
      <c r="F155" s="69"/>
      <c r="G155" s="69"/>
      <c r="H155" s="70"/>
      <c r="I155" s="70"/>
      <c r="J155" s="70"/>
      <c r="K155" s="70"/>
      <c r="L155" s="70"/>
      <c r="M155" s="70"/>
      <c r="N155" s="70"/>
      <c r="O155" s="70"/>
      <c r="P155" s="69"/>
    </row>
    <row r="156" spans="2:16" x14ac:dyDescent="0.2">
      <c r="B156" s="69"/>
      <c r="C156" s="69"/>
      <c r="D156" s="69"/>
      <c r="E156" s="69"/>
      <c r="F156" s="69"/>
      <c r="G156" s="69"/>
      <c r="H156" s="70"/>
      <c r="I156" s="70"/>
      <c r="J156" s="70"/>
      <c r="K156" s="70"/>
      <c r="L156" s="70"/>
      <c r="M156" s="70"/>
      <c r="N156" s="70"/>
      <c r="O156" s="70"/>
      <c r="P156" s="69"/>
    </row>
    <row r="157" spans="2:16" x14ac:dyDescent="0.2">
      <c r="B157" s="69"/>
      <c r="C157" s="69"/>
      <c r="D157" s="69"/>
      <c r="E157" s="69"/>
      <c r="F157" s="69"/>
      <c r="G157" s="69"/>
      <c r="H157" s="70"/>
      <c r="I157" s="70"/>
      <c r="J157" s="70"/>
      <c r="K157" s="70"/>
      <c r="L157" s="70"/>
      <c r="M157" s="70"/>
      <c r="N157" s="70"/>
      <c r="O157" s="70"/>
      <c r="P157" s="69"/>
    </row>
    <row r="158" spans="2:16" x14ac:dyDescent="0.2">
      <c r="B158" s="69"/>
      <c r="C158" s="69"/>
      <c r="D158" s="69"/>
      <c r="E158" s="69"/>
      <c r="F158" s="69"/>
      <c r="G158" s="69"/>
      <c r="H158" s="70"/>
      <c r="I158" s="70"/>
      <c r="J158" s="70"/>
      <c r="K158" s="70"/>
      <c r="L158" s="70"/>
      <c r="M158" s="70"/>
      <c r="N158" s="70"/>
      <c r="O158" s="70"/>
      <c r="P158" s="69"/>
    </row>
    <row r="159" spans="2:16" x14ac:dyDescent="0.2">
      <c r="B159" s="69"/>
      <c r="C159" s="69"/>
      <c r="D159" s="69"/>
      <c r="E159" s="69"/>
      <c r="F159" s="69"/>
      <c r="G159" s="69"/>
      <c r="H159" s="70"/>
      <c r="I159" s="70"/>
      <c r="J159" s="70"/>
      <c r="K159" s="70"/>
      <c r="L159" s="70"/>
      <c r="M159" s="70"/>
      <c r="N159" s="70"/>
      <c r="O159" s="70"/>
      <c r="P159" s="69"/>
    </row>
    <row r="160" spans="2:16" x14ac:dyDescent="0.2">
      <c r="B160" s="69"/>
      <c r="C160" s="69"/>
      <c r="D160" s="69"/>
      <c r="E160" s="69"/>
      <c r="F160" s="69"/>
      <c r="G160" s="69"/>
      <c r="H160" s="70"/>
      <c r="I160" s="70"/>
      <c r="J160" s="70"/>
      <c r="K160" s="70"/>
      <c r="L160" s="70"/>
      <c r="M160" s="70"/>
      <c r="N160" s="70"/>
      <c r="O160" s="70"/>
      <c r="P160" s="69"/>
    </row>
    <row r="161" spans="2:16" x14ac:dyDescent="0.2">
      <c r="B161" s="69"/>
      <c r="C161" s="69"/>
      <c r="D161" s="69"/>
      <c r="E161" s="69"/>
      <c r="F161" s="69"/>
      <c r="G161" s="69"/>
      <c r="H161" s="70"/>
      <c r="I161" s="70"/>
      <c r="J161" s="70"/>
      <c r="K161" s="70"/>
      <c r="L161" s="70"/>
      <c r="M161" s="70"/>
      <c r="N161" s="70"/>
      <c r="O161" s="70"/>
      <c r="P161" s="69"/>
    </row>
    <row r="162" spans="2:16" x14ac:dyDescent="0.2">
      <c r="B162" s="69"/>
      <c r="C162" s="69"/>
      <c r="D162" s="69"/>
      <c r="E162" s="69"/>
      <c r="F162" s="69"/>
      <c r="G162" s="69"/>
      <c r="H162" s="70"/>
      <c r="I162" s="70"/>
      <c r="J162" s="70"/>
      <c r="K162" s="70"/>
      <c r="L162" s="70"/>
      <c r="M162" s="70"/>
      <c r="N162" s="70"/>
      <c r="O162" s="70"/>
      <c r="P162" s="69"/>
    </row>
    <row r="163" spans="2:16" x14ac:dyDescent="0.2">
      <c r="B163" s="69"/>
      <c r="C163" s="69"/>
      <c r="D163" s="69"/>
      <c r="E163" s="69"/>
      <c r="F163" s="69"/>
      <c r="G163" s="69"/>
      <c r="H163" s="70"/>
      <c r="I163" s="70"/>
      <c r="J163" s="70"/>
      <c r="K163" s="70"/>
      <c r="L163" s="70"/>
      <c r="M163" s="70"/>
      <c r="N163" s="70"/>
      <c r="O163" s="70"/>
      <c r="P163" s="69"/>
    </row>
    <row r="164" spans="2:16" x14ac:dyDescent="0.2">
      <c r="B164" s="69"/>
      <c r="C164" s="69"/>
      <c r="D164" s="69"/>
      <c r="E164" s="69"/>
      <c r="F164" s="69"/>
      <c r="G164" s="69"/>
      <c r="H164" s="70"/>
      <c r="I164" s="70"/>
      <c r="J164" s="70"/>
      <c r="K164" s="70"/>
      <c r="L164" s="70"/>
      <c r="M164" s="70"/>
      <c r="N164" s="70"/>
      <c r="O164" s="70"/>
      <c r="P164" s="69"/>
    </row>
    <row r="165" spans="2:16" x14ac:dyDescent="0.2">
      <c r="B165" s="69"/>
      <c r="C165" s="69"/>
      <c r="D165" s="69"/>
      <c r="E165" s="69"/>
      <c r="F165" s="69"/>
      <c r="G165" s="69"/>
      <c r="H165" s="70"/>
      <c r="I165" s="70"/>
      <c r="J165" s="70"/>
      <c r="K165" s="70"/>
      <c r="L165" s="70"/>
      <c r="M165" s="70"/>
      <c r="N165" s="70"/>
      <c r="O165" s="70"/>
      <c r="P165" s="69"/>
    </row>
    <row r="166" spans="2:16" x14ac:dyDescent="0.2">
      <c r="B166" s="69"/>
      <c r="C166" s="69"/>
      <c r="D166" s="69"/>
      <c r="E166" s="69"/>
      <c r="F166" s="69"/>
      <c r="G166" s="69"/>
      <c r="H166" s="70"/>
      <c r="I166" s="70"/>
      <c r="J166" s="70"/>
      <c r="K166" s="70"/>
      <c r="L166" s="70"/>
      <c r="M166" s="70"/>
      <c r="N166" s="70"/>
      <c r="O166" s="70"/>
      <c r="P166" s="69"/>
    </row>
    <row r="167" spans="2:16" x14ac:dyDescent="0.2">
      <c r="B167" s="69"/>
      <c r="C167" s="69"/>
      <c r="D167" s="69"/>
      <c r="E167" s="69"/>
      <c r="F167" s="69"/>
      <c r="G167" s="69"/>
      <c r="H167" s="70"/>
      <c r="I167" s="70"/>
      <c r="J167" s="70"/>
      <c r="K167" s="70"/>
      <c r="L167" s="70"/>
      <c r="M167" s="70"/>
      <c r="N167" s="70"/>
      <c r="O167" s="70"/>
      <c r="P167" s="69"/>
    </row>
    <row r="168" spans="2:16" x14ac:dyDescent="0.2">
      <c r="B168" s="69"/>
      <c r="C168" s="69"/>
      <c r="D168" s="69"/>
      <c r="E168" s="69"/>
      <c r="F168" s="69"/>
      <c r="G168" s="69"/>
      <c r="H168" s="70"/>
      <c r="I168" s="70"/>
      <c r="J168" s="70"/>
      <c r="K168" s="70"/>
      <c r="L168" s="70"/>
      <c r="M168" s="70"/>
      <c r="N168" s="70"/>
      <c r="O168" s="70"/>
      <c r="P168" s="69"/>
    </row>
    <row r="169" spans="2:16" x14ac:dyDescent="0.2">
      <c r="B169" s="69"/>
      <c r="C169" s="69"/>
      <c r="D169" s="69"/>
      <c r="E169" s="69"/>
      <c r="F169" s="69"/>
      <c r="G169" s="69"/>
      <c r="H169" s="70"/>
      <c r="I169" s="70"/>
      <c r="J169" s="70"/>
      <c r="K169" s="70"/>
      <c r="L169" s="70"/>
      <c r="M169" s="70"/>
      <c r="N169" s="70"/>
      <c r="O169" s="70"/>
      <c r="P169" s="69"/>
    </row>
    <row r="170" spans="2:16" x14ac:dyDescent="0.2">
      <c r="B170" s="69"/>
      <c r="C170" s="69"/>
      <c r="D170" s="69"/>
      <c r="E170" s="69"/>
      <c r="F170" s="69"/>
      <c r="G170" s="69"/>
      <c r="H170" s="70"/>
      <c r="I170" s="70"/>
      <c r="J170" s="70"/>
      <c r="K170" s="70"/>
      <c r="L170" s="70"/>
      <c r="M170" s="70"/>
      <c r="N170" s="70"/>
      <c r="O170" s="70"/>
      <c r="P170" s="69"/>
    </row>
    <row r="171" spans="2:16" x14ac:dyDescent="0.2">
      <c r="B171" s="69"/>
      <c r="C171" s="69"/>
      <c r="D171" s="69"/>
      <c r="E171" s="69"/>
      <c r="F171" s="69"/>
      <c r="G171" s="69"/>
      <c r="H171" s="70"/>
      <c r="I171" s="70"/>
      <c r="J171" s="70"/>
      <c r="K171" s="70"/>
      <c r="L171" s="70"/>
      <c r="M171" s="70"/>
      <c r="N171" s="70"/>
      <c r="O171" s="70"/>
      <c r="P171" s="69"/>
    </row>
    <row r="172" spans="2:16" x14ac:dyDescent="0.2">
      <c r="B172" s="69"/>
      <c r="C172" s="69"/>
      <c r="D172" s="69"/>
      <c r="E172" s="69"/>
      <c r="F172" s="69"/>
      <c r="G172" s="69"/>
      <c r="H172" s="70"/>
      <c r="I172" s="70"/>
      <c r="J172" s="70"/>
      <c r="K172" s="70"/>
      <c r="L172" s="70"/>
      <c r="M172" s="70"/>
      <c r="N172" s="70"/>
      <c r="O172" s="70"/>
      <c r="P172" s="69"/>
    </row>
    <row r="173" spans="2:16" x14ac:dyDescent="0.2">
      <c r="B173" s="69"/>
      <c r="C173" s="69"/>
      <c r="D173" s="69"/>
      <c r="E173" s="69"/>
      <c r="F173" s="69"/>
      <c r="G173" s="69"/>
      <c r="H173" s="70"/>
      <c r="I173" s="70"/>
      <c r="J173" s="70"/>
      <c r="K173" s="70"/>
      <c r="L173" s="70"/>
      <c r="M173" s="70"/>
      <c r="N173" s="70"/>
      <c r="O173" s="70"/>
      <c r="P173" s="69"/>
    </row>
    <row r="174" spans="2:16" x14ac:dyDescent="0.2">
      <c r="B174" s="69"/>
      <c r="C174" s="69"/>
      <c r="D174" s="69"/>
      <c r="E174" s="69"/>
      <c r="F174" s="69"/>
      <c r="G174" s="69"/>
      <c r="H174" s="70"/>
      <c r="I174" s="70"/>
      <c r="J174" s="70"/>
      <c r="K174" s="70"/>
      <c r="L174" s="70"/>
      <c r="M174" s="70"/>
      <c r="N174" s="70"/>
      <c r="O174" s="70"/>
      <c r="P174" s="69"/>
    </row>
    <row r="175" spans="2:16" x14ac:dyDescent="0.2">
      <c r="B175" s="69"/>
      <c r="C175" s="69"/>
      <c r="D175" s="69"/>
      <c r="E175" s="69"/>
      <c r="F175" s="69"/>
      <c r="G175" s="69"/>
      <c r="H175" s="70"/>
      <c r="I175" s="70"/>
      <c r="J175" s="70"/>
      <c r="K175" s="70"/>
      <c r="L175" s="70"/>
      <c r="M175" s="70"/>
      <c r="N175" s="70"/>
      <c r="O175" s="70"/>
      <c r="P175" s="69"/>
    </row>
    <row r="176" spans="2:16" x14ac:dyDescent="0.2">
      <c r="B176" s="69"/>
      <c r="C176" s="69"/>
      <c r="D176" s="69"/>
      <c r="E176" s="69"/>
      <c r="F176" s="69"/>
      <c r="G176" s="69"/>
      <c r="H176" s="70"/>
      <c r="I176" s="70"/>
      <c r="J176" s="70"/>
      <c r="K176" s="70"/>
      <c r="L176" s="70"/>
      <c r="M176" s="70"/>
      <c r="N176" s="70"/>
      <c r="O176" s="70"/>
      <c r="P176" s="69"/>
    </row>
    <row r="177" spans="2:16" x14ac:dyDescent="0.2">
      <c r="B177" s="69"/>
      <c r="C177" s="69"/>
      <c r="D177" s="69"/>
      <c r="E177" s="69"/>
      <c r="F177" s="69"/>
      <c r="G177" s="69"/>
      <c r="H177" s="70"/>
      <c r="I177" s="70"/>
      <c r="J177" s="70"/>
      <c r="K177" s="70"/>
      <c r="L177" s="70"/>
      <c r="M177" s="70"/>
      <c r="N177" s="70"/>
      <c r="O177" s="70"/>
      <c r="P177" s="69"/>
    </row>
    <row r="178" spans="2:16" x14ac:dyDescent="0.2">
      <c r="B178" s="69"/>
      <c r="C178" s="69"/>
      <c r="D178" s="69"/>
      <c r="E178" s="69"/>
      <c r="F178" s="69"/>
      <c r="G178" s="69"/>
      <c r="H178" s="70"/>
      <c r="I178" s="70"/>
      <c r="J178" s="70"/>
      <c r="K178" s="70"/>
      <c r="L178" s="70"/>
      <c r="M178" s="70"/>
      <c r="N178" s="70"/>
      <c r="O178" s="70"/>
      <c r="P178" s="69"/>
    </row>
    <row r="179" spans="2:16" x14ac:dyDescent="0.2">
      <c r="B179" s="69"/>
      <c r="C179" s="69"/>
      <c r="D179" s="69"/>
      <c r="E179" s="69"/>
      <c r="F179" s="69"/>
      <c r="G179" s="69"/>
      <c r="H179" s="70"/>
      <c r="I179" s="70"/>
      <c r="J179" s="70"/>
      <c r="K179" s="70"/>
      <c r="L179" s="70"/>
      <c r="M179" s="70"/>
      <c r="N179" s="70"/>
      <c r="O179" s="70"/>
      <c r="P179" s="69"/>
    </row>
    <row r="180" spans="2:16" x14ac:dyDescent="0.2">
      <c r="B180" s="69"/>
      <c r="C180" s="69"/>
      <c r="D180" s="69"/>
      <c r="E180" s="69"/>
      <c r="F180" s="69"/>
      <c r="G180" s="69"/>
      <c r="H180" s="70"/>
      <c r="I180" s="70"/>
      <c r="J180" s="70"/>
      <c r="K180" s="70"/>
      <c r="L180" s="70"/>
      <c r="M180" s="70"/>
      <c r="N180" s="70"/>
      <c r="O180" s="70"/>
      <c r="P180" s="69"/>
    </row>
    <row r="181" spans="2:16" x14ac:dyDescent="0.2">
      <c r="B181" s="69"/>
      <c r="C181" s="69"/>
      <c r="D181" s="69"/>
      <c r="E181" s="69"/>
      <c r="F181" s="69"/>
      <c r="G181" s="69"/>
      <c r="H181" s="70"/>
      <c r="I181" s="70"/>
      <c r="J181" s="70"/>
      <c r="K181" s="70"/>
      <c r="L181" s="70"/>
      <c r="M181" s="70"/>
      <c r="N181" s="70"/>
      <c r="O181" s="70"/>
      <c r="P181" s="69"/>
    </row>
    <row r="182" spans="2:16" x14ac:dyDescent="0.2">
      <c r="B182" s="69"/>
      <c r="C182" s="69"/>
      <c r="D182" s="69"/>
      <c r="E182" s="69"/>
      <c r="F182" s="69"/>
      <c r="G182" s="69"/>
      <c r="H182" s="70"/>
      <c r="I182" s="70"/>
      <c r="J182" s="70"/>
      <c r="K182" s="70"/>
      <c r="L182" s="70"/>
      <c r="M182" s="70"/>
      <c r="N182" s="70"/>
      <c r="O182" s="70"/>
      <c r="P182" s="69"/>
    </row>
    <row r="183" spans="2:16" x14ac:dyDescent="0.2">
      <c r="B183" s="69"/>
      <c r="C183" s="69"/>
      <c r="D183" s="69"/>
      <c r="E183" s="69"/>
      <c r="F183" s="69"/>
      <c r="G183" s="69"/>
      <c r="H183" s="70"/>
      <c r="I183" s="70"/>
      <c r="J183" s="70"/>
      <c r="K183" s="70"/>
      <c r="L183" s="70"/>
      <c r="M183" s="70"/>
      <c r="N183" s="70"/>
      <c r="O183" s="70"/>
      <c r="P183" s="69"/>
    </row>
    <row r="184" spans="2:16" x14ac:dyDescent="0.2">
      <c r="B184" s="69"/>
      <c r="C184" s="69"/>
      <c r="D184" s="69"/>
      <c r="E184" s="69"/>
      <c r="F184" s="69"/>
      <c r="G184" s="69"/>
      <c r="H184" s="70"/>
      <c r="I184" s="70"/>
      <c r="J184" s="70"/>
      <c r="K184" s="70"/>
      <c r="L184" s="70"/>
      <c r="M184" s="70"/>
      <c r="N184" s="70"/>
      <c r="O184" s="70"/>
      <c r="P184" s="69"/>
    </row>
    <row r="185" spans="2:16" x14ac:dyDescent="0.2">
      <c r="B185" s="69"/>
      <c r="C185" s="69"/>
      <c r="D185" s="69"/>
      <c r="E185" s="69"/>
      <c r="F185" s="69"/>
      <c r="G185" s="69"/>
      <c r="H185" s="70"/>
      <c r="I185" s="70"/>
      <c r="J185" s="70"/>
      <c r="K185" s="70"/>
      <c r="L185" s="70"/>
      <c r="M185" s="70"/>
      <c r="N185" s="70"/>
      <c r="O185" s="70"/>
      <c r="P185" s="69"/>
    </row>
    <row r="186" spans="2:16" x14ac:dyDescent="0.2">
      <c r="B186" s="69"/>
      <c r="C186" s="69"/>
      <c r="D186" s="69"/>
      <c r="E186" s="69"/>
      <c r="F186" s="69"/>
      <c r="G186" s="69"/>
      <c r="H186" s="70"/>
      <c r="I186" s="70"/>
      <c r="J186" s="70"/>
      <c r="K186" s="70"/>
      <c r="L186" s="70"/>
      <c r="M186" s="70"/>
      <c r="N186" s="70"/>
      <c r="O186" s="70"/>
      <c r="P186" s="69"/>
    </row>
    <row r="187" spans="2:16" x14ac:dyDescent="0.2">
      <c r="B187" s="69"/>
      <c r="C187" s="69"/>
      <c r="D187" s="69"/>
      <c r="E187" s="69"/>
      <c r="F187" s="69"/>
      <c r="G187" s="69"/>
      <c r="H187" s="70"/>
      <c r="I187" s="70"/>
      <c r="J187" s="70"/>
      <c r="K187" s="70"/>
      <c r="L187" s="70"/>
      <c r="M187" s="70"/>
      <c r="N187" s="70"/>
      <c r="O187" s="70"/>
      <c r="P187" s="69"/>
    </row>
    <row r="188" spans="2:16" x14ac:dyDescent="0.2">
      <c r="B188" s="69"/>
      <c r="C188" s="69"/>
      <c r="D188" s="69"/>
      <c r="E188" s="69"/>
      <c r="F188" s="69"/>
      <c r="G188" s="69"/>
      <c r="H188" s="70"/>
      <c r="I188" s="70"/>
      <c r="J188" s="70"/>
      <c r="K188" s="70"/>
      <c r="L188" s="70"/>
      <c r="M188" s="70"/>
      <c r="N188" s="70"/>
      <c r="O188" s="70"/>
      <c r="P188" s="69"/>
    </row>
    <row r="189" spans="2:16" x14ac:dyDescent="0.2">
      <c r="B189" s="69"/>
      <c r="C189" s="69"/>
      <c r="D189" s="69"/>
      <c r="E189" s="69"/>
      <c r="F189" s="69"/>
      <c r="G189" s="69"/>
      <c r="H189" s="70"/>
      <c r="I189" s="70"/>
      <c r="J189" s="70"/>
      <c r="K189" s="70"/>
      <c r="L189" s="70"/>
      <c r="M189" s="70"/>
      <c r="N189" s="70"/>
      <c r="O189" s="70"/>
      <c r="P189" s="69"/>
    </row>
    <row r="190" spans="2:16" x14ac:dyDescent="0.2">
      <c r="B190" s="69"/>
      <c r="C190" s="69"/>
      <c r="D190" s="69"/>
      <c r="E190" s="69"/>
      <c r="F190" s="69"/>
      <c r="G190" s="69"/>
      <c r="H190" s="70"/>
      <c r="I190" s="70"/>
      <c r="J190" s="70"/>
      <c r="K190" s="70"/>
      <c r="L190" s="70"/>
      <c r="M190" s="70"/>
      <c r="N190" s="70"/>
      <c r="O190" s="70"/>
      <c r="P190" s="69"/>
    </row>
    <row r="191" spans="2:16" x14ac:dyDescent="0.2">
      <c r="B191" s="69"/>
      <c r="C191" s="69"/>
      <c r="D191" s="69"/>
      <c r="E191" s="69"/>
      <c r="F191" s="69"/>
      <c r="G191" s="69"/>
      <c r="H191" s="70"/>
      <c r="I191" s="70"/>
      <c r="J191" s="70"/>
      <c r="K191" s="70"/>
      <c r="L191" s="70"/>
      <c r="M191" s="70"/>
      <c r="N191" s="70"/>
      <c r="O191" s="70"/>
      <c r="P191" s="69"/>
    </row>
    <row r="192" spans="2:16" x14ac:dyDescent="0.2">
      <c r="B192" s="69"/>
      <c r="C192" s="69"/>
      <c r="D192" s="69"/>
      <c r="E192" s="69"/>
      <c r="F192" s="69"/>
      <c r="G192" s="69"/>
      <c r="H192" s="70"/>
      <c r="I192" s="70"/>
      <c r="J192" s="70"/>
      <c r="K192" s="70"/>
      <c r="L192" s="70"/>
      <c r="M192" s="70"/>
      <c r="N192" s="70"/>
      <c r="O192" s="70"/>
      <c r="P192" s="69"/>
    </row>
    <row r="193" spans="2:16" x14ac:dyDescent="0.2">
      <c r="B193" s="69"/>
      <c r="C193" s="69"/>
      <c r="D193" s="69"/>
      <c r="E193" s="69"/>
      <c r="F193" s="69"/>
      <c r="G193" s="69"/>
      <c r="H193" s="70"/>
      <c r="I193" s="70"/>
      <c r="J193" s="70"/>
      <c r="K193" s="70"/>
      <c r="L193" s="70"/>
      <c r="M193" s="70"/>
      <c r="N193" s="70"/>
      <c r="O193" s="70"/>
      <c r="P193" s="69"/>
    </row>
    <row r="194" spans="2:16" x14ac:dyDescent="0.2">
      <c r="B194" s="69"/>
      <c r="C194" s="69"/>
      <c r="D194" s="69"/>
      <c r="E194" s="69"/>
      <c r="F194" s="69"/>
      <c r="G194" s="69"/>
      <c r="H194" s="70"/>
      <c r="I194" s="70"/>
      <c r="J194" s="70"/>
      <c r="K194" s="70"/>
      <c r="L194" s="70"/>
      <c r="M194" s="70"/>
      <c r="N194" s="70"/>
      <c r="O194" s="70"/>
      <c r="P194" s="69"/>
    </row>
    <row r="195" spans="2:16" x14ac:dyDescent="0.2">
      <c r="B195" s="69"/>
      <c r="C195" s="69"/>
      <c r="D195" s="69"/>
      <c r="E195" s="69"/>
      <c r="F195" s="69"/>
      <c r="G195" s="69"/>
      <c r="H195" s="70"/>
      <c r="I195" s="70"/>
      <c r="J195" s="70"/>
      <c r="K195" s="70"/>
      <c r="L195" s="70"/>
      <c r="M195" s="70"/>
      <c r="N195" s="70"/>
      <c r="O195" s="70"/>
      <c r="P195" s="69"/>
    </row>
    <row r="196" spans="2:16" x14ac:dyDescent="0.2">
      <c r="B196" s="69"/>
      <c r="C196" s="69"/>
      <c r="D196" s="69"/>
      <c r="E196" s="69"/>
      <c r="F196" s="69"/>
      <c r="G196" s="69"/>
      <c r="H196" s="70"/>
      <c r="I196" s="70"/>
      <c r="J196" s="70"/>
      <c r="K196" s="70"/>
      <c r="L196" s="70"/>
      <c r="M196" s="70"/>
      <c r="N196" s="70"/>
      <c r="O196" s="70"/>
      <c r="P196" s="69"/>
    </row>
    <row r="197" spans="2:16" x14ac:dyDescent="0.2">
      <c r="B197" s="69"/>
      <c r="C197" s="69"/>
      <c r="D197" s="69"/>
      <c r="E197" s="69"/>
      <c r="F197" s="69"/>
      <c r="G197" s="69"/>
      <c r="H197" s="70"/>
      <c r="I197" s="70"/>
      <c r="J197" s="70"/>
      <c r="K197" s="70"/>
      <c r="L197" s="70"/>
      <c r="M197" s="70"/>
      <c r="N197" s="70"/>
      <c r="O197" s="70"/>
      <c r="P197" s="69"/>
    </row>
    <row r="198" spans="2:16" x14ac:dyDescent="0.2">
      <c r="B198" s="69"/>
      <c r="C198" s="69"/>
      <c r="D198" s="69"/>
      <c r="E198" s="69"/>
      <c r="F198" s="69"/>
      <c r="G198" s="69"/>
      <c r="H198" s="70"/>
      <c r="I198" s="70"/>
      <c r="J198" s="70"/>
      <c r="K198" s="70"/>
      <c r="L198" s="70"/>
      <c r="M198" s="70"/>
      <c r="N198" s="70"/>
      <c r="O198" s="70"/>
      <c r="P198" s="69"/>
    </row>
    <row r="199" spans="2:16" x14ac:dyDescent="0.2">
      <c r="B199" s="69"/>
      <c r="C199" s="69"/>
      <c r="D199" s="69"/>
      <c r="E199" s="69"/>
      <c r="F199" s="69"/>
      <c r="G199" s="69"/>
      <c r="H199" s="70"/>
      <c r="I199" s="70"/>
      <c r="J199" s="70"/>
      <c r="K199" s="70"/>
      <c r="L199" s="70"/>
      <c r="M199" s="70"/>
      <c r="N199" s="70"/>
      <c r="O199" s="70"/>
      <c r="P199" s="69"/>
    </row>
    <row r="200" spans="2:16" x14ac:dyDescent="0.2">
      <c r="B200" s="69"/>
      <c r="C200" s="69"/>
      <c r="D200" s="69"/>
      <c r="E200" s="69"/>
      <c r="F200" s="69"/>
      <c r="G200" s="69"/>
      <c r="H200" s="70"/>
      <c r="I200" s="70"/>
      <c r="J200" s="70"/>
      <c r="K200" s="70"/>
      <c r="L200" s="70"/>
      <c r="M200" s="70"/>
      <c r="N200" s="70"/>
      <c r="O200" s="70"/>
      <c r="P200" s="69"/>
    </row>
    <row r="201" spans="2:16" x14ac:dyDescent="0.2">
      <c r="B201" s="69"/>
      <c r="C201" s="69"/>
      <c r="D201" s="69"/>
      <c r="E201" s="69"/>
      <c r="F201" s="69"/>
      <c r="G201" s="69"/>
      <c r="H201" s="70"/>
      <c r="I201" s="70"/>
      <c r="J201" s="70"/>
      <c r="K201" s="70"/>
      <c r="L201" s="70"/>
      <c r="M201" s="70"/>
      <c r="N201" s="70"/>
      <c r="O201" s="70"/>
      <c r="P201" s="69"/>
    </row>
    <row r="202" spans="2:16" x14ac:dyDescent="0.2">
      <c r="B202" s="69"/>
      <c r="C202" s="69"/>
      <c r="D202" s="69"/>
      <c r="E202" s="69"/>
      <c r="F202" s="69"/>
      <c r="G202" s="69"/>
      <c r="H202" s="70"/>
      <c r="I202" s="70"/>
      <c r="J202" s="70"/>
      <c r="K202" s="70"/>
      <c r="L202" s="70"/>
      <c r="M202" s="70"/>
      <c r="N202" s="70"/>
      <c r="O202" s="70"/>
      <c r="P202" s="69"/>
    </row>
    <row r="203" spans="2:16" x14ac:dyDescent="0.2">
      <c r="B203" s="69"/>
      <c r="C203" s="69"/>
      <c r="D203" s="69"/>
      <c r="E203" s="69"/>
      <c r="F203" s="69"/>
      <c r="G203" s="69"/>
      <c r="H203" s="70"/>
      <c r="I203" s="70"/>
      <c r="J203" s="70"/>
      <c r="K203" s="70"/>
      <c r="L203" s="70"/>
      <c r="M203" s="70"/>
      <c r="N203" s="70"/>
      <c r="O203" s="70"/>
      <c r="P203" s="69"/>
    </row>
    <row r="204" spans="2:16" x14ac:dyDescent="0.2">
      <c r="B204" s="69"/>
      <c r="C204" s="69"/>
      <c r="D204" s="69"/>
      <c r="E204" s="69"/>
      <c r="F204" s="69"/>
      <c r="G204" s="69"/>
      <c r="H204" s="70"/>
      <c r="I204" s="70"/>
      <c r="J204" s="70"/>
      <c r="K204" s="70"/>
      <c r="L204" s="70"/>
      <c r="M204" s="70"/>
      <c r="N204" s="70"/>
      <c r="O204" s="70"/>
      <c r="P204" s="69"/>
    </row>
    <row r="205" spans="2:16" x14ac:dyDescent="0.2">
      <c r="B205" s="69"/>
      <c r="C205" s="69"/>
      <c r="D205" s="69"/>
      <c r="E205" s="69"/>
      <c r="F205" s="69"/>
      <c r="G205" s="69"/>
      <c r="H205" s="70"/>
      <c r="I205" s="70"/>
      <c r="J205" s="70"/>
      <c r="K205" s="70"/>
      <c r="L205" s="70"/>
      <c r="M205" s="70"/>
      <c r="N205" s="70"/>
      <c r="O205" s="70"/>
      <c r="P205" s="69"/>
    </row>
    <row r="206" spans="2:16" x14ac:dyDescent="0.2">
      <c r="B206" s="69"/>
      <c r="C206" s="69"/>
      <c r="D206" s="69"/>
      <c r="E206" s="69"/>
      <c r="F206" s="69"/>
      <c r="G206" s="69"/>
      <c r="H206" s="70"/>
      <c r="I206" s="70"/>
      <c r="J206" s="70"/>
      <c r="K206" s="70"/>
      <c r="L206" s="70"/>
      <c r="M206" s="70"/>
      <c r="N206" s="70"/>
      <c r="O206" s="70"/>
      <c r="P206" s="69"/>
    </row>
    <row r="207" spans="2:16" x14ac:dyDescent="0.2">
      <c r="B207" s="69"/>
      <c r="C207" s="69"/>
      <c r="D207" s="69"/>
      <c r="E207" s="69"/>
      <c r="F207" s="69"/>
      <c r="G207" s="69"/>
      <c r="H207" s="70"/>
      <c r="I207" s="70"/>
      <c r="J207" s="70"/>
      <c r="K207" s="70"/>
      <c r="L207" s="70"/>
      <c r="M207" s="70"/>
      <c r="N207" s="70"/>
      <c r="O207" s="70"/>
      <c r="P207" s="69"/>
    </row>
    <row r="208" spans="2:16" x14ac:dyDescent="0.2">
      <c r="B208" s="69"/>
      <c r="C208" s="69"/>
      <c r="D208" s="69"/>
      <c r="E208" s="69"/>
      <c r="F208" s="69"/>
      <c r="G208" s="69"/>
      <c r="H208" s="70"/>
      <c r="I208" s="70"/>
      <c r="J208" s="70"/>
      <c r="K208" s="70"/>
      <c r="L208" s="70"/>
      <c r="M208" s="70"/>
      <c r="N208" s="70"/>
      <c r="O208" s="70"/>
      <c r="P208" s="69"/>
    </row>
    <row r="209" spans="2:16" x14ac:dyDescent="0.2">
      <c r="B209" s="69"/>
      <c r="C209" s="69"/>
      <c r="D209" s="69"/>
      <c r="E209" s="69"/>
      <c r="F209" s="69"/>
      <c r="G209" s="69"/>
      <c r="H209" s="70"/>
      <c r="I209" s="70"/>
      <c r="J209" s="70"/>
      <c r="K209" s="70"/>
      <c r="L209" s="70"/>
      <c r="M209" s="70"/>
      <c r="N209" s="70"/>
      <c r="O209" s="70"/>
      <c r="P209" s="69"/>
    </row>
    <row r="210" spans="2:16" x14ac:dyDescent="0.2">
      <c r="B210" s="69"/>
      <c r="C210" s="69"/>
      <c r="D210" s="69"/>
      <c r="E210" s="69"/>
      <c r="F210" s="69"/>
      <c r="G210" s="69"/>
      <c r="H210" s="70"/>
      <c r="I210" s="70"/>
      <c r="J210" s="70"/>
      <c r="K210" s="70"/>
      <c r="L210" s="70"/>
      <c r="M210" s="70"/>
      <c r="N210" s="70"/>
      <c r="O210" s="70"/>
      <c r="P210" s="69"/>
    </row>
    <row r="211" spans="2:16" x14ac:dyDescent="0.2">
      <c r="B211" s="69"/>
      <c r="C211" s="69"/>
      <c r="D211" s="69"/>
      <c r="E211" s="69"/>
      <c r="F211" s="69"/>
      <c r="G211" s="69"/>
      <c r="H211" s="70"/>
      <c r="I211" s="70"/>
      <c r="J211" s="70"/>
      <c r="K211" s="70"/>
      <c r="L211" s="70"/>
      <c r="M211" s="70"/>
      <c r="N211" s="70"/>
      <c r="O211" s="70"/>
      <c r="P211" s="69"/>
    </row>
    <row r="212" spans="2:16" x14ac:dyDescent="0.2">
      <c r="B212" s="69"/>
      <c r="C212" s="69"/>
      <c r="D212" s="69"/>
      <c r="E212" s="69"/>
      <c r="F212" s="69"/>
      <c r="G212" s="69"/>
      <c r="H212" s="70"/>
      <c r="I212" s="70"/>
      <c r="J212" s="70"/>
      <c r="K212" s="70"/>
      <c r="L212" s="70"/>
      <c r="M212" s="70"/>
      <c r="N212" s="70"/>
      <c r="O212" s="70"/>
      <c r="P212" s="69"/>
    </row>
    <row r="213" spans="2:16" x14ac:dyDescent="0.2">
      <c r="B213" s="69"/>
      <c r="C213" s="69"/>
      <c r="D213" s="69"/>
      <c r="E213" s="69"/>
      <c r="F213" s="69"/>
      <c r="G213" s="69"/>
      <c r="H213" s="70"/>
      <c r="I213" s="70"/>
      <c r="J213" s="70"/>
      <c r="K213" s="70"/>
      <c r="L213" s="70"/>
      <c r="M213" s="70"/>
      <c r="N213" s="70"/>
      <c r="O213" s="70"/>
      <c r="P213" s="69"/>
    </row>
    <row r="214" spans="2:16" x14ac:dyDescent="0.2">
      <c r="B214" s="69"/>
      <c r="C214" s="69"/>
      <c r="D214" s="69"/>
      <c r="E214" s="69"/>
      <c r="F214" s="69"/>
      <c r="G214" s="69"/>
      <c r="H214" s="70"/>
      <c r="I214" s="70"/>
      <c r="J214" s="70"/>
      <c r="K214" s="70"/>
      <c r="L214" s="70"/>
      <c r="M214" s="70"/>
      <c r="N214" s="70"/>
      <c r="O214" s="70"/>
      <c r="P214" s="69"/>
    </row>
    <row r="215" spans="2:16" x14ac:dyDescent="0.2">
      <c r="B215" s="69"/>
      <c r="C215" s="69"/>
      <c r="D215" s="69"/>
      <c r="E215" s="69"/>
      <c r="F215" s="69"/>
      <c r="G215" s="69"/>
      <c r="H215" s="70"/>
      <c r="I215" s="70"/>
      <c r="J215" s="70"/>
      <c r="K215" s="70"/>
      <c r="L215" s="70"/>
      <c r="M215" s="70"/>
      <c r="N215" s="70"/>
      <c r="O215" s="70"/>
      <c r="P215" s="69"/>
    </row>
    <row r="216" spans="2:16" x14ac:dyDescent="0.2">
      <c r="B216" s="69"/>
      <c r="C216" s="69"/>
      <c r="D216" s="69"/>
      <c r="E216" s="69"/>
      <c r="F216" s="69"/>
      <c r="G216" s="69"/>
      <c r="H216" s="70"/>
      <c r="I216" s="70"/>
      <c r="J216" s="70"/>
      <c r="K216" s="70"/>
      <c r="L216" s="70"/>
      <c r="M216" s="70"/>
      <c r="N216" s="70"/>
      <c r="O216" s="70"/>
      <c r="P216" s="69"/>
    </row>
    <row r="217" spans="2:16" x14ac:dyDescent="0.2">
      <c r="B217" s="69"/>
      <c r="C217" s="69"/>
      <c r="D217" s="69"/>
      <c r="E217" s="69"/>
      <c r="F217" s="69"/>
      <c r="G217" s="69"/>
      <c r="H217" s="70"/>
      <c r="I217" s="70"/>
      <c r="J217" s="70"/>
      <c r="K217" s="70"/>
      <c r="L217" s="70"/>
      <c r="M217" s="70"/>
      <c r="N217" s="70"/>
      <c r="O217" s="70"/>
      <c r="P217" s="69"/>
    </row>
    <row r="218" spans="2:16" x14ac:dyDescent="0.2">
      <c r="B218" s="69"/>
      <c r="C218" s="69"/>
      <c r="D218" s="69"/>
      <c r="E218" s="69"/>
      <c r="F218" s="69"/>
      <c r="G218" s="69"/>
      <c r="H218" s="70"/>
      <c r="I218" s="70"/>
      <c r="J218" s="70"/>
      <c r="K218" s="70"/>
      <c r="L218" s="70"/>
      <c r="M218" s="70"/>
      <c r="N218" s="70"/>
      <c r="O218" s="70"/>
      <c r="P218" s="69"/>
    </row>
    <row r="219" spans="2:16" x14ac:dyDescent="0.2">
      <c r="B219" s="69"/>
      <c r="C219" s="69"/>
      <c r="D219" s="69"/>
      <c r="E219" s="69"/>
      <c r="F219" s="69"/>
      <c r="G219" s="69"/>
      <c r="H219" s="70"/>
      <c r="I219" s="70"/>
      <c r="J219" s="70"/>
      <c r="K219" s="70"/>
      <c r="L219" s="70"/>
      <c r="M219" s="70"/>
      <c r="N219" s="70"/>
      <c r="O219" s="70"/>
      <c r="P219" s="69"/>
    </row>
    <row r="220" spans="2:16" x14ac:dyDescent="0.2">
      <c r="B220" s="69"/>
      <c r="C220" s="69"/>
      <c r="D220" s="69"/>
      <c r="E220" s="69"/>
      <c r="F220" s="69"/>
      <c r="G220" s="69"/>
      <c r="H220" s="70"/>
      <c r="I220" s="70"/>
      <c r="J220" s="70"/>
      <c r="K220" s="70"/>
      <c r="L220" s="70"/>
      <c r="M220" s="70"/>
      <c r="N220" s="70"/>
      <c r="O220" s="70"/>
      <c r="P220" s="69"/>
    </row>
    <row r="221" spans="2:16" x14ac:dyDescent="0.2">
      <c r="B221" s="69"/>
      <c r="C221" s="69"/>
      <c r="D221" s="69"/>
      <c r="E221" s="69"/>
      <c r="F221" s="69"/>
      <c r="G221" s="69"/>
      <c r="H221" s="70"/>
      <c r="I221" s="70"/>
      <c r="J221" s="70"/>
      <c r="K221" s="70"/>
      <c r="L221" s="70"/>
      <c r="M221" s="70"/>
      <c r="N221" s="70"/>
      <c r="O221" s="70"/>
      <c r="P221" s="69"/>
    </row>
    <row r="222" spans="2:16" x14ac:dyDescent="0.2">
      <c r="B222" s="69"/>
      <c r="C222" s="69"/>
      <c r="D222" s="69"/>
      <c r="E222" s="69"/>
      <c r="F222" s="69"/>
      <c r="G222" s="69"/>
      <c r="H222" s="70"/>
      <c r="I222" s="70"/>
      <c r="J222" s="70"/>
      <c r="K222" s="70"/>
      <c r="L222" s="70"/>
      <c r="M222" s="70"/>
      <c r="N222" s="70"/>
      <c r="O222" s="70"/>
      <c r="P222" s="69"/>
    </row>
    <row r="223" spans="2:16" x14ac:dyDescent="0.2">
      <c r="B223" s="69"/>
      <c r="C223" s="69"/>
      <c r="D223" s="69"/>
      <c r="E223" s="69"/>
      <c r="F223" s="69"/>
      <c r="G223" s="69"/>
      <c r="H223" s="70"/>
      <c r="I223" s="70"/>
      <c r="J223" s="70"/>
      <c r="K223" s="70"/>
      <c r="L223" s="70"/>
      <c r="M223" s="70"/>
      <c r="N223" s="70"/>
      <c r="O223" s="70"/>
      <c r="P223" s="69"/>
    </row>
    <row r="224" spans="2:16" x14ac:dyDescent="0.2">
      <c r="B224" s="69"/>
      <c r="C224" s="69"/>
      <c r="D224" s="69"/>
      <c r="E224" s="69"/>
      <c r="F224" s="69"/>
      <c r="G224" s="69"/>
      <c r="H224" s="70"/>
      <c r="I224" s="70"/>
      <c r="J224" s="70"/>
      <c r="K224" s="70"/>
      <c r="L224" s="70"/>
      <c r="M224" s="70"/>
      <c r="N224" s="70"/>
      <c r="O224" s="70"/>
      <c r="P224" s="69"/>
    </row>
    <row r="225" spans="2:16" x14ac:dyDescent="0.2">
      <c r="B225" s="69"/>
      <c r="C225" s="69"/>
      <c r="D225" s="69"/>
      <c r="E225" s="69"/>
      <c r="F225" s="69"/>
      <c r="G225" s="69"/>
      <c r="H225" s="70"/>
      <c r="I225" s="70"/>
      <c r="J225" s="70"/>
      <c r="K225" s="70"/>
      <c r="L225" s="70"/>
      <c r="M225" s="70"/>
      <c r="N225" s="70"/>
      <c r="O225" s="70"/>
      <c r="P225" s="69"/>
    </row>
    <row r="226" spans="2:16" x14ac:dyDescent="0.2">
      <c r="B226" s="69"/>
      <c r="C226" s="69"/>
      <c r="D226" s="69"/>
      <c r="E226" s="69"/>
      <c r="F226" s="69"/>
      <c r="G226" s="69"/>
      <c r="H226" s="70"/>
      <c r="I226" s="70"/>
      <c r="J226" s="70"/>
      <c r="K226" s="70"/>
      <c r="L226" s="70"/>
      <c r="M226" s="70"/>
      <c r="N226" s="70"/>
      <c r="O226" s="70"/>
      <c r="P226" s="69"/>
    </row>
    <row r="227" spans="2:16" x14ac:dyDescent="0.2">
      <c r="B227" s="69"/>
      <c r="C227" s="69"/>
      <c r="D227" s="69"/>
      <c r="E227" s="69"/>
      <c r="F227" s="69"/>
      <c r="G227" s="69"/>
      <c r="H227" s="70"/>
      <c r="I227" s="70"/>
      <c r="J227" s="70"/>
      <c r="K227" s="70"/>
      <c r="L227" s="70"/>
      <c r="M227" s="70"/>
      <c r="N227" s="70"/>
      <c r="O227" s="70"/>
      <c r="P227" s="69"/>
    </row>
    <row r="228" spans="2:16" x14ac:dyDescent="0.2">
      <c r="B228" s="69"/>
      <c r="C228" s="69"/>
      <c r="D228" s="69"/>
      <c r="E228" s="69"/>
      <c r="F228" s="69"/>
      <c r="G228" s="69"/>
      <c r="H228" s="70"/>
      <c r="I228" s="70"/>
      <c r="J228" s="70"/>
      <c r="K228" s="70"/>
      <c r="L228" s="70"/>
      <c r="M228" s="70"/>
      <c r="N228" s="70"/>
      <c r="O228" s="70"/>
      <c r="P228" s="69"/>
    </row>
    <row r="229" spans="2:16" x14ac:dyDescent="0.2">
      <c r="B229" s="69"/>
      <c r="C229" s="69"/>
      <c r="D229" s="69"/>
      <c r="E229" s="69"/>
      <c r="F229" s="69"/>
      <c r="G229" s="69"/>
      <c r="H229" s="70"/>
      <c r="I229" s="70"/>
      <c r="J229" s="70"/>
      <c r="K229" s="70"/>
      <c r="L229" s="70"/>
      <c r="M229" s="70"/>
      <c r="N229" s="70"/>
      <c r="O229" s="70"/>
      <c r="P229" s="69"/>
    </row>
    <row r="230" spans="2:16" x14ac:dyDescent="0.2">
      <c r="B230" s="69"/>
      <c r="C230" s="69"/>
      <c r="D230" s="69"/>
      <c r="E230" s="69"/>
      <c r="F230" s="69"/>
      <c r="G230" s="69"/>
      <c r="H230" s="70"/>
      <c r="I230" s="70"/>
      <c r="J230" s="70"/>
      <c r="K230" s="70"/>
      <c r="L230" s="70"/>
      <c r="M230" s="70"/>
      <c r="N230" s="70"/>
      <c r="O230" s="70"/>
      <c r="P230" s="69"/>
    </row>
    <row r="231" spans="2:16" x14ac:dyDescent="0.2">
      <c r="B231" s="69"/>
      <c r="C231" s="69"/>
      <c r="D231" s="69"/>
      <c r="E231" s="69"/>
      <c r="F231" s="69"/>
      <c r="G231" s="69"/>
      <c r="H231" s="70"/>
      <c r="I231" s="70"/>
      <c r="J231" s="70"/>
      <c r="K231" s="70"/>
      <c r="L231" s="70"/>
      <c r="M231" s="70"/>
      <c r="N231" s="70"/>
      <c r="O231" s="70"/>
      <c r="P231" s="69"/>
    </row>
    <row r="232" spans="2:16" x14ac:dyDescent="0.2">
      <c r="B232" s="69"/>
      <c r="C232" s="69"/>
      <c r="D232" s="69"/>
      <c r="E232" s="69"/>
      <c r="F232" s="69"/>
      <c r="G232" s="69"/>
      <c r="H232" s="70"/>
      <c r="I232" s="70"/>
      <c r="J232" s="70"/>
      <c r="K232" s="70"/>
      <c r="L232" s="70"/>
      <c r="M232" s="70"/>
      <c r="N232" s="70"/>
      <c r="O232" s="70"/>
      <c r="P232" s="69"/>
    </row>
    <row r="233" spans="2:16" x14ac:dyDescent="0.2">
      <c r="B233" s="69"/>
      <c r="C233" s="69"/>
      <c r="D233" s="69"/>
      <c r="E233" s="69"/>
      <c r="F233" s="69"/>
      <c r="G233" s="69"/>
      <c r="H233" s="70"/>
      <c r="I233" s="70"/>
      <c r="J233" s="70"/>
      <c r="K233" s="70"/>
      <c r="L233" s="70"/>
      <c r="M233" s="70"/>
      <c r="N233" s="70"/>
      <c r="O233" s="70"/>
      <c r="P233" s="69"/>
    </row>
    <row r="234" spans="2:16" x14ac:dyDescent="0.2">
      <c r="B234" s="69"/>
      <c r="C234" s="69"/>
      <c r="D234" s="69"/>
      <c r="E234" s="69"/>
      <c r="F234" s="69"/>
      <c r="G234" s="69"/>
      <c r="H234" s="70"/>
      <c r="I234" s="70"/>
      <c r="J234" s="70"/>
      <c r="K234" s="70"/>
      <c r="L234" s="70"/>
      <c r="M234" s="70"/>
      <c r="N234" s="70"/>
      <c r="O234" s="70"/>
      <c r="P234" s="69"/>
    </row>
    <row r="235" spans="2:16" x14ac:dyDescent="0.2">
      <c r="B235" s="69"/>
      <c r="C235" s="69"/>
      <c r="D235" s="69"/>
      <c r="E235" s="69"/>
      <c r="F235" s="69"/>
      <c r="G235" s="69"/>
      <c r="H235" s="70"/>
      <c r="I235" s="70"/>
      <c r="J235" s="70"/>
      <c r="K235" s="70"/>
      <c r="L235" s="70"/>
      <c r="M235" s="70"/>
      <c r="N235" s="70"/>
      <c r="O235" s="70"/>
      <c r="P235" s="69"/>
    </row>
    <row r="236" spans="2:16" x14ac:dyDescent="0.2">
      <c r="B236" s="69"/>
      <c r="C236" s="69"/>
      <c r="D236" s="69"/>
      <c r="E236" s="69"/>
      <c r="F236" s="69"/>
      <c r="G236" s="69"/>
      <c r="H236" s="70"/>
      <c r="I236" s="70"/>
      <c r="J236" s="70"/>
      <c r="K236" s="70"/>
      <c r="L236" s="70"/>
      <c r="M236" s="70"/>
      <c r="N236" s="70"/>
      <c r="O236" s="70"/>
      <c r="P236" s="69"/>
    </row>
    <row r="237" spans="2:16" x14ac:dyDescent="0.2">
      <c r="B237" s="69"/>
      <c r="C237" s="69"/>
      <c r="D237" s="69"/>
      <c r="E237" s="69"/>
      <c r="F237" s="69"/>
      <c r="G237" s="69"/>
      <c r="H237" s="70"/>
      <c r="I237" s="70"/>
      <c r="J237" s="70"/>
      <c r="K237" s="70"/>
      <c r="L237" s="70"/>
      <c r="M237" s="70"/>
      <c r="N237" s="70"/>
      <c r="O237" s="70"/>
      <c r="P237" s="69"/>
    </row>
    <row r="238" spans="2:16" x14ac:dyDescent="0.2">
      <c r="B238" s="69"/>
      <c r="C238" s="69"/>
      <c r="D238" s="69"/>
      <c r="E238" s="69"/>
      <c r="F238" s="69"/>
      <c r="G238" s="69"/>
      <c r="H238" s="70"/>
      <c r="I238" s="70"/>
      <c r="J238" s="70"/>
      <c r="K238" s="70"/>
      <c r="L238" s="70"/>
      <c r="M238" s="70"/>
      <c r="N238" s="70"/>
      <c r="O238" s="70"/>
      <c r="P238" s="69"/>
    </row>
    <row r="239" spans="2:16" x14ac:dyDescent="0.2">
      <c r="B239" s="69"/>
      <c r="C239" s="69"/>
      <c r="D239" s="69"/>
      <c r="E239" s="69"/>
      <c r="F239" s="69"/>
      <c r="G239" s="69"/>
      <c r="H239" s="70"/>
      <c r="I239" s="70"/>
      <c r="J239" s="70"/>
      <c r="K239" s="70"/>
      <c r="L239" s="70"/>
      <c r="M239" s="70"/>
      <c r="N239" s="70"/>
      <c r="O239" s="70"/>
      <c r="P239" s="69"/>
    </row>
    <row r="240" spans="2:16" x14ac:dyDescent="0.2">
      <c r="B240" s="69"/>
      <c r="C240" s="69"/>
      <c r="D240" s="69"/>
      <c r="E240" s="69"/>
      <c r="F240" s="69"/>
      <c r="G240" s="69"/>
      <c r="H240" s="70"/>
      <c r="I240" s="70"/>
      <c r="J240" s="70"/>
      <c r="K240" s="70"/>
      <c r="L240" s="70"/>
      <c r="M240" s="70"/>
      <c r="N240" s="70"/>
      <c r="O240" s="70"/>
      <c r="P240" s="69"/>
    </row>
    <row r="241" spans="2:16" x14ac:dyDescent="0.2">
      <c r="B241" s="69"/>
      <c r="C241" s="69"/>
      <c r="D241" s="69"/>
      <c r="E241" s="69"/>
      <c r="F241" s="69"/>
      <c r="G241" s="69"/>
      <c r="H241" s="70"/>
      <c r="I241" s="70"/>
      <c r="J241" s="70"/>
      <c r="K241" s="70"/>
      <c r="L241" s="70"/>
      <c r="M241" s="70"/>
      <c r="N241" s="70"/>
      <c r="O241" s="70"/>
      <c r="P241" s="69"/>
    </row>
    <row r="242" spans="2:16" x14ac:dyDescent="0.2">
      <c r="B242" s="69"/>
      <c r="C242" s="69"/>
      <c r="D242" s="69"/>
      <c r="E242" s="69"/>
      <c r="F242" s="69"/>
      <c r="G242" s="69"/>
      <c r="H242" s="70"/>
      <c r="I242" s="70"/>
      <c r="J242" s="70"/>
      <c r="K242" s="70"/>
      <c r="L242" s="70"/>
      <c r="M242" s="70"/>
      <c r="N242" s="70"/>
      <c r="O242" s="70"/>
      <c r="P242" s="69"/>
    </row>
    <row r="243" spans="2:16" x14ac:dyDescent="0.2">
      <c r="B243" s="69"/>
      <c r="C243" s="69"/>
      <c r="D243" s="69"/>
      <c r="E243" s="69"/>
      <c r="F243" s="69"/>
      <c r="G243" s="69"/>
      <c r="H243" s="70"/>
      <c r="I243" s="70"/>
      <c r="J243" s="70"/>
      <c r="K243" s="70"/>
      <c r="L243" s="70"/>
      <c r="M243" s="70"/>
      <c r="N243" s="70"/>
      <c r="O243" s="70"/>
      <c r="P243" s="69"/>
    </row>
    <row r="244" spans="2:16" x14ac:dyDescent="0.2">
      <c r="B244" s="69"/>
      <c r="C244" s="69"/>
      <c r="D244" s="69"/>
      <c r="E244" s="69"/>
      <c r="F244" s="69"/>
      <c r="G244" s="69"/>
      <c r="H244" s="70"/>
      <c r="I244" s="70"/>
      <c r="J244" s="70"/>
      <c r="K244" s="70"/>
      <c r="L244" s="70"/>
      <c r="M244" s="70"/>
      <c r="N244" s="70"/>
      <c r="O244" s="70"/>
      <c r="P244" s="69"/>
    </row>
    <row r="245" spans="2:16" x14ac:dyDescent="0.2">
      <c r="B245" s="69"/>
      <c r="C245" s="69"/>
      <c r="D245" s="69"/>
      <c r="E245" s="69"/>
      <c r="F245" s="69"/>
      <c r="G245" s="69"/>
      <c r="H245" s="70"/>
      <c r="I245" s="70"/>
      <c r="J245" s="70"/>
      <c r="K245" s="70"/>
      <c r="L245" s="70"/>
      <c r="M245" s="70"/>
      <c r="N245" s="70"/>
      <c r="O245" s="70"/>
      <c r="P245" s="69"/>
    </row>
    <row r="246" spans="2:16" x14ac:dyDescent="0.2">
      <c r="B246" s="69"/>
      <c r="C246" s="69"/>
      <c r="D246" s="69"/>
      <c r="E246" s="69"/>
      <c r="F246" s="69"/>
      <c r="G246" s="69"/>
      <c r="H246" s="70"/>
      <c r="I246" s="70"/>
      <c r="J246" s="70"/>
      <c r="K246" s="70"/>
      <c r="L246" s="70"/>
      <c r="M246" s="70"/>
      <c r="N246" s="70"/>
      <c r="O246" s="70"/>
      <c r="P246" s="69"/>
    </row>
    <row r="247" spans="2:16" x14ac:dyDescent="0.2">
      <c r="B247" s="69"/>
      <c r="C247" s="69"/>
      <c r="D247" s="69"/>
      <c r="E247" s="69"/>
      <c r="F247" s="69"/>
      <c r="G247" s="69"/>
      <c r="H247" s="70"/>
      <c r="I247" s="70"/>
      <c r="J247" s="70"/>
      <c r="K247" s="70"/>
      <c r="L247" s="70"/>
      <c r="M247" s="70"/>
      <c r="N247" s="70"/>
      <c r="O247" s="70"/>
      <c r="P247" s="69"/>
    </row>
    <row r="248" spans="2:16" x14ac:dyDescent="0.2">
      <c r="B248" s="69"/>
      <c r="C248" s="69"/>
      <c r="D248" s="69"/>
      <c r="E248" s="69"/>
      <c r="F248" s="69"/>
      <c r="G248" s="69"/>
      <c r="H248" s="70"/>
      <c r="I248" s="70"/>
      <c r="J248" s="70"/>
      <c r="K248" s="70"/>
      <c r="L248" s="70"/>
      <c r="M248" s="70"/>
      <c r="N248" s="70"/>
      <c r="O248" s="70"/>
      <c r="P248" s="69"/>
    </row>
    <row r="249" spans="2:16" x14ac:dyDescent="0.2">
      <c r="B249" s="69"/>
      <c r="C249" s="69"/>
      <c r="D249" s="69"/>
      <c r="E249" s="69"/>
      <c r="F249" s="69"/>
      <c r="G249" s="69"/>
      <c r="H249" s="70"/>
      <c r="I249" s="70"/>
      <c r="J249" s="70"/>
      <c r="K249" s="70"/>
      <c r="L249" s="70"/>
      <c r="M249" s="70"/>
      <c r="N249" s="70"/>
      <c r="O249" s="70"/>
      <c r="P249" s="69"/>
    </row>
    <row r="250" spans="2:16" x14ac:dyDescent="0.2">
      <c r="B250" s="75"/>
      <c r="C250" s="75"/>
      <c r="D250" s="75"/>
      <c r="E250" s="75"/>
      <c r="F250" s="75"/>
      <c r="G250" s="75"/>
      <c r="H250" s="76"/>
      <c r="I250" s="76"/>
      <c r="J250" s="76"/>
      <c r="K250" s="76"/>
      <c r="L250" s="76"/>
      <c r="M250" s="76"/>
      <c r="N250" s="76"/>
      <c r="O250" s="76"/>
      <c r="P250" s="75"/>
    </row>
    <row r="251" spans="2:16" x14ac:dyDescent="0.2">
      <c r="B251" s="75"/>
      <c r="C251" s="75"/>
      <c r="D251" s="75"/>
      <c r="E251" s="75"/>
      <c r="F251" s="75"/>
      <c r="G251" s="75"/>
      <c r="H251" s="76"/>
      <c r="I251" s="76"/>
      <c r="J251" s="76"/>
      <c r="K251" s="76"/>
      <c r="L251" s="76"/>
      <c r="M251" s="76"/>
      <c r="N251" s="76"/>
      <c r="O251" s="76"/>
      <c r="P251" s="75"/>
    </row>
    <row r="252" spans="2:16" x14ac:dyDescent="0.2">
      <c r="B252" s="75"/>
      <c r="C252" s="75"/>
      <c r="D252" s="75"/>
      <c r="E252" s="75"/>
      <c r="F252" s="75"/>
      <c r="G252" s="75"/>
      <c r="H252" s="76"/>
      <c r="I252" s="76"/>
      <c r="J252" s="76"/>
      <c r="K252" s="76"/>
      <c r="L252" s="76"/>
      <c r="M252" s="76"/>
      <c r="N252" s="76"/>
      <c r="O252" s="76"/>
      <c r="P252" s="75"/>
    </row>
    <row r="253" spans="2:16" x14ac:dyDescent="0.2">
      <c r="B253" s="75"/>
      <c r="C253" s="75"/>
      <c r="D253" s="75"/>
      <c r="E253" s="75"/>
      <c r="F253" s="75"/>
      <c r="G253" s="75"/>
      <c r="H253" s="76"/>
      <c r="I253" s="76"/>
      <c r="J253" s="76"/>
      <c r="K253" s="76"/>
      <c r="L253" s="76"/>
      <c r="M253" s="76"/>
      <c r="N253" s="76"/>
      <c r="O253" s="76"/>
      <c r="P253" s="75"/>
    </row>
    <row r="254" spans="2:16" x14ac:dyDescent="0.2">
      <c r="B254" s="75"/>
      <c r="C254" s="75"/>
      <c r="D254" s="75"/>
      <c r="E254" s="75"/>
      <c r="F254" s="75"/>
      <c r="G254" s="75"/>
      <c r="H254" s="76"/>
      <c r="I254" s="76"/>
      <c r="J254" s="76"/>
      <c r="K254" s="76"/>
      <c r="L254" s="76"/>
      <c r="M254" s="76"/>
      <c r="N254" s="76"/>
      <c r="O254" s="76"/>
      <c r="P254" s="75"/>
    </row>
    <row r="255" spans="2:16" x14ac:dyDescent="0.2">
      <c r="B255" s="75"/>
      <c r="C255" s="75"/>
      <c r="D255" s="75"/>
      <c r="E255" s="75"/>
      <c r="F255" s="75"/>
      <c r="G255" s="75"/>
      <c r="H255" s="76"/>
      <c r="I255" s="76"/>
      <c r="J255" s="76"/>
      <c r="K255" s="76"/>
      <c r="L255" s="76"/>
      <c r="M255" s="76"/>
      <c r="N255" s="76"/>
      <c r="O255" s="76"/>
      <c r="P255" s="75"/>
    </row>
  </sheetData>
  <mergeCells count="12">
    <mergeCell ref="O7:O8"/>
    <mergeCell ref="P7:P8"/>
    <mergeCell ref="B1:P1"/>
    <mergeCell ref="B3:P3"/>
    <mergeCell ref="B4:P4"/>
    <mergeCell ref="B5:P5"/>
    <mergeCell ref="B6:P6"/>
    <mergeCell ref="B7:B8"/>
    <mergeCell ref="C7:G7"/>
    <mergeCell ref="H7:H8"/>
    <mergeCell ref="I7:M7"/>
    <mergeCell ref="N7:N8"/>
  </mergeCells>
  <printOptions horizontalCentered="1"/>
  <pageMargins left="0" right="0" top="0" bottom="0" header="0" footer="0"/>
  <pageSetup scale="70" fitToHeight="2" orientation="portrait" r:id="rId1"/>
  <headerFooter alignWithMargins="0"/>
  <ignoredErrors>
    <ignoredError sqref="H76:H80 H84 H96 N80:N84 N76 H37:H40 N37:N56 N29 H29" formula="1"/>
    <ignoredError sqref="C89:G89 I89:M89 J96:M96 C50:G50 C17:G17 I17:M17" formulaRange="1"/>
    <ignoredError sqref="N96 H50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 (EST)</vt:lpstr>
      <vt:lpstr>'PP (EST)'!Área_de_impresión</vt:lpstr>
      <vt:lpstr>'PP (EST)'!Títulos_a_imprimir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Sabrina Richel Baez Vizcaino</cp:lastModifiedBy>
  <dcterms:created xsi:type="dcterms:W3CDTF">2026-03-31T14:07:01Z</dcterms:created>
  <dcterms:modified xsi:type="dcterms:W3CDTF">2026-07-01T13:22:50Z</dcterms:modified>
</cp:coreProperties>
</file>