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5/INGRESOS FISCALES PARA INTERNET 2025/"/>
    </mc:Choice>
  </mc:AlternateContent>
  <xr:revisionPtr revIDLastSave="33" documentId="8_{F1383DA7-9311-4796-A56E-4F43A5781C07}" xr6:coauthVersionLast="47" xr6:coauthVersionMax="47" xr10:uidLastSave="{2D41E507-3075-407C-98D5-BB1117FAE053}"/>
  <bookViews>
    <workbookView xWindow="28680" yWindow="-120" windowWidth="29040" windowHeight="15720" xr2:uid="{39E791B3-28C3-4846-8322-3B4E9A0F2F0C}"/>
  </bookViews>
  <sheets>
    <sheet name="PP (EST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'PP (EST)'!$B$1:$AB$103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'PP (EST)'!$1:$8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2" i="1" l="1"/>
  <c r="AB60" i="1"/>
  <c r="AB59" i="1"/>
  <c r="Z61" i="1"/>
  <c r="AB61" i="1" s="1"/>
  <c r="N61" i="1"/>
  <c r="Z99" i="1"/>
  <c r="M99" i="1"/>
  <c r="L99" i="1"/>
  <c r="K99" i="1"/>
  <c r="J99" i="1"/>
  <c r="I99" i="1"/>
  <c r="H99" i="1"/>
  <c r="G99" i="1"/>
  <c r="F99" i="1"/>
  <c r="E99" i="1"/>
  <c r="D99" i="1"/>
  <c r="C99" i="1"/>
  <c r="Z98" i="1"/>
  <c r="M98" i="1"/>
  <c r="L98" i="1"/>
  <c r="K98" i="1"/>
  <c r="J98" i="1"/>
  <c r="I98" i="1"/>
  <c r="H98" i="1"/>
  <c r="G98" i="1"/>
  <c r="F98" i="1"/>
  <c r="E98" i="1"/>
  <c r="D98" i="1"/>
  <c r="C98" i="1"/>
  <c r="Z97" i="1"/>
  <c r="M97" i="1"/>
  <c r="L97" i="1"/>
  <c r="K97" i="1"/>
  <c r="J97" i="1"/>
  <c r="I97" i="1"/>
  <c r="H97" i="1"/>
  <c r="G97" i="1"/>
  <c r="F97" i="1"/>
  <c r="F96" i="1" s="1"/>
  <c r="E97" i="1"/>
  <c r="D97" i="1"/>
  <c r="D96" i="1" s="1"/>
  <c r="C97" i="1"/>
  <c r="T96" i="1"/>
  <c r="Q96" i="1"/>
  <c r="Q95" i="1" s="1"/>
  <c r="P96" i="1"/>
  <c r="Z96" i="1" s="1"/>
  <c r="Z95" i="1" s="1"/>
  <c r="L96" i="1"/>
  <c r="J96" i="1"/>
  <c r="J95" i="1" s="1"/>
  <c r="I96" i="1"/>
  <c r="I95" i="1" s="1"/>
  <c r="C96" i="1"/>
  <c r="C95" i="1" s="1"/>
  <c r="Y95" i="1"/>
  <c r="X95" i="1"/>
  <c r="W95" i="1"/>
  <c r="V95" i="1"/>
  <c r="U95" i="1"/>
  <c r="T95" i="1"/>
  <c r="S95" i="1"/>
  <c r="R95" i="1"/>
  <c r="O95" i="1"/>
  <c r="Z94" i="1"/>
  <c r="M94" i="1"/>
  <c r="L94" i="1"/>
  <c r="K94" i="1"/>
  <c r="J94" i="1"/>
  <c r="I94" i="1"/>
  <c r="H94" i="1"/>
  <c r="G94" i="1"/>
  <c r="F94" i="1"/>
  <c r="E94" i="1"/>
  <c r="D94" i="1"/>
  <c r="C94" i="1"/>
  <c r="Z93" i="1"/>
  <c r="M93" i="1"/>
  <c r="L93" i="1"/>
  <c r="K93" i="1"/>
  <c r="J93" i="1"/>
  <c r="I93" i="1"/>
  <c r="H93" i="1"/>
  <c r="G93" i="1"/>
  <c r="F93" i="1"/>
  <c r="E93" i="1"/>
  <c r="D93" i="1"/>
  <c r="C93" i="1"/>
  <c r="Z92" i="1"/>
  <c r="M92" i="1"/>
  <c r="M91" i="1" s="1"/>
  <c r="L92" i="1"/>
  <c r="L91" i="1" s="1"/>
  <c r="K92" i="1"/>
  <c r="J92" i="1"/>
  <c r="J91" i="1" s="1"/>
  <c r="I92" i="1"/>
  <c r="H92" i="1"/>
  <c r="G92" i="1"/>
  <c r="G91" i="1" s="1"/>
  <c r="F92" i="1"/>
  <c r="F91" i="1" s="1"/>
  <c r="E92" i="1"/>
  <c r="D92" i="1"/>
  <c r="D91" i="1" s="1"/>
  <c r="C92" i="1"/>
  <c r="Y91" i="1"/>
  <c r="X91" i="1"/>
  <c r="X83" i="1" s="1"/>
  <c r="W91" i="1"/>
  <c r="V91" i="1"/>
  <c r="U91" i="1"/>
  <c r="T91" i="1"/>
  <c r="S91" i="1"/>
  <c r="R91" i="1"/>
  <c r="R83" i="1" s="1"/>
  <c r="Q91" i="1"/>
  <c r="P91" i="1"/>
  <c r="O91" i="1"/>
  <c r="I91" i="1"/>
  <c r="C91" i="1"/>
  <c r="Z90" i="1"/>
  <c r="M90" i="1"/>
  <c r="L90" i="1"/>
  <c r="K90" i="1"/>
  <c r="J90" i="1"/>
  <c r="I90" i="1"/>
  <c r="H90" i="1"/>
  <c r="G90" i="1"/>
  <c r="F90" i="1"/>
  <c r="E90" i="1"/>
  <c r="D90" i="1"/>
  <c r="C90" i="1"/>
  <c r="Z89" i="1"/>
  <c r="M89" i="1"/>
  <c r="L89" i="1"/>
  <c r="K89" i="1"/>
  <c r="J89" i="1"/>
  <c r="I89" i="1"/>
  <c r="H89" i="1"/>
  <c r="G89" i="1"/>
  <c r="F89" i="1"/>
  <c r="E89" i="1"/>
  <c r="D89" i="1"/>
  <c r="C89" i="1"/>
  <c r="Z88" i="1"/>
  <c r="M88" i="1"/>
  <c r="L88" i="1"/>
  <c r="K88" i="1"/>
  <c r="J88" i="1"/>
  <c r="I88" i="1"/>
  <c r="H88" i="1"/>
  <c r="G88" i="1"/>
  <c r="F88" i="1"/>
  <c r="E88" i="1"/>
  <c r="D88" i="1"/>
  <c r="C88" i="1"/>
  <c r="Z87" i="1"/>
  <c r="M87" i="1"/>
  <c r="L87" i="1"/>
  <c r="K87" i="1"/>
  <c r="J87" i="1"/>
  <c r="I87" i="1"/>
  <c r="H87" i="1"/>
  <c r="N87" i="1" s="1"/>
  <c r="G87" i="1"/>
  <c r="F87" i="1"/>
  <c r="E87" i="1"/>
  <c r="D87" i="1"/>
  <c r="C87" i="1"/>
  <c r="Z86" i="1"/>
  <c r="M86" i="1"/>
  <c r="L86" i="1"/>
  <c r="K86" i="1"/>
  <c r="J86" i="1"/>
  <c r="I86" i="1"/>
  <c r="H86" i="1"/>
  <c r="G86" i="1"/>
  <c r="F86" i="1"/>
  <c r="E86" i="1"/>
  <c r="D86" i="1"/>
  <c r="C86" i="1"/>
  <c r="Z85" i="1"/>
  <c r="M85" i="1"/>
  <c r="L85" i="1"/>
  <c r="L84" i="1" s="1"/>
  <c r="K85" i="1"/>
  <c r="K84" i="1" s="1"/>
  <c r="J85" i="1"/>
  <c r="I85" i="1"/>
  <c r="I84" i="1" s="1"/>
  <c r="I83" i="1" s="1"/>
  <c r="H85" i="1"/>
  <c r="G85" i="1"/>
  <c r="G84" i="1" s="1"/>
  <c r="G83" i="1" s="1"/>
  <c r="F85" i="1"/>
  <c r="F84" i="1" s="1"/>
  <c r="E85" i="1"/>
  <c r="E84" i="1" s="1"/>
  <c r="D85" i="1"/>
  <c r="C85" i="1"/>
  <c r="Z84" i="1"/>
  <c r="Y84" i="1"/>
  <c r="Y83" i="1" s="1"/>
  <c r="X84" i="1"/>
  <c r="W84" i="1"/>
  <c r="V84" i="1"/>
  <c r="U84" i="1"/>
  <c r="T84" i="1"/>
  <c r="T83" i="1" s="1"/>
  <c r="S84" i="1"/>
  <c r="S83" i="1" s="1"/>
  <c r="R84" i="1"/>
  <c r="Q84" i="1"/>
  <c r="P84" i="1"/>
  <c r="O84" i="1"/>
  <c r="M84" i="1"/>
  <c r="M83" i="1" s="1"/>
  <c r="H84" i="1"/>
  <c r="V83" i="1"/>
  <c r="P83" i="1"/>
  <c r="Z82" i="1"/>
  <c r="M82" i="1"/>
  <c r="L82" i="1"/>
  <c r="K82" i="1"/>
  <c r="J82" i="1"/>
  <c r="I82" i="1"/>
  <c r="H82" i="1"/>
  <c r="G82" i="1"/>
  <c r="F82" i="1"/>
  <c r="E82" i="1"/>
  <c r="D82" i="1"/>
  <c r="C82" i="1"/>
  <c r="Z81" i="1"/>
  <c r="M81" i="1"/>
  <c r="L81" i="1"/>
  <c r="K81" i="1"/>
  <c r="J81" i="1"/>
  <c r="I81" i="1"/>
  <c r="H81" i="1"/>
  <c r="G81" i="1"/>
  <c r="F81" i="1"/>
  <c r="E81" i="1"/>
  <c r="D81" i="1"/>
  <c r="C81" i="1"/>
  <c r="Z80" i="1"/>
  <c r="M80" i="1"/>
  <c r="M79" i="1" s="1"/>
  <c r="L80" i="1"/>
  <c r="L79" i="1" s="1"/>
  <c r="K80" i="1"/>
  <c r="K79" i="1" s="1"/>
  <c r="J80" i="1"/>
  <c r="I80" i="1"/>
  <c r="I79" i="1" s="1"/>
  <c r="H80" i="1"/>
  <c r="G80" i="1"/>
  <c r="G79" i="1" s="1"/>
  <c r="F80" i="1"/>
  <c r="F79" i="1" s="1"/>
  <c r="E80" i="1"/>
  <c r="E79" i="1" s="1"/>
  <c r="D80" i="1"/>
  <c r="C80" i="1"/>
  <c r="Z79" i="1"/>
  <c r="Y79" i="1"/>
  <c r="X79" i="1"/>
  <c r="W79" i="1"/>
  <c r="V79" i="1"/>
  <c r="U79" i="1"/>
  <c r="T79" i="1"/>
  <c r="S79" i="1"/>
  <c r="R79" i="1"/>
  <c r="Q79" i="1"/>
  <c r="P79" i="1"/>
  <c r="O79" i="1"/>
  <c r="J79" i="1"/>
  <c r="H79" i="1"/>
  <c r="D79" i="1"/>
  <c r="Z78" i="1"/>
  <c r="M78" i="1"/>
  <c r="L78" i="1"/>
  <c r="K78" i="1"/>
  <c r="J78" i="1"/>
  <c r="I78" i="1"/>
  <c r="H78" i="1"/>
  <c r="G78" i="1"/>
  <c r="F78" i="1"/>
  <c r="E78" i="1"/>
  <c r="D78" i="1"/>
  <c r="C78" i="1"/>
  <c r="Z77" i="1"/>
  <c r="M77" i="1"/>
  <c r="L77" i="1"/>
  <c r="K77" i="1"/>
  <c r="J77" i="1"/>
  <c r="I77" i="1"/>
  <c r="H77" i="1"/>
  <c r="G77" i="1"/>
  <c r="F77" i="1"/>
  <c r="E77" i="1"/>
  <c r="D77" i="1"/>
  <c r="C77" i="1"/>
  <c r="Z76" i="1"/>
  <c r="M76" i="1"/>
  <c r="M75" i="1" s="1"/>
  <c r="L76" i="1"/>
  <c r="L75" i="1" s="1"/>
  <c r="K76" i="1"/>
  <c r="K75" i="1" s="1"/>
  <c r="J76" i="1"/>
  <c r="J75" i="1" s="1"/>
  <c r="I76" i="1"/>
  <c r="H76" i="1"/>
  <c r="H75" i="1" s="1"/>
  <c r="G76" i="1"/>
  <c r="F76" i="1"/>
  <c r="F75" i="1" s="1"/>
  <c r="E76" i="1"/>
  <c r="E75" i="1" s="1"/>
  <c r="D76" i="1"/>
  <c r="C76" i="1"/>
  <c r="Z75" i="1"/>
  <c r="Y75" i="1"/>
  <c r="X75" i="1"/>
  <c r="W75" i="1"/>
  <c r="V75" i="1"/>
  <c r="U75" i="1"/>
  <c r="T75" i="1"/>
  <c r="S75" i="1"/>
  <c r="R75" i="1"/>
  <c r="Q75" i="1"/>
  <c r="P75" i="1"/>
  <c r="O75" i="1"/>
  <c r="I75" i="1"/>
  <c r="G75" i="1"/>
  <c r="C75" i="1"/>
  <c r="Z74" i="1"/>
  <c r="M74" i="1"/>
  <c r="L74" i="1"/>
  <c r="K74" i="1"/>
  <c r="J74" i="1"/>
  <c r="I74" i="1"/>
  <c r="H74" i="1"/>
  <c r="G74" i="1"/>
  <c r="F74" i="1"/>
  <c r="E74" i="1"/>
  <c r="D74" i="1"/>
  <c r="C74" i="1"/>
  <c r="Z73" i="1"/>
  <c r="M73" i="1"/>
  <c r="L73" i="1"/>
  <c r="K73" i="1"/>
  <c r="J73" i="1"/>
  <c r="I73" i="1"/>
  <c r="H73" i="1"/>
  <c r="G73" i="1"/>
  <c r="F73" i="1"/>
  <c r="E73" i="1"/>
  <c r="D73" i="1"/>
  <c r="C73" i="1"/>
  <c r="Z72" i="1"/>
  <c r="M72" i="1"/>
  <c r="M71" i="1" s="1"/>
  <c r="L72" i="1"/>
  <c r="L71" i="1" s="1"/>
  <c r="K72" i="1"/>
  <c r="K71" i="1" s="1"/>
  <c r="J72" i="1"/>
  <c r="J71" i="1" s="1"/>
  <c r="I72" i="1"/>
  <c r="H72" i="1"/>
  <c r="G72" i="1"/>
  <c r="G71" i="1" s="1"/>
  <c r="F72" i="1"/>
  <c r="F71" i="1" s="1"/>
  <c r="E72" i="1"/>
  <c r="E71" i="1" s="1"/>
  <c r="D72" i="1"/>
  <c r="D71" i="1" s="1"/>
  <c r="C72" i="1"/>
  <c r="Z71" i="1"/>
  <c r="Y71" i="1"/>
  <c r="X71" i="1"/>
  <c r="W71" i="1"/>
  <c r="V71" i="1"/>
  <c r="U71" i="1"/>
  <c r="T71" i="1"/>
  <c r="S71" i="1"/>
  <c r="R71" i="1"/>
  <c r="Q71" i="1"/>
  <c r="P71" i="1"/>
  <c r="O71" i="1"/>
  <c r="I71" i="1"/>
  <c r="I64" i="1" s="1"/>
  <c r="H71" i="1"/>
  <c r="C71" i="1"/>
  <c r="Z70" i="1"/>
  <c r="M70" i="1"/>
  <c r="L70" i="1"/>
  <c r="K70" i="1"/>
  <c r="J70" i="1"/>
  <c r="I70" i="1"/>
  <c r="H70" i="1"/>
  <c r="G70" i="1"/>
  <c r="F70" i="1"/>
  <c r="E70" i="1"/>
  <c r="D70" i="1"/>
  <c r="C70" i="1"/>
  <c r="Z69" i="1"/>
  <c r="M69" i="1"/>
  <c r="L69" i="1"/>
  <c r="K69" i="1"/>
  <c r="J69" i="1"/>
  <c r="I69" i="1"/>
  <c r="H69" i="1"/>
  <c r="G69" i="1"/>
  <c r="F69" i="1"/>
  <c r="E69" i="1"/>
  <c r="D69" i="1"/>
  <c r="C69" i="1"/>
  <c r="Z68" i="1"/>
  <c r="M68" i="1"/>
  <c r="L68" i="1"/>
  <c r="L66" i="1" s="1"/>
  <c r="L65" i="1" s="1"/>
  <c r="L64" i="1" s="1"/>
  <c r="L63" i="1" s="1"/>
  <c r="K68" i="1"/>
  <c r="J68" i="1"/>
  <c r="I68" i="1"/>
  <c r="H68" i="1"/>
  <c r="G68" i="1"/>
  <c r="F68" i="1"/>
  <c r="E68" i="1"/>
  <c r="D68" i="1"/>
  <c r="C68" i="1"/>
  <c r="Z67" i="1"/>
  <c r="M67" i="1"/>
  <c r="M66" i="1" s="1"/>
  <c r="L67" i="1"/>
  <c r="K67" i="1"/>
  <c r="K66" i="1" s="1"/>
  <c r="K65" i="1" s="1"/>
  <c r="K64" i="1" s="1"/>
  <c r="K63" i="1" s="1"/>
  <c r="J67" i="1"/>
  <c r="I67" i="1"/>
  <c r="I66" i="1" s="1"/>
  <c r="I65" i="1" s="1"/>
  <c r="H67" i="1"/>
  <c r="G67" i="1"/>
  <c r="F67" i="1"/>
  <c r="E67" i="1"/>
  <c r="E66" i="1" s="1"/>
  <c r="E65" i="1" s="1"/>
  <c r="E64" i="1" s="1"/>
  <c r="E63" i="1" s="1"/>
  <c r="D67" i="1"/>
  <c r="C67" i="1"/>
  <c r="Y66" i="1"/>
  <c r="X66" i="1"/>
  <c r="W66" i="1"/>
  <c r="W65" i="1" s="1"/>
  <c r="V66" i="1"/>
  <c r="V65" i="1" s="1"/>
  <c r="V64" i="1" s="1"/>
  <c r="V63" i="1" s="1"/>
  <c r="U66" i="1"/>
  <c r="T66" i="1"/>
  <c r="T65" i="1" s="1"/>
  <c r="T64" i="1" s="1"/>
  <c r="S66" i="1"/>
  <c r="R66" i="1"/>
  <c r="R65" i="1" s="1"/>
  <c r="Q66" i="1"/>
  <c r="Q65" i="1" s="1"/>
  <c r="P66" i="1"/>
  <c r="P65" i="1" s="1"/>
  <c r="P64" i="1" s="1"/>
  <c r="P63" i="1" s="1"/>
  <c r="O66" i="1"/>
  <c r="J66" i="1"/>
  <c r="J65" i="1" s="1"/>
  <c r="H66" i="1"/>
  <c r="H65" i="1" s="1"/>
  <c r="G66" i="1"/>
  <c r="G65" i="1" s="1"/>
  <c r="G64" i="1" s="1"/>
  <c r="D66" i="1"/>
  <c r="Y65" i="1"/>
  <c r="X65" i="1"/>
  <c r="U65" i="1"/>
  <c r="U64" i="1" s="1"/>
  <c r="U63" i="1" s="1"/>
  <c r="S65" i="1"/>
  <c r="O65" i="1"/>
  <c r="O64" i="1" s="1"/>
  <c r="O63" i="1" s="1"/>
  <c r="M65" i="1"/>
  <c r="M64" i="1" s="1"/>
  <c r="D65" i="1"/>
  <c r="X64" i="1"/>
  <c r="T63" i="1"/>
  <c r="Z62" i="1"/>
  <c r="M62" i="1"/>
  <c r="L62" i="1"/>
  <c r="K62" i="1"/>
  <c r="J62" i="1"/>
  <c r="I62" i="1"/>
  <c r="H62" i="1"/>
  <c r="G62" i="1"/>
  <c r="F62" i="1"/>
  <c r="E62" i="1"/>
  <c r="D62" i="1"/>
  <c r="C62" i="1"/>
  <c r="Z60" i="1"/>
  <c r="M60" i="1"/>
  <c r="L60" i="1"/>
  <c r="K60" i="1"/>
  <c r="J60" i="1"/>
  <c r="I60" i="1"/>
  <c r="H60" i="1"/>
  <c r="G60" i="1"/>
  <c r="F60" i="1"/>
  <c r="E60" i="1"/>
  <c r="D60" i="1"/>
  <c r="C60" i="1"/>
  <c r="Z59" i="1"/>
  <c r="M59" i="1"/>
  <c r="L59" i="1"/>
  <c r="L58" i="1" s="1"/>
  <c r="L57" i="1" s="1"/>
  <c r="K59" i="1"/>
  <c r="K58" i="1" s="1"/>
  <c r="K57" i="1" s="1"/>
  <c r="J59" i="1"/>
  <c r="I59" i="1"/>
  <c r="H59" i="1"/>
  <c r="H58" i="1" s="1"/>
  <c r="H57" i="1" s="1"/>
  <c r="G59" i="1"/>
  <c r="F59" i="1"/>
  <c r="F58" i="1" s="1"/>
  <c r="F57" i="1" s="1"/>
  <c r="E59" i="1"/>
  <c r="D59" i="1"/>
  <c r="C59" i="1"/>
  <c r="Y58" i="1"/>
  <c r="Y57" i="1" s="1"/>
  <c r="X58" i="1"/>
  <c r="X57" i="1" s="1"/>
  <c r="W58" i="1"/>
  <c r="W57" i="1" s="1"/>
  <c r="V58" i="1"/>
  <c r="V57" i="1" s="1"/>
  <c r="U58" i="1"/>
  <c r="U57" i="1" s="1"/>
  <c r="T58" i="1"/>
  <c r="S58" i="1"/>
  <c r="S57" i="1" s="1"/>
  <c r="R58" i="1"/>
  <c r="R57" i="1" s="1"/>
  <c r="Q58" i="1"/>
  <c r="Q57" i="1" s="1"/>
  <c r="P58" i="1"/>
  <c r="P57" i="1" s="1"/>
  <c r="O58" i="1"/>
  <c r="O57" i="1" s="1"/>
  <c r="T57" i="1"/>
  <c r="Z56" i="1"/>
  <c r="M56" i="1"/>
  <c r="L56" i="1"/>
  <c r="K56" i="1"/>
  <c r="J56" i="1"/>
  <c r="I56" i="1"/>
  <c r="H56" i="1"/>
  <c r="G56" i="1"/>
  <c r="F56" i="1"/>
  <c r="E56" i="1"/>
  <c r="D56" i="1"/>
  <c r="C56" i="1"/>
  <c r="Z55" i="1"/>
  <c r="M55" i="1"/>
  <c r="L55" i="1"/>
  <c r="K55" i="1"/>
  <c r="J55" i="1"/>
  <c r="I55" i="1"/>
  <c r="H55" i="1"/>
  <c r="G55" i="1"/>
  <c r="F55" i="1"/>
  <c r="E55" i="1"/>
  <c r="D55" i="1"/>
  <c r="C55" i="1"/>
  <c r="Z54" i="1"/>
  <c r="M54" i="1"/>
  <c r="L54" i="1"/>
  <c r="K54" i="1"/>
  <c r="J54" i="1"/>
  <c r="I54" i="1"/>
  <c r="H54" i="1"/>
  <c r="G54" i="1"/>
  <c r="F54" i="1"/>
  <c r="E54" i="1"/>
  <c r="D54" i="1"/>
  <c r="C54" i="1"/>
  <c r="Z53" i="1"/>
  <c r="M53" i="1"/>
  <c r="L53" i="1"/>
  <c r="K53" i="1"/>
  <c r="J53" i="1"/>
  <c r="I53" i="1"/>
  <c r="H53" i="1"/>
  <c r="G53" i="1"/>
  <c r="F53" i="1"/>
  <c r="E53" i="1"/>
  <c r="D53" i="1"/>
  <c r="C53" i="1"/>
  <c r="Z52" i="1"/>
  <c r="M52" i="1"/>
  <c r="L52" i="1"/>
  <c r="K52" i="1"/>
  <c r="J52" i="1"/>
  <c r="I52" i="1"/>
  <c r="H52" i="1"/>
  <c r="G52" i="1"/>
  <c r="F52" i="1"/>
  <c r="E52" i="1"/>
  <c r="D52" i="1"/>
  <c r="C52" i="1"/>
  <c r="Z51" i="1"/>
  <c r="M51" i="1"/>
  <c r="L51" i="1"/>
  <c r="K51" i="1"/>
  <c r="K50" i="1" s="1"/>
  <c r="J51" i="1"/>
  <c r="I51" i="1"/>
  <c r="I50" i="1" s="1"/>
  <c r="H51" i="1"/>
  <c r="H50" i="1" s="1"/>
  <c r="G51" i="1"/>
  <c r="G50" i="1" s="1"/>
  <c r="F51" i="1"/>
  <c r="E51" i="1"/>
  <c r="D51" i="1"/>
  <c r="C51" i="1"/>
  <c r="C50" i="1" s="1"/>
  <c r="Z50" i="1"/>
  <c r="Y50" i="1"/>
  <c r="X50" i="1"/>
  <c r="W50" i="1"/>
  <c r="V50" i="1"/>
  <c r="V47" i="1" s="1"/>
  <c r="U50" i="1"/>
  <c r="T50" i="1"/>
  <c r="S50" i="1"/>
  <c r="R50" i="1"/>
  <c r="Q50" i="1"/>
  <c r="P50" i="1"/>
  <c r="O50" i="1"/>
  <c r="M50" i="1"/>
  <c r="L50" i="1"/>
  <c r="F50" i="1"/>
  <c r="Z49" i="1"/>
  <c r="M49" i="1"/>
  <c r="M48" i="1" s="1"/>
  <c r="L49" i="1"/>
  <c r="K49" i="1"/>
  <c r="J49" i="1"/>
  <c r="J48" i="1" s="1"/>
  <c r="I49" i="1"/>
  <c r="I48" i="1" s="1"/>
  <c r="H49" i="1"/>
  <c r="H48" i="1" s="1"/>
  <c r="G49" i="1"/>
  <c r="G48" i="1" s="1"/>
  <c r="F49" i="1"/>
  <c r="E49" i="1"/>
  <c r="D49" i="1"/>
  <c r="D48" i="1" s="1"/>
  <c r="C49" i="1"/>
  <c r="Z48" i="1"/>
  <c r="Z47" i="1" s="1"/>
  <c r="Y48" i="1"/>
  <c r="X48" i="1"/>
  <c r="X47" i="1" s="1"/>
  <c r="W48" i="1"/>
  <c r="V48" i="1"/>
  <c r="U48" i="1"/>
  <c r="T48" i="1"/>
  <c r="S48" i="1"/>
  <c r="R48" i="1"/>
  <c r="R47" i="1" s="1"/>
  <c r="Q48" i="1"/>
  <c r="P48" i="1"/>
  <c r="O48" i="1"/>
  <c r="L48" i="1"/>
  <c r="L47" i="1" s="1"/>
  <c r="K48" i="1"/>
  <c r="F48" i="1"/>
  <c r="F47" i="1" s="1"/>
  <c r="E48" i="1"/>
  <c r="C48" i="1"/>
  <c r="C47" i="1" s="1"/>
  <c r="W47" i="1"/>
  <c r="Q47" i="1"/>
  <c r="P47" i="1"/>
  <c r="K47" i="1"/>
  <c r="Z46" i="1"/>
  <c r="M46" i="1"/>
  <c r="L46" i="1"/>
  <c r="K46" i="1"/>
  <c r="J46" i="1"/>
  <c r="I46" i="1"/>
  <c r="H46" i="1"/>
  <c r="G46" i="1"/>
  <c r="F46" i="1"/>
  <c r="E46" i="1"/>
  <c r="D46" i="1"/>
  <c r="C46" i="1"/>
  <c r="Z45" i="1"/>
  <c r="M45" i="1"/>
  <c r="L45" i="1"/>
  <c r="K45" i="1"/>
  <c r="J45" i="1"/>
  <c r="I45" i="1"/>
  <c r="H45" i="1"/>
  <c r="G45" i="1"/>
  <c r="F45" i="1"/>
  <c r="E45" i="1"/>
  <c r="D45" i="1"/>
  <c r="C45" i="1"/>
  <c r="Z44" i="1"/>
  <c r="M44" i="1"/>
  <c r="L44" i="1"/>
  <c r="K44" i="1"/>
  <c r="J44" i="1"/>
  <c r="I44" i="1"/>
  <c r="H44" i="1"/>
  <c r="G44" i="1"/>
  <c r="F44" i="1"/>
  <c r="E44" i="1"/>
  <c r="D44" i="1"/>
  <c r="C44" i="1"/>
  <c r="Z43" i="1"/>
  <c r="M43" i="1"/>
  <c r="L43" i="1"/>
  <c r="K43" i="1"/>
  <c r="J43" i="1"/>
  <c r="I43" i="1"/>
  <c r="H43" i="1"/>
  <c r="G43" i="1"/>
  <c r="F43" i="1"/>
  <c r="E43" i="1"/>
  <c r="D43" i="1"/>
  <c r="C43" i="1"/>
  <c r="Z42" i="1"/>
  <c r="M42" i="1"/>
  <c r="L42" i="1"/>
  <c r="K42" i="1"/>
  <c r="J42" i="1"/>
  <c r="I42" i="1"/>
  <c r="H42" i="1"/>
  <c r="G42" i="1"/>
  <c r="F42" i="1"/>
  <c r="E42" i="1"/>
  <c r="D42" i="1"/>
  <c r="C42" i="1"/>
  <c r="Z41" i="1"/>
  <c r="Z40" i="1" s="1"/>
  <c r="M41" i="1"/>
  <c r="L41" i="1"/>
  <c r="K41" i="1"/>
  <c r="K40" i="1" s="1"/>
  <c r="J41" i="1"/>
  <c r="I41" i="1"/>
  <c r="I40" i="1" s="1"/>
  <c r="H41" i="1"/>
  <c r="G41" i="1"/>
  <c r="G40" i="1" s="1"/>
  <c r="F41" i="1"/>
  <c r="E41" i="1"/>
  <c r="D41" i="1"/>
  <c r="D40" i="1" s="1"/>
  <c r="C41" i="1"/>
  <c r="M40" i="1"/>
  <c r="H40" i="1"/>
  <c r="H37" i="1" s="1"/>
  <c r="F40" i="1"/>
  <c r="F37" i="1" s="1"/>
  <c r="E40" i="1"/>
  <c r="Z39" i="1"/>
  <c r="M39" i="1"/>
  <c r="L39" i="1"/>
  <c r="K39" i="1"/>
  <c r="J39" i="1"/>
  <c r="I39" i="1"/>
  <c r="H39" i="1"/>
  <c r="G39" i="1"/>
  <c r="F39" i="1"/>
  <c r="E39" i="1"/>
  <c r="D39" i="1"/>
  <c r="C39" i="1"/>
  <c r="Z38" i="1"/>
  <c r="M38" i="1"/>
  <c r="M37" i="1" s="1"/>
  <c r="L38" i="1"/>
  <c r="K38" i="1"/>
  <c r="J38" i="1"/>
  <c r="I38" i="1"/>
  <c r="H38" i="1"/>
  <c r="G38" i="1"/>
  <c r="F38" i="1"/>
  <c r="E38" i="1"/>
  <c r="D38" i="1"/>
  <c r="C38" i="1"/>
  <c r="Z37" i="1"/>
  <c r="Y37" i="1"/>
  <c r="X37" i="1"/>
  <c r="W37" i="1"/>
  <c r="V37" i="1"/>
  <c r="V25" i="1" s="1"/>
  <c r="U37" i="1"/>
  <c r="T37" i="1"/>
  <c r="S37" i="1"/>
  <c r="R37" i="1"/>
  <c r="Q37" i="1"/>
  <c r="P37" i="1"/>
  <c r="O37" i="1"/>
  <c r="Z36" i="1"/>
  <c r="M36" i="1"/>
  <c r="L36" i="1"/>
  <c r="K36" i="1"/>
  <c r="J36" i="1"/>
  <c r="I36" i="1"/>
  <c r="H36" i="1"/>
  <c r="G36" i="1"/>
  <c r="F36" i="1"/>
  <c r="E36" i="1"/>
  <c r="D36" i="1"/>
  <c r="C36" i="1"/>
  <c r="Z35" i="1"/>
  <c r="M35" i="1"/>
  <c r="L35" i="1"/>
  <c r="K35" i="1"/>
  <c r="J35" i="1"/>
  <c r="I35" i="1"/>
  <c r="H35" i="1"/>
  <c r="G35" i="1"/>
  <c r="F35" i="1"/>
  <c r="E35" i="1"/>
  <c r="D35" i="1"/>
  <c r="C35" i="1"/>
  <c r="Z34" i="1"/>
  <c r="M34" i="1"/>
  <c r="L34" i="1"/>
  <c r="K34" i="1"/>
  <c r="J34" i="1"/>
  <c r="I34" i="1"/>
  <c r="H34" i="1"/>
  <c r="G34" i="1"/>
  <c r="F34" i="1"/>
  <c r="E34" i="1"/>
  <c r="D34" i="1"/>
  <c r="C34" i="1"/>
  <c r="Z33" i="1"/>
  <c r="M33" i="1"/>
  <c r="L33" i="1"/>
  <c r="K33" i="1"/>
  <c r="J33" i="1"/>
  <c r="I33" i="1"/>
  <c r="H33" i="1"/>
  <c r="G33" i="1"/>
  <c r="F33" i="1"/>
  <c r="E33" i="1"/>
  <c r="D33" i="1"/>
  <c r="C33" i="1"/>
  <c r="Z32" i="1"/>
  <c r="M32" i="1"/>
  <c r="L32" i="1"/>
  <c r="K32" i="1"/>
  <c r="J32" i="1"/>
  <c r="I32" i="1"/>
  <c r="H32" i="1"/>
  <c r="G32" i="1"/>
  <c r="F32" i="1"/>
  <c r="E32" i="1"/>
  <c r="D32" i="1"/>
  <c r="C32" i="1"/>
  <c r="Z31" i="1"/>
  <c r="M31" i="1"/>
  <c r="L31" i="1"/>
  <c r="K31" i="1"/>
  <c r="J31" i="1"/>
  <c r="I31" i="1"/>
  <c r="H31" i="1"/>
  <c r="G31" i="1"/>
  <c r="F31" i="1"/>
  <c r="E31" i="1"/>
  <c r="D31" i="1"/>
  <c r="C31" i="1"/>
  <c r="Z30" i="1"/>
  <c r="M30" i="1"/>
  <c r="L30" i="1"/>
  <c r="K30" i="1"/>
  <c r="J30" i="1"/>
  <c r="I30" i="1"/>
  <c r="H30" i="1"/>
  <c r="G30" i="1"/>
  <c r="G29" i="1" s="1"/>
  <c r="F30" i="1"/>
  <c r="F29" i="1" s="1"/>
  <c r="E30" i="1"/>
  <c r="E29" i="1" s="1"/>
  <c r="D30" i="1"/>
  <c r="C30" i="1"/>
  <c r="Y29" i="1"/>
  <c r="X29" i="1"/>
  <c r="X25" i="1" s="1"/>
  <c r="W29" i="1"/>
  <c r="V29" i="1"/>
  <c r="U29" i="1"/>
  <c r="T29" i="1"/>
  <c r="S29" i="1"/>
  <c r="R29" i="1"/>
  <c r="R25" i="1" s="1"/>
  <c r="Q29" i="1"/>
  <c r="P29" i="1"/>
  <c r="O29" i="1"/>
  <c r="K29" i="1"/>
  <c r="Z28" i="1"/>
  <c r="M28" i="1"/>
  <c r="L28" i="1"/>
  <c r="K28" i="1"/>
  <c r="J28" i="1"/>
  <c r="I28" i="1"/>
  <c r="H28" i="1"/>
  <c r="G28" i="1"/>
  <c r="F28" i="1"/>
  <c r="E28" i="1"/>
  <c r="D28" i="1"/>
  <c r="C28" i="1"/>
  <c r="Z27" i="1"/>
  <c r="M27" i="1"/>
  <c r="M26" i="1" s="1"/>
  <c r="L27" i="1"/>
  <c r="L26" i="1" s="1"/>
  <c r="K27" i="1"/>
  <c r="J27" i="1"/>
  <c r="I27" i="1"/>
  <c r="H27" i="1"/>
  <c r="G27" i="1"/>
  <c r="F27" i="1"/>
  <c r="F26" i="1" s="1"/>
  <c r="E27" i="1"/>
  <c r="D27" i="1"/>
  <c r="D26" i="1" s="1"/>
  <c r="C27" i="1"/>
  <c r="C26" i="1" s="1"/>
  <c r="Z26" i="1"/>
  <c r="Y26" i="1"/>
  <c r="X26" i="1"/>
  <c r="W26" i="1"/>
  <c r="V26" i="1"/>
  <c r="U26" i="1"/>
  <c r="U25" i="1" s="1"/>
  <c r="T26" i="1"/>
  <c r="T25" i="1" s="1"/>
  <c r="S26" i="1"/>
  <c r="R26" i="1"/>
  <c r="Q26" i="1"/>
  <c r="P26" i="1"/>
  <c r="O26" i="1"/>
  <c r="O25" i="1" s="1"/>
  <c r="I26" i="1"/>
  <c r="G26" i="1"/>
  <c r="Z24" i="1"/>
  <c r="M24" i="1"/>
  <c r="L24" i="1"/>
  <c r="K24" i="1"/>
  <c r="J24" i="1"/>
  <c r="I24" i="1"/>
  <c r="H24" i="1"/>
  <c r="G24" i="1"/>
  <c r="F24" i="1"/>
  <c r="E24" i="1"/>
  <c r="D24" i="1"/>
  <c r="C24" i="1"/>
  <c r="Z23" i="1"/>
  <c r="M23" i="1"/>
  <c r="L23" i="1"/>
  <c r="K23" i="1"/>
  <c r="K17" i="1" s="1"/>
  <c r="K16" i="1" s="1"/>
  <c r="J23" i="1"/>
  <c r="I23" i="1"/>
  <c r="H23" i="1"/>
  <c r="G23" i="1"/>
  <c r="F23" i="1"/>
  <c r="E23" i="1"/>
  <c r="E17" i="1" s="1"/>
  <c r="E16" i="1" s="1"/>
  <c r="D23" i="1"/>
  <c r="C23" i="1"/>
  <c r="Z22" i="1"/>
  <c r="M22" i="1"/>
  <c r="L22" i="1"/>
  <c r="K22" i="1"/>
  <c r="J22" i="1"/>
  <c r="I22" i="1"/>
  <c r="H22" i="1"/>
  <c r="G22" i="1"/>
  <c r="F22" i="1"/>
  <c r="N22" i="1" s="1"/>
  <c r="E22" i="1"/>
  <c r="D22" i="1"/>
  <c r="C22" i="1"/>
  <c r="Z21" i="1"/>
  <c r="M21" i="1"/>
  <c r="L21" i="1"/>
  <c r="K21" i="1"/>
  <c r="J21" i="1"/>
  <c r="I21" i="1"/>
  <c r="H21" i="1"/>
  <c r="G21" i="1"/>
  <c r="F21" i="1"/>
  <c r="E21" i="1"/>
  <c r="D21" i="1"/>
  <c r="C21" i="1"/>
  <c r="Z20" i="1"/>
  <c r="M20" i="1"/>
  <c r="L20" i="1"/>
  <c r="K20" i="1"/>
  <c r="J20" i="1"/>
  <c r="I20" i="1"/>
  <c r="H20" i="1"/>
  <c r="G20" i="1"/>
  <c r="F20" i="1"/>
  <c r="E20" i="1"/>
  <c r="D20" i="1"/>
  <c r="C20" i="1"/>
  <c r="Z19" i="1"/>
  <c r="M19" i="1"/>
  <c r="L19" i="1"/>
  <c r="K19" i="1"/>
  <c r="J19" i="1"/>
  <c r="I19" i="1"/>
  <c r="H19" i="1"/>
  <c r="G19" i="1"/>
  <c r="F19" i="1"/>
  <c r="E19" i="1"/>
  <c r="D19" i="1"/>
  <c r="C19" i="1"/>
  <c r="Z18" i="1"/>
  <c r="M18" i="1"/>
  <c r="L18" i="1"/>
  <c r="K18" i="1"/>
  <c r="J18" i="1"/>
  <c r="I18" i="1"/>
  <c r="I17" i="1" s="1"/>
  <c r="I16" i="1" s="1"/>
  <c r="H18" i="1"/>
  <c r="H17" i="1" s="1"/>
  <c r="H16" i="1" s="1"/>
  <c r="G18" i="1"/>
  <c r="N18" i="1" s="1"/>
  <c r="F18" i="1"/>
  <c r="E18" i="1"/>
  <c r="D18" i="1"/>
  <c r="D17" i="1" s="1"/>
  <c r="D16" i="1" s="1"/>
  <c r="C18" i="1"/>
  <c r="C17" i="1" s="1"/>
  <c r="C16" i="1" s="1"/>
  <c r="Z17" i="1"/>
  <c r="Z16" i="1" s="1"/>
  <c r="Y17" i="1"/>
  <c r="Y16" i="1" s="1"/>
  <c r="X17" i="1"/>
  <c r="W17" i="1"/>
  <c r="W16" i="1" s="1"/>
  <c r="V17" i="1"/>
  <c r="V16" i="1" s="1"/>
  <c r="U17" i="1"/>
  <c r="U16" i="1" s="1"/>
  <c r="T17" i="1"/>
  <c r="T16" i="1" s="1"/>
  <c r="S17" i="1"/>
  <c r="S16" i="1" s="1"/>
  <c r="R17" i="1"/>
  <c r="Q17" i="1"/>
  <c r="Q16" i="1" s="1"/>
  <c r="P17" i="1"/>
  <c r="P16" i="1" s="1"/>
  <c r="O17" i="1"/>
  <c r="O16" i="1" s="1"/>
  <c r="J17" i="1"/>
  <c r="J16" i="1" s="1"/>
  <c r="X16" i="1"/>
  <c r="R16" i="1"/>
  <c r="Z15" i="1"/>
  <c r="M15" i="1"/>
  <c r="L15" i="1"/>
  <c r="K15" i="1"/>
  <c r="J15" i="1"/>
  <c r="I15" i="1"/>
  <c r="H15" i="1"/>
  <c r="G15" i="1"/>
  <c r="F15" i="1"/>
  <c r="E15" i="1"/>
  <c r="D15" i="1"/>
  <c r="C15" i="1"/>
  <c r="Z14" i="1"/>
  <c r="M14" i="1"/>
  <c r="L14" i="1"/>
  <c r="K14" i="1"/>
  <c r="J14" i="1"/>
  <c r="I14" i="1"/>
  <c r="H14" i="1"/>
  <c r="G14" i="1"/>
  <c r="F14" i="1"/>
  <c r="E14" i="1"/>
  <c r="D14" i="1"/>
  <c r="C14" i="1"/>
  <c r="Z13" i="1"/>
  <c r="M13" i="1"/>
  <c r="L13" i="1"/>
  <c r="K13" i="1"/>
  <c r="J13" i="1"/>
  <c r="I13" i="1"/>
  <c r="H13" i="1"/>
  <c r="G13" i="1"/>
  <c r="F13" i="1"/>
  <c r="E13" i="1"/>
  <c r="D13" i="1"/>
  <c r="C13" i="1"/>
  <c r="Z12" i="1"/>
  <c r="M12" i="1"/>
  <c r="M11" i="1" s="1"/>
  <c r="L12" i="1"/>
  <c r="L11" i="1" s="1"/>
  <c r="K12" i="1"/>
  <c r="J12" i="1"/>
  <c r="J11" i="1" s="1"/>
  <c r="I12" i="1"/>
  <c r="H12" i="1"/>
  <c r="G12" i="1"/>
  <c r="G11" i="1" s="1"/>
  <c r="F12" i="1"/>
  <c r="F11" i="1" s="1"/>
  <c r="E12" i="1"/>
  <c r="D12" i="1"/>
  <c r="C12" i="1"/>
  <c r="Z11" i="1"/>
  <c r="Y11" i="1"/>
  <c r="X11" i="1"/>
  <c r="W11" i="1"/>
  <c r="V11" i="1"/>
  <c r="U11" i="1"/>
  <c r="T11" i="1"/>
  <c r="S11" i="1"/>
  <c r="R11" i="1"/>
  <c r="Q11" i="1"/>
  <c r="P11" i="1"/>
  <c r="O11" i="1"/>
  <c r="H11" i="1"/>
  <c r="AA61" i="1" l="1"/>
  <c r="D95" i="1"/>
  <c r="G17" i="1"/>
  <c r="G16" i="1" s="1"/>
  <c r="M17" i="1"/>
  <c r="M16" i="1" s="1"/>
  <c r="H26" i="1"/>
  <c r="H25" i="1" s="1"/>
  <c r="H10" i="1" s="1"/>
  <c r="M29" i="1"/>
  <c r="E96" i="1"/>
  <c r="E95" i="1" s="1"/>
  <c r="K96" i="1"/>
  <c r="K95" i="1" s="1"/>
  <c r="Z29" i="1"/>
  <c r="Z25" i="1" s="1"/>
  <c r="Z10" i="1" s="1"/>
  <c r="T47" i="1"/>
  <c r="T10" i="1" s="1"/>
  <c r="T9" i="1" s="1"/>
  <c r="T100" i="1" s="1"/>
  <c r="H47" i="1"/>
  <c r="H64" i="1"/>
  <c r="R10" i="1"/>
  <c r="X10" i="1"/>
  <c r="E37" i="1"/>
  <c r="K37" i="1"/>
  <c r="I47" i="1"/>
  <c r="X63" i="1"/>
  <c r="D58" i="1"/>
  <c r="D57" i="1" s="1"/>
  <c r="J58" i="1"/>
  <c r="J57" i="1" s="1"/>
  <c r="M63" i="1"/>
  <c r="H29" i="1"/>
  <c r="J40" i="1"/>
  <c r="N54" i="1"/>
  <c r="AB54" i="1" s="1"/>
  <c r="Q64" i="1"/>
  <c r="Q63" i="1" s="1"/>
  <c r="W64" i="1"/>
  <c r="W63" i="1" s="1"/>
  <c r="F66" i="1"/>
  <c r="F65" i="1" s="1"/>
  <c r="F64" i="1" s="1"/>
  <c r="F63" i="1" s="1"/>
  <c r="P25" i="1"/>
  <c r="P10" i="1" s="1"/>
  <c r="P9" i="1" s="1"/>
  <c r="P100" i="1" s="1"/>
  <c r="G63" i="1"/>
  <c r="R64" i="1"/>
  <c r="R63" i="1" s="1"/>
  <c r="N28" i="1"/>
  <c r="J26" i="1"/>
  <c r="N31" i="1"/>
  <c r="N32" i="1"/>
  <c r="AB32" i="1" s="1"/>
  <c r="N35" i="1"/>
  <c r="N36" i="1"/>
  <c r="AB36" i="1" s="1"/>
  <c r="L40" i="1"/>
  <c r="L37" i="1" s="1"/>
  <c r="O47" i="1"/>
  <c r="U47" i="1"/>
  <c r="N49" i="1"/>
  <c r="AB49" i="1" s="1"/>
  <c r="D50" i="1"/>
  <c r="J50" i="1"/>
  <c r="J47" i="1" s="1"/>
  <c r="N55" i="1"/>
  <c r="N85" i="1"/>
  <c r="AA85" i="1" s="1"/>
  <c r="N86" i="1"/>
  <c r="AA86" i="1" s="1"/>
  <c r="N89" i="1"/>
  <c r="AB89" i="1" s="1"/>
  <c r="N90" i="1"/>
  <c r="N94" i="1"/>
  <c r="F95" i="1"/>
  <c r="L95" i="1"/>
  <c r="O10" i="1"/>
  <c r="U10" i="1"/>
  <c r="U9" i="1" s="1"/>
  <c r="U100" i="1" s="1"/>
  <c r="N13" i="1"/>
  <c r="I11" i="1"/>
  <c r="N15" i="1"/>
  <c r="V10" i="1"/>
  <c r="V9" i="1" s="1"/>
  <c r="V100" i="1" s="1"/>
  <c r="N20" i="1"/>
  <c r="AB20" i="1" s="1"/>
  <c r="E11" i="1"/>
  <c r="K11" i="1"/>
  <c r="F17" i="1"/>
  <c r="F16" i="1" s="1"/>
  <c r="L17" i="1"/>
  <c r="L16" i="1" s="1"/>
  <c r="Q25" i="1"/>
  <c r="Q10" i="1" s="1"/>
  <c r="Q9" i="1" s="1"/>
  <c r="Q100" i="1" s="1"/>
  <c r="W25" i="1"/>
  <c r="W10" i="1" s="1"/>
  <c r="W9" i="1" s="1"/>
  <c r="W100" i="1" s="1"/>
  <c r="N33" i="1"/>
  <c r="L29" i="1"/>
  <c r="N43" i="1"/>
  <c r="AB43" i="1" s="1"/>
  <c r="N45" i="1"/>
  <c r="AA45" i="1" s="1"/>
  <c r="I37" i="1"/>
  <c r="S47" i="1"/>
  <c r="Y47" i="1"/>
  <c r="N53" i="1"/>
  <c r="I58" i="1"/>
  <c r="I57" i="1" s="1"/>
  <c r="Z66" i="1"/>
  <c r="Z65" i="1" s="1"/>
  <c r="Z64" i="1" s="1"/>
  <c r="Z63" i="1" s="1"/>
  <c r="D64" i="1"/>
  <c r="J64" i="1"/>
  <c r="J63" i="1" s="1"/>
  <c r="N76" i="1"/>
  <c r="N78" i="1"/>
  <c r="F83" i="1"/>
  <c r="L83" i="1"/>
  <c r="E91" i="1"/>
  <c r="K91" i="1"/>
  <c r="N97" i="1"/>
  <c r="N99" i="1"/>
  <c r="AA99" i="1" s="1"/>
  <c r="G37" i="1"/>
  <c r="D47" i="1"/>
  <c r="G58" i="1"/>
  <c r="G57" i="1" s="1"/>
  <c r="M58" i="1"/>
  <c r="M57" i="1" s="1"/>
  <c r="Y64" i="1"/>
  <c r="Y63" i="1" s="1"/>
  <c r="H63" i="1"/>
  <c r="N77" i="1"/>
  <c r="N80" i="1"/>
  <c r="AB80" i="1" s="1"/>
  <c r="N81" i="1"/>
  <c r="AB81" i="1" s="1"/>
  <c r="N82" i="1"/>
  <c r="AA82" i="1" s="1"/>
  <c r="D84" i="1"/>
  <c r="D83" i="1" s="1"/>
  <c r="J84" i="1"/>
  <c r="J83" i="1" s="1"/>
  <c r="N88" i="1"/>
  <c r="AA88" i="1" s="1"/>
  <c r="N92" i="1"/>
  <c r="N91" i="1" s="1"/>
  <c r="N93" i="1"/>
  <c r="AA93" i="1" s="1"/>
  <c r="G96" i="1"/>
  <c r="G95" i="1" s="1"/>
  <c r="M96" i="1"/>
  <c r="M95" i="1" s="1"/>
  <c r="N12" i="1"/>
  <c r="N14" i="1"/>
  <c r="N24" i="1"/>
  <c r="N46" i="1"/>
  <c r="AA46" i="1" s="1"/>
  <c r="Z58" i="1"/>
  <c r="S64" i="1"/>
  <c r="S63" i="1" s="1"/>
  <c r="N68" i="1"/>
  <c r="N69" i="1"/>
  <c r="N70" i="1"/>
  <c r="AA70" i="1" s="1"/>
  <c r="N72" i="1"/>
  <c r="N71" i="1" s="1"/>
  <c r="N73" i="1"/>
  <c r="N74" i="1"/>
  <c r="Q83" i="1"/>
  <c r="W83" i="1"/>
  <c r="E83" i="1"/>
  <c r="K83" i="1"/>
  <c r="Z91" i="1"/>
  <c r="U83" i="1"/>
  <c r="P95" i="1"/>
  <c r="H96" i="1"/>
  <c r="H95" i="1" s="1"/>
  <c r="AB12" i="1"/>
  <c r="AA12" i="1"/>
  <c r="N11" i="1"/>
  <c r="AB14" i="1"/>
  <c r="AA14" i="1"/>
  <c r="AB24" i="1"/>
  <c r="AA24" i="1"/>
  <c r="F25" i="1"/>
  <c r="F10" i="1" s="1"/>
  <c r="AB33" i="1"/>
  <c r="AA33" i="1"/>
  <c r="AB15" i="1"/>
  <c r="AA15" i="1"/>
  <c r="AB13" i="1"/>
  <c r="AA13" i="1"/>
  <c r="M25" i="1"/>
  <c r="AB28" i="1"/>
  <c r="AA28" i="1"/>
  <c r="AB31" i="1"/>
  <c r="AA31" i="1"/>
  <c r="AB35" i="1"/>
  <c r="AA35" i="1"/>
  <c r="G25" i="1"/>
  <c r="AA36" i="1"/>
  <c r="N67" i="1"/>
  <c r="C66" i="1"/>
  <c r="C65" i="1" s="1"/>
  <c r="C64" i="1" s="1"/>
  <c r="AB68" i="1"/>
  <c r="AA68" i="1"/>
  <c r="AA69" i="1"/>
  <c r="AB69" i="1"/>
  <c r="AB70" i="1"/>
  <c r="AB73" i="1"/>
  <c r="AA73" i="1"/>
  <c r="AB74" i="1"/>
  <c r="AA74" i="1"/>
  <c r="AB55" i="1"/>
  <c r="AA55" i="1"/>
  <c r="C11" i="1"/>
  <c r="D11" i="1"/>
  <c r="N19" i="1"/>
  <c r="N23" i="1"/>
  <c r="N27" i="1"/>
  <c r="N38" i="1"/>
  <c r="N41" i="1"/>
  <c r="C40" i="1"/>
  <c r="C37" i="1" s="1"/>
  <c r="AB53" i="1"/>
  <c r="AA53" i="1"/>
  <c r="I63" i="1"/>
  <c r="N75" i="1"/>
  <c r="AB76" i="1"/>
  <c r="AA76" i="1"/>
  <c r="AB78" i="1"/>
  <c r="AA78" i="1"/>
  <c r="AA97" i="1"/>
  <c r="AB18" i="1"/>
  <c r="AA18" i="1"/>
  <c r="AB22" i="1"/>
  <c r="AA22" i="1"/>
  <c r="D37" i="1"/>
  <c r="J37" i="1"/>
  <c r="J25" i="1" s="1"/>
  <c r="J10" i="1" s="1"/>
  <c r="N39" i="1"/>
  <c r="N42" i="1"/>
  <c r="N52" i="1"/>
  <c r="N30" i="1"/>
  <c r="C29" i="1"/>
  <c r="I29" i="1"/>
  <c r="N34" i="1"/>
  <c r="AA43" i="1"/>
  <c r="G47" i="1"/>
  <c r="M47" i="1"/>
  <c r="N51" i="1"/>
  <c r="E50" i="1"/>
  <c r="E47" i="1" s="1"/>
  <c r="AA54" i="1"/>
  <c r="N60" i="1"/>
  <c r="AA60" i="1" s="1"/>
  <c r="C58" i="1"/>
  <c r="C57" i="1" s="1"/>
  <c r="Z83" i="1"/>
  <c r="AB87" i="1"/>
  <c r="AA87" i="1"/>
  <c r="N21" i="1"/>
  <c r="S25" i="1"/>
  <c r="Y25" i="1"/>
  <c r="Y10" i="1" s="1"/>
  <c r="Y9" i="1" s="1"/>
  <c r="Y100" i="1" s="1"/>
  <c r="E26" i="1"/>
  <c r="K26" i="1"/>
  <c r="D29" i="1"/>
  <c r="J29" i="1"/>
  <c r="N44" i="1"/>
  <c r="N48" i="1"/>
  <c r="N56" i="1"/>
  <c r="N62" i="1"/>
  <c r="AA62" i="1" s="1"/>
  <c r="AA89" i="1"/>
  <c r="AA90" i="1"/>
  <c r="AB90" i="1"/>
  <c r="AB94" i="1"/>
  <c r="AA94" i="1"/>
  <c r="E58" i="1"/>
  <c r="E57" i="1" s="1"/>
  <c r="N59" i="1"/>
  <c r="AB77" i="1"/>
  <c r="AA77" i="1"/>
  <c r="AA80" i="1"/>
  <c r="AB96" i="1"/>
  <c r="AB92" i="1"/>
  <c r="O83" i="1"/>
  <c r="H91" i="1"/>
  <c r="H83" i="1" s="1"/>
  <c r="N98" i="1"/>
  <c r="AA98" i="1" s="1"/>
  <c r="C79" i="1"/>
  <c r="C84" i="1"/>
  <c r="C83" i="1" s="1"/>
  <c r="D75" i="1"/>
  <c r="Z57" i="1" l="1"/>
  <c r="AB57" i="1" s="1"/>
  <c r="AB58" i="1"/>
  <c r="J9" i="1"/>
  <c r="J100" i="1" s="1"/>
  <c r="H9" i="1"/>
  <c r="H100" i="1" s="1"/>
  <c r="AA92" i="1"/>
  <c r="N79" i="1"/>
  <c r="AA49" i="1"/>
  <c r="E25" i="1"/>
  <c r="E10" i="1" s="1"/>
  <c r="E9" i="1" s="1"/>
  <c r="E100" i="1" s="1"/>
  <c r="E102" i="1" s="1"/>
  <c r="M10" i="1"/>
  <c r="M9" i="1" s="1"/>
  <c r="M100" i="1" s="1"/>
  <c r="F9" i="1"/>
  <c r="F100" i="1" s="1"/>
  <c r="F102" i="1" s="1"/>
  <c r="S10" i="1"/>
  <c r="S9" i="1" s="1"/>
  <c r="S100" i="1" s="1"/>
  <c r="AA81" i="1"/>
  <c r="N84" i="1"/>
  <c r="AB84" i="1" s="1"/>
  <c r="AA72" i="1"/>
  <c r="AA32" i="1"/>
  <c r="O9" i="1"/>
  <c r="O100" i="1" s="1"/>
  <c r="D25" i="1"/>
  <c r="I25" i="1"/>
  <c r="I10" i="1" s="1"/>
  <c r="I9" i="1" s="1"/>
  <c r="I100" i="1" s="1"/>
  <c r="AB72" i="1"/>
  <c r="G10" i="1"/>
  <c r="G9" i="1" s="1"/>
  <c r="G100" i="1" s="1"/>
  <c r="AA20" i="1"/>
  <c r="AB46" i="1"/>
  <c r="X9" i="1"/>
  <c r="X100" i="1" s="1"/>
  <c r="D63" i="1"/>
  <c r="K25" i="1"/>
  <c r="K10" i="1" s="1"/>
  <c r="K9" i="1" s="1"/>
  <c r="K100" i="1" s="1"/>
  <c r="C25" i="1"/>
  <c r="C10" i="1" s="1"/>
  <c r="L25" i="1"/>
  <c r="L10" i="1" s="1"/>
  <c r="L9" i="1" s="1"/>
  <c r="L100" i="1" s="1"/>
  <c r="R9" i="1"/>
  <c r="R100" i="1" s="1"/>
  <c r="AB34" i="1"/>
  <c r="AA34" i="1"/>
  <c r="AB23" i="1"/>
  <c r="AA23" i="1"/>
  <c r="AB56" i="1"/>
  <c r="AA56" i="1"/>
  <c r="N96" i="1"/>
  <c r="AB19" i="1"/>
  <c r="AA19" i="1"/>
  <c r="AB11" i="1"/>
  <c r="AA11" i="1"/>
  <c r="AA59" i="1"/>
  <c r="N58" i="1"/>
  <c r="AA48" i="1"/>
  <c r="AB48" i="1"/>
  <c r="N47" i="1"/>
  <c r="N50" i="1"/>
  <c r="AA51" i="1"/>
  <c r="AB51" i="1"/>
  <c r="D10" i="1"/>
  <c r="D9" i="1" s="1"/>
  <c r="D100" i="1" s="1"/>
  <c r="D102" i="1" s="1"/>
  <c r="AB71" i="1"/>
  <c r="AA71" i="1"/>
  <c r="AB91" i="1"/>
  <c r="AA91" i="1"/>
  <c r="AB44" i="1"/>
  <c r="AA44" i="1"/>
  <c r="AB30" i="1"/>
  <c r="AA30" i="1"/>
  <c r="N29" i="1"/>
  <c r="AB52" i="1"/>
  <c r="AA52" i="1"/>
  <c r="AB75" i="1"/>
  <c r="AA75" i="1"/>
  <c r="AB41" i="1"/>
  <c r="N40" i="1"/>
  <c r="AA41" i="1"/>
  <c r="C63" i="1"/>
  <c r="AB79" i="1"/>
  <c r="AA79" i="1"/>
  <c r="AA21" i="1"/>
  <c r="AB21" i="1"/>
  <c r="N17" i="1"/>
  <c r="AB42" i="1"/>
  <c r="AA42" i="1"/>
  <c r="AB38" i="1"/>
  <c r="AA38" i="1"/>
  <c r="AA67" i="1"/>
  <c r="N66" i="1"/>
  <c r="AB67" i="1"/>
  <c r="AB39" i="1"/>
  <c r="AA39" i="1"/>
  <c r="AA27" i="1"/>
  <c r="N26" i="1"/>
  <c r="AB27" i="1"/>
  <c r="Z9" i="1" l="1"/>
  <c r="Z100" i="1" s="1"/>
  <c r="N83" i="1"/>
  <c r="AA84" i="1"/>
  <c r="N65" i="1"/>
  <c r="AB66" i="1"/>
  <c r="AA66" i="1"/>
  <c r="AB83" i="1"/>
  <c r="AA83" i="1"/>
  <c r="AB40" i="1"/>
  <c r="AA40" i="1"/>
  <c r="AB29" i="1"/>
  <c r="AA29" i="1"/>
  <c r="AB50" i="1"/>
  <c r="AA50" i="1"/>
  <c r="N25" i="1"/>
  <c r="AB26" i="1"/>
  <c r="AA26" i="1"/>
  <c r="AA47" i="1"/>
  <c r="AB47" i="1"/>
  <c r="N37" i="1"/>
  <c r="C9" i="1"/>
  <c r="C100" i="1" s="1"/>
  <c r="C102" i="1" s="1"/>
  <c r="N57" i="1"/>
  <c r="AA57" i="1" s="1"/>
  <c r="AA58" i="1"/>
  <c r="AA17" i="1"/>
  <c r="N16" i="1"/>
  <c r="AB17" i="1"/>
  <c r="AA96" i="1"/>
  <c r="N95" i="1"/>
  <c r="AB25" i="1" l="1"/>
  <c r="AA25" i="1"/>
  <c r="AB37" i="1"/>
  <c r="AA37" i="1"/>
  <c r="AB16" i="1"/>
  <c r="AA16" i="1"/>
  <c r="N10" i="1"/>
  <c r="AA95" i="1"/>
  <c r="N64" i="1"/>
  <c r="AB65" i="1"/>
  <c r="AA65" i="1"/>
  <c r="AB64" i="1" l="1"/>
  <c r="N63" i="1"/>
  <c r="AA64" i="1"/>
  <c r="AA10" i="1"/>
  <c r="N9" i="1"/>
  <c r="AB10" i="1"/>
  <c r="AB9" i="1" l="1"/>
  <c r="AA9" i="1"/>
  <c r="N100" i="1"/>
  <c r="AB63" i="1"/>
  <c r="AA63" i="1"/>
  <c r="AB100" i="1" l="1"/>
  <c r="AA100" i="1"/>
</calcChain>
</file>

<file path=xl/sharedStrings.xml><?xml version="1.0" encoding="utf-8"?>
<sst xmlns="http://schemas.openxmlformats.org/spreadsheetml/2006/main" count="131" uniqueCount="111">
  <si>
    <t>I</t>
  </si>
  <si>
    <t>CUADRO No.1</t>
  </si>
  <si>
    <t>DIRECCION GENERAL DE POLITICA Y LEGISLACION TRIBUTARIA</t>
  </si>
  <si>
    <t>INGRESOS FISCALES COMPARADOS, SEGÚN PRINCIPALES PARTIDAS</t>
  </si>
  <si>
    <t>ENERO-NOVIEMBRE  2025/PRESUPUESTO REFORMULADO  2025</t>
  </si>
  <si>
    <t>(En millones de RD$</t>
  </si>
  <si>
    <t>PARTIDAS</t>
  </si>
  <si>
    <t>RECAUDADO 2025</t>
  </si>
  <si>
    <t>PRESUPUESTO REFORMULADO  2025</t>
  </si>
  <si>
    <t>DIFERENCIA</t>
  </si>
  <si>
    <t xml:space="preserve">% ALCANZADO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</si>
  <si>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</si>
  <si>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</si>
  <si>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</si>
  <si>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</si>
  <si>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</si>
  <si>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</si>
  <si>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</si>
  <si>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</si>
  <si>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</si>
  <si>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</si>
  <si>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</si>
  <si>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</si>
  <si>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</si>
  <si>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</si>
  <si>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</si>
  <si>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</si>
  <si>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</si>
  <si>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</si>
  <si>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</si>
  <si>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</si>
  <si>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</si>
  <si>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</si>
  <si>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</si>
  <si>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</si>
  <si>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</si>
  <si>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</si>
  <si>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</si>
  <si>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</si>
  <si>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</si>
  <si>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</si>
  <si>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</si>
  <si>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</si>
  <si>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</si>
  <si>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</si>
  <si>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Alcoholicas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</si>
  <si>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</si>
  <si>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</si>
  <si>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</si>
  <si>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</si>
  <si>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</si>
  <si>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</si>
  <si>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</si>
  <si>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</si>
  <si>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</si>
  <si>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Imp.especifico Bancas de Apuestas de Loteria  </t>
  </si>
  <si>
    <t>- Imp.especifico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</si>
  <si>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</si>
  <si>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</si>
  <si>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</si>
  <si>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</si>
  <si>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</si>
  <si>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</si>
  <si>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</si>
  <si>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</si>
  <si>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</si>
  <si>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</si>
  <si>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>III) TRANSFERENCIAS CORRIENTES</t>
  </si>
  <si>
    <t>- Transferencias Corrientes</t>
  </si>
  <si>
    <t xml:space="preserve"> -Del Sector Privado Interno</t>
  </si>
  <si>
    <t xml:space="preserve">- De Instituciones  Públicas Descentralizadas o Autónomas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</si>
  <si>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</si>
  <si>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</si>
  <si>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</si>
  <si>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</si>
  <si>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</si>
  <si>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</si>
  <si>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Servicios en la CUT</t>
  </si>
  <si>
    <t>- Otras Ventas</t>
  </si>
  <si>
    <t>- Ventas de Servicios del Estado</t>
  </si>
  <si>
    <t>- Otras Ventas de Servicios del Gobierno Central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</si>
  <si>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</si>
  <si>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</si>
  <si>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</si>
  <si>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</si>
  <si>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</si>
  <si>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</si>
  <si>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</si>
  <si>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</si>
  <si>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</si>
  <si>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</t>
  </si>
  <si>
    <t>- Arriendo de Activos Tangibles No Producidos</t>
  </si>
  <si>
    <t>- otros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</si>
  <si>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</si>
  <si>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</si>
  <si>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</si>
  <si>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</si>
  <si>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 xml:space="preserve">- Ingresos TSS 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</si>
  <si>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</si>
  <si>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</si>
  <si>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</si>
  <si>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</si>
  <si>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</si>
  <si>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</si>
  <si>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>FUENTE: Elaborado por la Direción General de Polí ítica y Legislación Tributaria (DGPLT) del Ministerio de Hacienda, con los datos del Sistema Integrado de Gestión Financiera (SIGEF).</t>
  </si>
  <si>
    <t xml:space="preserve">NOTAS: 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</si>
  <si>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</si>
  <si>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presupuestaria, </t>
  </si>
  <si>
    <t xml:space="preserve">     Fondo de devolución impuesto Selectivo al consumo de combustibles y los depósitos en exceso de las recaudadoras.</t>
  </si>
  <si>
    <t xml:space="preserve">Las informaciones presentadas difieren de las presentadas en  Portal de Transparencia Fiscal,  ya que solo incluyen los ingresos presupuestarios. </t>
  </si>
  <si>
    <t>- De Instituciones de la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</si>
</sst>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0.0"/>
  </numFmts>
  <fonts count="19" x14ac:knownFonts="1">
    <font>
      <sz val="10"/>
      <name val="Arial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b/>
      <sz val="10"/>
      <color indexed="8"/>
      <name val="Segoe UI"/>
      <family val="2"/>
    </font>
    <font>
      <b/>
      <sz val="10"/>
      <name val="Arial"/>
      <family val="2"/>
    </font>
    <font>
      <sz val="9"/>
      <color indexed="8"/>
      <name val="Gotham"/>
    </font>
    <font>
      <sz val="10"/>
      <name val="Gotham"/>
    </font>
    <font>
      <u/>
      <sz val="10"/>
      <color indexed="8"/>
      <name val="Gotham"/>
    </font>
    <font>
      <b/>
      <sz val="9"/>
      <name val="Gotham"/>
    </font>
    <font>
      <b/>
      <sz val="9"/>
      <color indexed="8"/>
      <name val="Gotham"/>
    </font>
    <font>
      <sz val="8"/>
      <color indexed="8"/>
      <name val="Gotham"/>
    </font>
    <font>
      <sz val="8"/>
      <name val="Gotham"/>
    </font>
    <font>
      <sz val="6"/>
      <name val="Gotham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1" fillId="2" borderId="0" xfId="2" applyFill="1"/>
    <xf numFmtId="0" fontId="2" fillId="0" borderId="0" xfId="2" applyFont="1" applyAlignment="1">
      <alignment horizontal="center"/>
    </xf>
    <xf numFmtId="0" fontId="1" fillId="0" borderId="0" xfId="2"/>
    <xf numFmtId="0" fontId="2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5" fillId="3" borderId="8" xfId="3" applyNumberFormat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6" fillId="0" borderId="10" xfId="4" applyFont="1" applyBorder="1"/>
    <xf numFmtId="164" fontId="6" fillId="0" borderId="11" xfId="5" applyNumberFormat="1" applyFont="1" applyBorder="1"/>
    <xf numFmtId="164" fontId="6" fillId="2" borderId="11" xfId="5" applyNumberFormat="1" applyFont="1" applyFill="1" applyBorder="1"/>
    <xf numFmtId="164" fontId="6" fillId="0" borderId="11" xfId="5" applyNumberFormat="1" applyFont="1" applyBorder="1" applyAlignment="1">
      <alignment horizontal="right" indent="1"/>
    </xf>
    <xf numFmtId="43" fontId="1" fillId="0" borderId="0" xfId="1"/>
    <xf numFmtId="49" fontId="6" fillId="0" borderId="10" xfId="5" applyNumberFormat="1" applyFont="1" applyBorder="1" applyAlignment="1">
      <alignment horizontal="left"/>
    </xf>
    <xf numFmtId="49" fontId="7" fillId="0" borderId="10" xfId="5" applyNumberFormat="1" applyFont="1" applyBorder="1" applyAlignment="1">
      <alignment horizontal="left" indent="1"/>
    </xf>
    <xf numFmtId="164" fontId="7" fillId="0" borderId="11" xfId="5" applyNumberFormat="1" applyFont="1" applyBorder="1"/>
    <xf numFmtId="164" fontId="7" fillId="2" borderId="11" xfId="5" applyNumberFormat="1" applyFont="1" applyFill="1" applyBorder="1"/>
    <xf numFmtId="164" fontId="7" fillId="0" borderId="11" xfId="5" applyNumberFormat="1" applyFont="1" applyBorder="1" applyAlignment="1">
      <alignment horizontal="right" indent="1"/>
    </xf>
    <xf numFmtId="164" fontId="6" fillId="0" borderId="11" xfId="4" applyNumberFormat="1" applyFont="1" applyBorder="1"/>
    <xf numFmtId="164" fontId="6" fillId="2" borderId="11" xfId="4" applyNumberFormat="1" applyFont="1" applyFill="1" applyBorder="1"/>
    <xf numFmtId="164" fontId="6" fillId="0" borderId="11" xfId="4" applyNumberFormat="1" applyFont="1" applyBorder="1" applyAlignment="1">
      <alignment horizontal="right" indent="1"/>
    </xf>
    <xf numFmtId="49" fontId="6" fillId="0" borderId="10" xfId="4" applyNumberFormat="1" applyFont="1" applyBorder="1" applyAlignment="1">
      <alignment horizontal="left" indent="1"/>
    </xf>
    <xf numFmtId="49" fontId="7" fillId="0" borderId="10" xfId="4" applyNumberFormat="1" applyFont="1" applyBorder="1" applyAlignment="1">
      <alignment horizontal="left" indent="2"/>
    </xf>
    <xf numFmtId="164" fontId="7" fillId="0" borderId="11" xfId="4" applyNumberFormat="1" applyFont="1" applyBorder="1"/>
    <xf numFmtId="165" fontId="7" fillId="0" borderId="11" xfId="5" applyNumberFormat="1" applyFont="1" applyBorder="1"/>
    <xf numFmtId="49" fontId="7" fillId="0" borderId="10" xfId="2" applyNumberFormat="1" applyFont="1" applyBorder="1" applyAlignment="1">
      <alignment horizontal="left" indent="2"/>
    </xf>
    <xf numFmtId="49" fontId="6" fillId="0" borderId="10" xfId="5" applyNumberFormat="1" applyFont="1" applyBorder="1" applyAlignment="1">
      <alignment horizontal="left" indent="2"/>
    </xf>
    <xf numFmtId="49" fontId="7" fillId="0" borderId="10" xfId="5" applyNumberFormat="1" applyFont="1" applyBorder="1" applyAlignment="1">
      <alignment horizontal="left" indent="3"/>
    </xf>
    <xf numFmtId="0" fontId="6" fillId="0" borderId="10" xfId="4" applyFont="1" applyBorder="1" applyAlignment="1">
      <alignment horizontal="left" indent="2"/>
    </xf>
    <xf numFmtId="49" fontId="6" fillId="0" borderId="10" xfId="5" applyNumberFormat="1" applyFont="1" applyBorder="1" applyAlignment="1">
      <alignment horizontal="left" indent="3"/>
    </xf>
    <xf numFmtId="164" fontId="7" fillId="0" borderId="10" xfId="5" applyNumberFormat="1" applyFont="1" applyBorder="1" applyAlignment="1">
      <alignment horizontal="left" indent="5"/>
    </xf>
    <xf numFmtId="164" fontId="7" fillId="4" borderId="10" xfId="5" applyNumberFormat="1" applyFont="1" applyFill="1" applyBorder="1" applyAlignment="1">
      <alignment horizontal="left" indent="5"/>
    </xf>
    <xf numFmtId="164" fontId="7" fillId="4" borderId="11" xfId="5" applyNumberFormat="1" applyFont="1" applyFill="1" applyBorder="1"/>
    <xf numFmtId="164" fontId="7" fillId="4" borderId="11" xfId="5" applyNumberFormat="1" applyFont="1" applyFill="1" applyBorder="1" applyAlignment="1">
      <alignment horizontal="right" indent="1"/>
    </xf>
    <xf numFmtId="164" fontId="7" fillId="0" borderId="10" xfId="5" applyNumberFormat="1" applyFont="1" applyBorder="1" applyAlignment="1">
      <alignment horizontal="left" indent="3"/>
    </xf>
    <xf numFmtId="164" fontId="8" fillId="0" borderId="11" xfId="5" applyNumberFormat="1" applyFont="1" applyBorder="1"/>
    <xf numFmtId="43" fontId="1" fillId="2" borderId="0" xfId="1" applyFill="1"/>
    <xf numFmtId="49" fontId="6" fillId="0" borderId="10" xfId="5" applyNumberFormat="1" applyFont="1" applyBorder="1" applyAlignment="1">
      <alignment horizontal="left" indent="1"/>
    </xf>
    <xf numFmtId="49" fontId="7" fillId="2" borderId="10" xfId="4" applyNumberFormat="1" applyFont="1" applyFill="1" applyBorder="1" applyAlignment="1">
      <alignment horizontal="left" indent="2"/>
    </xf>
    <xf numFmtId="43" fontId="7" fillId="0" borderId="11" xfId="1" applyFont="1" applyBorder="1" applyAlignment="1">
      <alignment horizontal="right" indent="1"/>
    </xf>
    <xf numFmtId="49" fontId="6" fillId="0" borderId="10" xfId="5" applyNumberFormat="1" applyFont="1" applyBorder="1"/>
    <xf numFmtId="43" fontId="9" fillId="0" borderId="0" xfId="1" applyFont="1"/>
    <xf numFmtId="0" fontId="9" fillId="2" borderId="0" xfId="2" applyFont="1" applyFill="1"/>
    <xf numFmtId="0" fontId="9" fillId="0" borderId="0" xfId="2" applyFont="1"/>
    <xf numFmtId="49" fontId="7" fillId="4" borderId="10" xfId="4" applyNumberFormat="1" applyFont="1" applyFill="1" applyBorder="1" applyAlignment="1">
      <alignment horizontal="left" indent="3"/>
    </xf>
    <xf numFmtId="164" fontId="7" fillId="4" borderId="11" xfId="4" applyNumberFormat="1" applyFont="1" applyFill="1" applyBorder="1"/>
    <xf numFmtId="49" fontId="7" fillId="4" borderId="10" xfId="5" applyNumberFormat="1" applyFont="1" applyFill="1" applyBorder="1" applyAlignment="1">
      <alignment horizontal="left" indent="2"/>
    </xf>
    <xf numFmtId="49" fontId="7" fillId="0" borderId="10" xfId="5" applyNumberFormat="1" applyFont="1" applyBorder="1" applyAlignment="1">
      <alignment horizontal="left" indent="2"/>
    </xf>
    <xf numFmtId="49" fontId="7" fillId="4" borderId="10" xfId="4" applyNumberFormat="1" applyFont="1" applyFill="1" applyBorder="1" applyAlignment="1">
      <alignment horizontal="left" indent="2"/>
    </xf>
    <xf numFmtId="164" fontId="7" fillId="4" borderId="11" xfId="5" applyNumberFormat="1" applyFont="1" applyFill="1" applyBorder="1" applyAlignment="1">
      <alignment vertical="center"/>
    </xf>
    <xf numFmtId="49" fontId="10" fillId="0" borderId="10" xfId="5" applyNumberFormat="1" applyFont="1" applyBorder="1" applyAlignment="1">
      <alignment horizontal="left" indent="2"/>
    </xf>
    <xf numFmtId="49" fontId="7" fillId="4" borderId="10" xfId="5" applyNumberFormat="1" applyFont="1" applyFill="1" applyBorder="1" applyAlignment="1">
      <alignment horizontal="left"/>
    </xf>
    <xf numFmtId="164" fontId="7" fillId="0" borderId="11" xfId="5" applyNumberFormat="1" applyFont="1" applyBorder="1" applyAlignment="1">
      <alignment horizontal="right" vertical="center" indent="1"/>
    </xf>
    <xf numFmtId="49" fontId="11" fillId="0" borderId="10" xfId="5" applyNumberFormat="1" applyFont="1" applyBorder="1" applyAlignment="1">
      <alignment horizontal="left" indent="2"/>
    </xf>
    <xf numFmtId="43" fontId="7" fillId="0" borderId="11" xfId="1" applyFont="1" applyBorder="1" applyAlignment="1">
      <alignment horizontal="right" vertical="center" indent="1"/>
    </xf>
    <xf numFmtId="164" fontId="12" fillId="0" borderId="11" xfId="5" applyNumberFormat="1" applyFont="1" applyBorder="1"/>
    <xf numFmtId="164" fontId="12" fillId="0" borderId="11" xfId="5" applyNumberFormat="1" applyFont="1" applyBorder="1" applyAlignment="1">
      <alignment horizontal="right" indent="1"/>
    </xf>
    <xf numFmtId="49" fontId="5" fillId="3" borderId="8" xfId="5" applyNumberFormat="1" applyFont="1" applyFill="1" applyBorder="1" applyAlignment="1">
      <alignment horizontal="left" vertical="center"/>
    </xf>
    <xf numFmtId="164" fontId="5" fillId="3" borderId="12" xfId="5" applyNumberFormat="1" applyFont="1" applyFill="1" applyBorder="1" applyAlignment="1">
      <alignment vertical="center"/>
    </xf>
    <xf numFmtId="164" fontId="5" fillId="3" borderId="3" xfId="5" applyNumberFormat="1" applyFont="1" applyFill="1" applyBorder="1" applyAlignment="1">
      <alignment vertical="center"/>
    </xf>
    <xf numFmtId="164" fontId="5" fillId="3" borderId="12" xfId="5" applyNumberFormat="1" applyFont="1" applyFill="1" applyBorder="1" applyAlignment="1">
      <alignment horizontal="right" vertical="center" indent="1"/>
    </xf>
    <xf numFmtId="164" fontId="13" fillId="0" borderId="0" xfId="0" applyNumberFormat="1" applyFont="1"/>
    <xf numFmtId="164" fontId="6" fillId="0" borderId="0" xfId="5" applyNumberFormat="1" applyFont="1" applyAlignment="1">
      <alignment vertical="center"/>
    </xf>
    <xf numFmtId="164" fontId="6" fillId="2" borderId="0" xfId="5" applyNumberFormat="1" applyFont="1" applyFill="1" applyAlignment="1">
      <alignment vertical="center"/>
    </xf>
    <xf numFmtId="165" fontId="11" fillId="0" borderId="0" xfId="1" applyNumberFormat="1" applyFont="1"/>
    <xf numFmtId="49" fontId="14" fillId="0" borderId="0" xfId="2" applyNumberFormat="1" applyFont="1"/>
    <xf numFmtId="164" fontId="11" fillId="0" borderId="0" xfId="2" applyNumberFormat="1" applyFont="1"/>
    <xf numFmtId="164" fontId="11" fillId="2" borderId="0" xfId="2" applyNumberFormat="1" applyFont="1" applyFill="1"/>
    <xf numFmtId="0" fontId="15" fillId="0" borderId="0" xfId="0" applyFont="1"/>
    <xf numFmtId="164" fontId="15" fillId="2" borderId="0" xfId="2" applyNumberFormat="1" applyFont="1" applyFill="1"/>
    <xf numFmtId="165" fontId="16" fillId="2" borderId="0" xfId="1" applyNumberFormat="1" applyFont="1" applyFill="1"/>
    <xf numFmtId="166" fontId="16" fillId="0" borderId="0" xfId="2" applyNumberFormat="1" applyFont="1"/>
    <xf numFmtId="0" fontId="11" fillId="0" borderId="0" xfId="2" applyFont="1"/>
    <xf numFmtId="0" fontId="11" fillId="2" borderId="0" xfId="2" applyFont="1" applyFill="1"/>
    <xf numFmtId="164" fontId="16" fillId="0" borderId="0" xfId="2" applyNumberFormat="1" applyFont="1"/>
    <xf numFmtId="0" fontId="15" fillId="0" borderId="0" xfId="0" applyFont="1" applyAlignment="1">
      <alignment horizontal="left" indent="1"/>
    </xf>
    <xf numFmtId="164" fontId="16" fillId="2" borderId="0" xfId="2" applyNumberFormat="1" applyFont="1" applyFill="1"/>
    <xf numFmtId="165" fontId="11" fillId="2" borderId="0" xfId="1" applyNumberFormat="1" applyFont="1" applyFill="1"/>
    <xf numFmtId="49" fontId="15" fillId="0" borderId="0" xfId="2" applyNumberFormat="1" applyFont="1"/>
    <xf numFmtId="165" fontId="16" fillId="0" borderId="0" xfId="1" applyNumberFormat="1" applyFont="1"/>
    <xf numFmtId="49" fontId="16" fillId="0" borderId="0" xfId="2" applyNumberFormat="1" applyFont="1"/>
    <xf numFmtId="0" fontId="16" fillId="0" borderId="0" xfId="2" applyFont="1"/>
    <xf numFmtId="0" fontId="16" fillId="2" borderId="0" xfId="2" applyFont="1" applyFill="1"/>
    <xf numFmtId="2" fontId="16" fillId="0" borderId="0" xfId="2" applyNumberFormat="1" applyFont="1"/>
    <xf numFmtId="165" fontId="16" fillId="2" borderId="0" xfId="1" applyNumberFormat="1" applyFont="1" applyFill="1" applyBorder="1"/>
    <xf numFmtId="0" fontId="17" fillId="2" borderId="0" xfId="2" applyFont="1" applyFill="1"/>
    <xf numFmtId="43" fontId="16" fillId="0" borderId="0" xfId="1" applyFont="1"/>
    <xf numFmtId="0" fontId="18" fillId="0" borderId="0" xfId="2" applyFont="1"/>
    <xf numFmtId="0" fontId="18" fillId="2" borderId="0" xfId="2" applyFont="1" applyFill="1"/>
  </cellXfs>
  <cellStyles count="6">
    <cellStyle name="Millares" xfId="1" builtinId="3"/>
    <cellStyle name="Normal" xfId="0" builtinId="0"/>
    <cellStyle name="Normal 10 11" xfId="3" xr:uid="{16965560-213B-449B-A343-AF15597AA94D}"/>
    <cellStyle name="Normal 10 2" xfId="2" xr:uid="{69D4F05B-1037-4721-80AF-9B14C9AD4945}"/>
    <cellStyle name="Normal 2 2 2 2" xfId="5" xr:uid="{925F9840-4F76-4BCC-AC92-757D62E14B82}"/>
    <cellStyle name="Normal_COMPARACION 2002-2001 2" xfId="4" xr:uid="{96D24C29-73D6-4318-A99A-4D92BCD4B0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Noviembre%202025%20final.xlsx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Noviembre%202025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erez\Desktop\2022\PRESUPUESTO%202023\SEPTIEMBRE\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>
        <row r="11">
          <cell r="O11">
            <v>12908.9</v>
          </cell>
          <cell r="P11">
            <v>11313.6</v>
          </cell>
          <cell r="Q11">
            <v>11933.5</v>
          </cell>
          <cell r="R11">
            <v>11986.6</v>
          </cell>
          <cell r="S11">
            <v>12744.3</v>
          </cell>
          <cell r="T11">
            <v>10631.9</v>
          </cell>
          <cell r="U11">
            <v>9242</v>
          </cell>
          <cell r="V11">
            <v>10913.3</v>
          </cell>
          <cell r="W11">
            <v>10144.9</v>
          </cell>
          <cell r="X11">
            <v>9931.7999999999993</v>
          </cell>
          <cell r="Y11">
            <v>10458.9</v>
          </cell>
        </row>
        <row r="12">
          <cell r="O12">
            <v>17302</v>
          </cell>
          <cell r="P12">
            <v>12300.8</v>
          </cell>
          <cell r="Q12">
            <v>11863.2</v>
          </cell>
          <cell r="R12">
            <v>40824.800000000003</v>
          </cell>
          <cell r="S12">
            <v>21556.2</v>
          </cell>
          <cell r="T12">
            <v>13687.3</v>
          </cell>
          <cell r="U12">
            <v>21721.8</v>
          </cell>
          <cell r="V12">
            <v>15323.6</v>
          </cell>
          <cell r="W12">
            <v>12940.4</v>
          </cell>
          <cell r="X12">
            <v>22153</v>
          </cell>
          <cell r="Y12">
            <v>12368.3</v>
          </cell>
        </row>
        <row r="13">
          <cell r="O13">
            <v>9006.4</v>
          </cell>
          <cell r="P13">
            <v>4037.7</v>
          </cell>
          <cell r="Q13">
            <v>3901.8</v>
          </cell>
          <cell r="R13">
            <v>6448.2</v>
          </cell>
          <cell r="S13">
            <v>6465.6</v>
          </cell>
          <cell r="T13">
            <v>8149.9</v>
          </cell>
          <cell r="U13">
            <v>4848.8</v>
          </cell>
          <cell r="V13">
            <v>4835.2</v>
          </cell>
          <cell r="W13">
            <v>4477.8999999999996</v>
          </cell>
          <cell r="X13">
            <v>4917.8</v>
          </cell>
          <cell r="Y13">
            <v>5514</v>
          </cell>
        </row>
        <row r="14">
          <cell r="O14">
            <v>232.5</v>
          </cell>
          <cell r="P14">
            <v>282.5</v>
          </cell>
          <cell r="Q14">
            <v>262</v>
          </cell>
          <cell r="R14">
            <v>291.39999999999998</v>
          </cell>
          <cell r="S14">
            <v>407.1</v>
          </cell>
          <cell r="T14">
            <v>282.10000000000002</v>
          </cell>
          <cell r="U14">
            <v>302.7</v>
          </cell>
          <cell r="V14">
            <v>318.2</v>
          </cell>
          <cell r="W14">
            <v>299.39999999999998</v>
          </cell>
          <cell r="X14">
            <v>297.89999999999998</v>
          </cell>
          <cell r="Y14">
            <v>271.39999999999998</v>
          </cell>
        </row>
        <row r="17">
          <cell r="O17">
            <v>133.5</v>
          </cell>
          <cell r="P17">
            <v>511.2</v>
          </cell>
          <cell r="Q17">
            <v>2130.3000000000002</v>
          </cell>
          <cell r="R17">
            <v>232.5</v>
          </cell>
          <cell r="S17">
            <v>199.3</v>
          </cell>
          <cell r="T17">
            <v>162.6</v>
          </cell>
          <cell r="U17">
            <v>150.6</v>
          </cell>
          <cell r="V17">
            <v>328.8</v>
          </cell>
          <cell r="W17">
            <v>1761.1</v>
          </cell>
          <cell r="X17">
            <v>198.5</v>
          </cell>
          <cell r="Y17">
            <v>120.4</v>
          </cell>
        </row>
        <row r="18">
          <cell r="O18">
            <v>280.8</v>
          </cell>
          <cell r="P18">
            <v>144.80000000000001</v>
          </cell>
          <cell r="Q18">
            <v>363.7</v>
          </cell>
          <cell r="R18">
            <v>4321.7</v>
          </cell>
          <cell r="S18">
            <v>361.2</v>
          </cell>
          <cell r="T18">
            <v>273.5</v>
          </cell>
          <cell r="U18">
            <v>332</v>
          </cell>
          <cell r="V18">
            <v>311.7</v>
          </cell>
          <cell r="W18">
            <v>259.8</v>
          </cell>
          <cell r="X18">
            <v>3713.5</v>
          </cell>
          <cell r="Y18">
            <v>264.2</v>
          </cell>
        </row>
        <row r="19">
          <cell r="O19">
            <v>1004.4</v>
          </cell>
          <cell r="P19">
            <v>1046.7</v>
          </cell>
          <cell r="Q19">
            <v>1394.8</v>
          </cell>
          <cell r="R19">
            <v>1366.7</v>
          </cell>
          <cell r="S19">
            <v>1356.7</v>
          </cell>
          <cell r="T19">
            <v>1420.5</v>
          </cell>
          <cell r="U19">
            <v>1286.7</v>
          </cell>
          <cell r="V19">
            <v>1249.5999999999999</v>
          </cell>
          <cell r="W19">
            <v>1465.7</v>
          </cell>
          <cell r="X19">
            <v>1651</v>
          </cell>
          <cell r="Y19">
            <v>1607.1</v>
          </cell>
        </row>
        <row r="20">
          <cell r="O20">
            <v>222.1</v>
          </cell>
          <cell r="P20">
            <v>216.7</v>
          </cell>
          <cell r="Q20">
            <v>220.1</v>
          </cell>
          <cell r="R20">
            <v>205</v>
          </cell>
          <cell r="S20">
            <v>213.7</v>
          </cell>
          <cell r="T20">
            <v>201.8</v>
          </cell>
          <cell r="U20">
            <v>232.9</v>
          </cell>
          <cell r="V20">
            <v>216.1</v>
          </cell>
          <cell r="W20">
            <v>209.1</v>
          </cell>
          <cell r="X20">
            <v>219.4</v>
          </cell>
          <cell r="Y20">
            <v>199.7</v>
          </cell>
        </row>
        <row r="21">
          <cell r="O21">
            <v>1792.6</v>
          </cell>
          <cell r="P21">
            <v>1470.6</v>
          </cell>
          <cell r="Q21">
            <v>1504</v>
          </cell>
          <cell r="R21">
            <v>1449.4</v>
          </cell>
          <cell r="S21">
            <v>1903.7</v>
          </cell>
          <cell r="T21">
            <v>1471</v>
          </cell>
          <cell r="U21">
            <v>1550.9</v>
          </cell>
          <cell r="V21">
            <v>1948.5</v>
          </cell>
          <cell r="W21">
            <v>1514</v>
          </cell>
          <cell r="X21">
            <v>1915</v>
          </cell>
          <cell r="Y21">
            <v>1569.7</v>
          </cell>
        </row>
        <row r="22">
          <cell r="O22">
            <v>224.4</v>
          </cell>
          <cell r="P22">
            <v>153.9</v>
          </cell>
          <cell r="Q22">
            <v>305.7</v>
          </cell>
          <cell r="R22">
            <v>198</v>
          </cell>
          <cell r="S22">
            <v>219.1</v>
          </cell>
          <cell r="T22">
            <v>216.7</v>
          </cell>
          <cell r="U22">
            <v>166.7</v>
          </cell>
          <cell r="V22">
            <v>151.80000000000001</v>
          </cell>
          <cell r="W22">
            <v>239.5</v>
          </cell>
          <cell r="X22">
            <v>286</v>
          </cell>
          <cell r="Y22">
            <v>163.9</v>
          </cell>
        </row>
        <row r="23">
          <cell r="O23">
            <v>195.9</v>
          </cell>
          <cell r="P23">
            <v>226.3</v>
          </cell>
          <cell r="Q23">
            <v>333.6</v>
          </cell>
          <cell r="R23">
            <v>251.8</v>
          </cell>
          <cell r="S23">
            <v>300.89999999999998</v>
          </cell>
          <cell r="T23">
            <v>297.39999999999998</v>
          </cell>
          <cell r="U23">
            <v>259.5</v>
          </cell>
          <cell r="V23">
            <v>312.5</v>
          </cell>
          <cell r="W23">
            <v>364.7</v>
          </cell>
          <cell r="X23">
            <v>343</v>
          </cell>
          <cell r="Y23">
            <v>376.3</v>
          </cell>
        </row>
        <row r="26">
          <cell r="O26">
            <v>21901.9</v>
          </cell>
          <cell r="P26">
            <v>17624.8</v>
          </cell>
          <cell r="Q26">
            <v>16953.7</v>
          </cell>
          <cell r="R26">
            <v>18555.400000000001</v>
          </cell>
          <cell r="S26">
            <v>16861.400000000001</v>
          </cell>
          <cell r="T26">
            <v>17399.099999999999</v>
          </cell>
          <cell r="U26">
            <v>17189.3</v>
          </cell>
          <cell r="V26">
            <v>18612.3</v>
          </cell>
          <cell r="W26">
            <v>17448.7</v>
          </cell>
          <cell r="X26">
            <v>16529.8</v>
          </cell>
          <cell r="Y26">
            <v>17565</v>
          </cell>
        </row>
        <row r="27">
          <cell r="O27">
            <v>13284.3</v>
          </cell>
          <cell r="P27">
            <v>13018.4</v>
          </cell>
          <cell r="Q27">
            <v>14741.7</v>
          </cell>
          <cell r="R27">
            <v>14306.8</v>
          </cell>
          <cell r="S27">
            <v>14275.6</v>
          </cell>
          <cell r="T27">
            <v>13740.1</v>
          </cell>
          <cell r="U27">
            <v>15173.7</v>
          </cell>
          <cell r="V27">
            <v>14719.2</v>
          </cell>
          <cell r="W27">
            <v>15082.4</v>
          </cell>
          <cell r="X27">
            <v>15516.5</v>
          </cell>
          <cell r="Y27">
            <v>13866</v>
          </cell>
        </row>
        <row r="29">
          <cell r="O29">
            <v>5006.6000000000004</v>
          </cell>
          <cell r="P29">
            <v>4257.3</v>
          </cell>
          <cell r="Q29">
            <v>4350.6000000000004</v>
          </cell>
          <cell r="R29">
            <v>4448.3999999999996</v>
          </cell>
          <cell r="S29">
            <v>4942.8999999999996</v>
          </cell>
          <cell r="T29">
            <v>4275.3999999999996</v>
          </cell>
          <cell r="U29">
            <v>5500</v>
          </cell>
          <cell r="V29">
            <v>3400</v>
          </cell>
          <cell r="W29">
            <v>4099.3999999999996</v>
          </cell>
          <cell r="X29">
            <v>4805.3</v>
          </cell>
          <cell r="Y29">
            <v>3791.1</v>
          </cell>
        </row>
        <row r="30">
          <cell r="O30">
            <v>2957.2</v>
          </cell>
          <cell r="P30">
            <v>2520.6</v>
          </cell>
          <cell r="Q30">
            <v>2544.4</v>
          </cell>
          <cell r="R30">
            <v>2598.6</v>
          </cell>
          <cell r="S30">
            <v>2876.1</v>
          </cell>
          <cell r="T30">
            <v>2478.1999999999998</v>
          </cell>
          <cell r="U30">
            <v>3372.1</v>
          </cell>
          <cell r="V30">
            <v>2375.1</v>
          </cell>
          <cell r="W30">
            <v>2611.8000000000002</v>
          </cell>
          <cell r="X30">
            <v>3047</v>
          </cell>
          <cell r="Y30">
            <v>2492.4</v>
          </cell>
        </row>
        <row r="31">
          <cell r="O31">
            <v>4804.8</v>
          </cell>
          <cell r="P31">
            <v>3431.4</v>
          </cell>
          <cell r="Q31">
            <v>3421.5</v>
          </cell>
          <cell r="R31">
            <v>3842.6</v>
          </cell>
          <cell r="S31">
            <v>3832.5</v>
          </cell>
          <cell r="T31">
            <v>3865.4</v>
          </cell>
          <cell r="U31">
            <v>4124.7</v>
          </cell>
          <cell r="V31">
            <v>3897.3</v>
          </cell>
          <cell r="W31">
            <v>4403.6000000000004</v>
          </cell>
          <cell r="X31">
            <v>4445.6000000000004</v>
          </cell>
          <cell r="Y31">
            <v>4119.8</v>
          </cell>
        </row>
        <row r="32">
          <cell r="O32">
            <v>168.2</v>
          </cell>
          <cell r="P32">
            <v>251.7</v>
          </cell>
          <cell r="Q32">
            <v>193.9</v>
          </cell>
          <cell r="R32">
            <v>264.39999999999998</v>
          </cell>
          <cell r="S32">
            <v>228.3</v>
          </cell>
          <cell r="T32">
            <v>253</v>
          </cell>
          <cell r="U32">
            <v>237.4</v>
          </cell>
          <cell r="V32">
            <v>240.8</v>
          </cell>
          <cell r="W32">
            <v>244.4</v>
          </cell>
          <cell r="X32">
            <v>238.2</v>
          </cell>
          <cell r="Y32">
            <v>271.2</v>
          </cell>
        </row>
        <row r="33">
          <cell r="O33">
            <v>826.3</v>
          </cell>
          <cell r="P33">
            <v>817.4</v>
          </cell>
          <cell r="Q33">
            <v>795.2</v>
          </cell>
          <cell r="R33">
            <v>810.5</v>
          </cell>
          <cell r="S33">
            <v>805.3</v>
          </cell>
          <cell r="T33">
            <v>819.1</v>
          </cell>
          <cell r="U33">
            <v>816.7</v>
          </cell>
          <cell r="V33">
            <v>805.1</v>
          </cell>
          <cell r="W33">
            <v>828.4</v>
          </cell>
          <cell r="X33">
            <v>813.9</v>
          </cell>
          <cell r="Y33">
            <v>814.8</v>
          </cell>
        </row>
        <row r="34">
          <cell r="O34">
            <v>1205.7</v>
          </cell>
          <cell r="P34">
            <v>1144.0999999999999</v>
          </cell>
          <cell r="Q34">
            <v>1132.9000000000001</v>
          </cell>
          <cell r="R34">
            <v>1408.1</v>
          </cell>
          <cell r="S34">
            <v>1550.6</v>
          </cell>
          <cell r="T34">
            <v>1261.4000000000001</v>
          </cell>
          <cell r="U34">
            <v>1381.9</v>
          </cell>
          <cell r="V34">
            <v>1439.9</v>
          </cell>
          <cell r="W34">
            <v>1244.4000000000001</v>
          </cell>
          <cell r="X34">
            <v>1182.3</v>
          </cell>
          <cell r="Y34">
            <v>1202.4000000000001</v>
          </cell>
        </row>
        <row r="35">
          <cell r="O35">
            <v>459.1</v>
          </cell>
          <cell r="P35">
            <v>382.6</v>
          </cell>
          <cell r="Q35">
            <v>508.3</v>
          </cell>
          <cell r="R35">
            <v>559.4</v>
          </cell>
          <cell r="S35">
            <v>523.5</v>
          </cell>
          <cell r="T35">
            <v>537.1</v>
          </cell>
          <cell r="U35">
            <v>571.79999999999995</v>
          </cell>
          <cell r="V35">
            <v>546.1</v>
          </cell>
          <cell r="W35">
            <v>572.9</v>
          </cell>
          <cell r="X35">
            <v>496.9</v>
          </cell>
          <cell r="Y35">
            <v>434.4</v>
          </cell>
        </row>
        <row r="37">
          <cell r="O37">
            <v>1839</v>
          </cell>
          <cell r="P37">
            <v>1973.2</v>
          </cell>
          <cell r="Q37">
            <v>1885.9</v>
          </cell>
          <cell r="R37">
            <v>1649.7</v>
          </cell>
          <cell r="S37">
            <v>1897.5</v>
          </cell>
          <cell r="T37">
            <v>1715.8</v>
          </cell>
          <cell r="U37">
            <v>2040.6</v>
          </cell>
          <cell r="V37">
            <v>1877.4</v>
          </cell>
          <cell r="W37">
            <v>1841.5</v>
          </cell>
          <cell r="X37">
            <v>1819.6</v>
          </cell>
          <cell r="Y37">
            <v>1826.9</v>
          </cell>
        </row>
        <row r="38">
          <cell r="O38">
            <v>1196.2</v>
          </cell>
          <cell r="P38">
            <v>661.4</v>
          </cell>
          <cell r="Q38">
            <v>67.099999999999994</v>
          </cell>
          <cell r="R38">
            <v>45.5</v>
          </cell>
          <cell r="S38">
            <v>47.2</v>
          </cell>
          <cell r="T38">
            <v>41.4</v>
          </cell>
          <cell r="U38">
            <v>46.6</v>
          </cell>
          <cell r="V38">
            <v>40.799999999999997</v>
          </cell>
          <cell r="W38">
            <v>39.4</v>
          </cell>
          <cell r="X38">
            <v>65.099999999999994</v>
          </cell>
          <cell r="Y38">
            <v>271.39999999999998</v>
          </cell>
        </row>
        <row r="40">
          <cell r="O40">
            <v>12.5</v>
          </cell>
          <cell r="P40">
            <v>9.6</v>
          </cell>
          <cell r="Q40">
            <v>15.9</v>
          </cell>
          <cell r="R40">
            <v>13.6</v>
          </cell>
          <cell r="S40">
            <v>14.4</v>
          </cell>
          <cell r="T40">
            <v>13.1</v>
          </cell>
          <cell r="U40">
            <v>17</v>
          </cell>
          <cell r="V40">
            <v>11.7</v>
          </cell>
          <cell r="W40">
            <v>11.4</v>
          </cell>
          <cell r="X40">
            <v>15.5</v>
          </cell>
          <cell r="Y40">
            <v>19</v>
          </cell>
        </row>
        <row r="41">
          <cell r="O41">
            <v>10.6</v>
          </cell>
          <cell r="P41">
            <v>12.3</v>
          </cell>
          <cell r="Q41">
            <v>8.3000000000000007</v>
          </cell>
          <cell r="R41">
            <v>7.2</v>
          </cell>
          <cell r="S41">
            <v>8.3000000000000007</v>
          </cell>
          <cell r="T41">
            <v>4.3</v>
          </cell>
          <cell r="U41">
            <v>6.9</v>
          </cell>
          <cell r="V41">
            <v>8.9</v>
          </cell>
          <cell r="W41">
            <v>6.6</v>
          </cell>
          <cell r="X41">
            <v>12.9</v>
          </cell>
          <cell r="Y41">
            <v>9.4</v>
          </cell>
        </row>
        <row r="42">
          <cell r="O42">
            <v>98.2</v>
          </cell>
          <cell r="P42">
            <v>102.7</v>
          </cell>
          <cell r="Q42">
            <v>105.4</v>
          </cell>
          <cell r="R42">
            <v>108.1</v>
          </cell>
          <cell r="S42">
            <v>106.2</v>
          </cell>
          <cell r="T42">
            <v>103.8</v>
          </cell>
          <cell r="U42">
            <v>126.1</v>
          </cell>
          <cell r="V42">
            <v>103.6</v>
          </cell>
          <cell r="W42">
            <v>104.9</v>
          </cell>
          <cell r="X42">
            <v>105.2</v>
          </cell>
          <cell r="Y42">
            <v>104.5</v>
          </cell>
        </row>
        <row r="43">
          <cell r="O43">
            <v>35.200000000000003</v>
          </cell>
          <cell r="P43">
            <v>30.7</v>
          </cell>
          <cell r="Q43">
            <v>33.4</v>
          </cell>
          <cell r="R43">
            <v>32.4</v>
          </cell>
          <cell r="S43">
            <v>34.5</v>
          </cell>
          <cell r="T43">
            <v>33.9</v>
          </cell>
          <cell r="U43">
            <v>33.799999999999997</v>
          </cell>
          <cell r="V43">
            <v>32.799999999999997</v>
          </cell>
          <cell r="W43">
            <v>34</v>
          </cell>
          <cell r="X43">
            <v>34.1</v>
          </cell>
          <cell r="Y43">
            <v>33.5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</row>
        <row r="45">
          <cell r="O45">
            <v>258.2</v>
          </cell>
          <cell r="P45">
            <v>271.60000000000002</v>
          </cell>
          <cell r="Q45">
            <v>246.2</v>
          </cell>
          <cell r="R45">
            <v>286.3</v>
          </cell>
          <cell r="S45">
            <v>281.5</v>
          </cell>
          <cell r="T45">
            <v>425.1</v>
          </cell>
          <cell r="U45">
            <v>239.2</v>
          </cell>
          <cell r="V45">
            <v>237.4</v>
          </cell>
          <cell r="W45">
            <v>265</v>
          </cell>
          <cell r="X45">
            <v>265.10000000000002</v>
          </cell>
          <cell r="Y45">
            <v>250.4</v>
          </cell>
        </row>
        <row r="48">
          <cell r="O48">
            <v>4516.1000000000004</v>
          </cell>
          <cell r="P48">
            <v>4532.1000000000004</v>
          </cell>
          <cell r="Q48">
            <v>4975.8</v>
          </cell>
          <cell r="R48">
            <v>4976.8</v>
          </cell>
          <cell r="S48">
            <v>4858.1000000000004</v>
          </cell>
          <cell r="T48">
            <v>4709.8999999999996</v>
          </cell>
          <cell r="U48">
            <v>5598</v>
          </cell>
          <cell r="V48">
            <v>5342.3</v>
          </cell>
          <cell r="W48">
            <v>5812.2</v>
          </cell>
          <cell r="X48">
            <v>5703</v>
          </cell>
          <cell r="Y48">
            <v>5091.5</v>
          </cell>
        </row>
        <row r="50">
          <cell r="O50">
            <v>1031.5</v>
          </cell>
          <cell r="P50">
            <v>980.4</v>
          </cell>
          <cell r="Q50">
            <v>995.8</v>
          </cell>
          <cell r="R50">
            <v>1002.7</v>
          </cell>
          <cell r="S50">
            <v>863.8</v>
          </cell>
          <cell r="T50">
            <v>828.7</v>
          </cell>
          <cell r="U50">
            <v>946.7</v>
          </cell>
          <cell r="V50">
            <v>1086.0999999999999</v>
          </cell>
          <cell r="W50">
            <v>903.6</v>
          </cell>
          <cell r="X50">
            <v>715.9</v>
          </cell>
          <cell r="Y50">
            <v>807.3</v>
          </cell>
        </row>
        <row r="51">
          <cell r="O51">
            <v>15.5</v>
          </cell>
          <cell r="P51">
            <v>14.5</v>
          </cell>
          <cell r="Q51">
            <v>17.2</v>
          </cell>
          <cell r="R51">
            <v>14.1</v>
          </cell>
          <cell r="S51">
            <v>13.6</v>
          </cell>
          <cell r="T51">
            <v>18</v>
          </cell>
          <cell r="U51">
            <v>18.2</v>
          </cell>
          <cell r="V51">
            <v>15.1</v>
          </cell>
          <cell r="W51">
            <v>16.5</v>
          </cell>
          <cell r="X51">
            <v>17.7</v>
          </cell>
          <cell r="Y51">
            <v>15.8</v>
          </cell>
        </row>
        <row r="52">
          <cell r="O52">
            <v>3.5</v>
          </cell>
          <cell r="P52">
            <v>2.5</v>
          </cell>
          <cell r="Q52">
            <v>3</v>
          </cell>
          <cell r="R52">
            <v>2.8</v>
          </cell>
          <cell r="S52">
            <v>2.7</v>
          </cell>
          <cell r="T52">
            <v>2.6</v>
          </cell>
          <cell r="U52">
            <v>2.5</v>
          </cell>
          <cell r="V52">
            <v>2.6</v>
          </cell>
          <cell r="W52">
            <v>3.2</v>
          </cell>
          <cell r="X52">
            <v>3.1</v>
          </cell>
          <cell r="Y52">
            <v>3</v>
          </cell>
        </row>
        <row r="53">
          <cell r="O53">
            <v>128.80000000000001</v>
          </cell>
          <cell r="P53">
            <v>132.5</v>
          </cell>
          <cell r="Q53">
            <v>135.80000000000001</v>
          </cell>
          <cell r="R53">
            <v>123.6</v>
          </cell>
          <cell r="S53">
            <v>128.6</v>
          </cell>
          <cell r="T53">
            <v>117.8</v>
          </cell>
          <cell r="U53">
            <v>140.69999999999999</v>
          </cell>
          <cell r="V53">
            <v>127.3</v>
          </cell>
          <cell r="W53">
            <v>128.9</v>
          </cell>
          <cell r="X53">
            <v>131.5</v>
          </cell>
          <cell r="Y53">
            <v>129</v>
          </cell>
        </row>
        <row r="54">
          <cell r="O54">
            <v>0.1</v>
          </cell>
          <cell r="P54">
            <v>1.9</v>
          </cell>
          <cell r="Q54">
            <v>0.3</v>
          </cell>
          <cell r="R54">
            <v>1.2</v>
          </cell>
          <cell r="S54">
            <v>0.2</v>
          </cell>
          <cell r="T54">
            <v>0.4</v>
          </cell>
          <cell r="U54">
            <v>0.4</v>
          </cell>
          <cell r="V54">
            <v>0.2</v>
          </cell>
          <cell r="W54">
            <v>0.3</v>
          </cell>
          <cell r="X54">
            <v>0.5</v>
          </cell>
          <cell r="Y54">
            <v>0.3</v>
          </cell>
        </row>
        <row r="55">
          <cell r="O55">
            <v>313.60000000000002</v>
          </cell>
          <cell r="P55">
            <v>352.4</v>
          </cell>
          <cell r="Q55">
            <v>988.2</v>
          </cell>
          <cell r="R55">
            <v>329.6</v>
          </cell>
          <cell r="S55">
            <v>328.5</v>
          </cell>
          <cell r="T55">
            <v>1196.0999999999999</v>
          </cell>
          <cell r="U55">
            <v>381.9</v>
          </cell>
          <cell r="V55">
            <v>331</v>
          </cell>
          <cell r="W55">
            <v>663.2</v>
          </cell>
          <cell r="X55">
            <v>817.4</v>
          </cell>
          <cell r="Y55">
            <v>612.29999999999995</v>
          </cell>
        </row>
        <row r="58">
          <cell r="O58">
            <v>0.9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  <cell r="T58">
            <v>1.7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6</v>
          </cell>
          <cell r="V59">
            <v>0</v>
          </cell>
          <cell r="W59">
            <v>0</v>
          </cell>
          <cell r="X59">
            <v>0</v>
          </cell>
          <cell r="Y59">
            <v>750</v>
          </cell>
        </row>
        <row r="60">
          <cell r="X60">
            <v>0</v>
          </cell>
          <cell r="Y60">
            <v>395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40</v>
          </cell>
        </row>
        <row r="66">
          <cell r="O66">
            <v>98.2</v>
          </cell>
          <cell r="P66">
            <v>81.400000000000006</v>
          </cell>
          <cell r="Q66">
            <v>83.6</v>
          </cell>
          <cell r="R66">
            <v>75.599999999999994</v>
          </cell>
          <cell r="S66">
            <v>82</v>
          </cell>
          <cell r="T66">
            <v>70.3</v>
          </cell>
          <cell r="U66">
            <v>73.900000000000006</v>
          </cell>
          <cell r="V66">
            <v>73.099999999999994</v>
          </cell>
          <cell r="W66">
            <v>76.099999999999994</v>
          </cell>
          <cell r="X66">
            <v>92.9</v>
          </cell>
          <cell r="Y66">
            <v>76.8</v>
          </cell>
        </row>
        <row r="67">
          <cell r="O67">
            <v>10.1</v>
          </cell>
          <cell r="P67">
            <v>36.5</v>
          </cell>
          <cell r="Q67">
            <v>10</v>
          </cell>
          <cell r="R67">
            <v>12.5</v>
          </cell>
          <cell r="S67">
            <v>19.600000000000001</v>
          </cell>
          <cell r="T67">
            <v>16.3</v>
          </cell>
          <cell r="U67">
            <v>8.1999999999999993</v>
          </cell>
          <cell r="V67">
            <v>6.5</v>
          </cell>
          <cell r="W67">
            <v>12</v>
          </cell>
          <cell r="X67">
            <v>17.5</v>
          </cell>
          <cell r="Y67">
            <v>1.3</v>
          </cell>
        </row>
        <row r="68">
          <cell r="O68">
            <v>22.2</v>
          </cell>
          <cell r="P68">
            <v>143.69999999999999</v>
          </cell>
          <cell r="Q68">
            <v>78.8</v>
          </cell>
          <cell r="R68">
            <v>192.9</v>
          </cell>
          <cell r="S68">
            <v>0.7</v>
          </cell>
          <cell r="T68">
            <v>211.2</v>
          </cell>
          <cell r="U68">
            <v>0.8</v>
          </cell>
          <cell r="V68">
            <v>0.2</v>
          </cell>
          <cell r="W68">
            <v>255.1</v>
          </cell>
          <cell r="X68">
            <v>84.9</v>
          </cell>
          <cell r="Y68">
            <v>0.3</v>
          </cell>
        </row>
        <row r="69">
          <cell r="O69">
            <v>0.3</v>
          </cell>
          <cell r="P69">
            <v>0</v>
          </cell>
          <cell r="Q69">
            <v>1.2</v>
          </cell>
          <cell r="R69">
            <v>2.2999999999999998</v>
          </cell>
          <cell r="S69">
            <v>0.3</v>
          </cell>
          <cell r="T69">
            <v>0.5</v>
          </cell>
          <cell r="U69">
            <v>1.9</v>
          </cell>
          <cell r="V69">
            <v>0.7</v>
          </cell>
          <cell r="W69">
            <v>1</v>
          </cell>
          <cell r="X69">
            <v>0.5</v>
          </cell>
          <cell r="Y69">
            <v>0.5</v>
          </cell>
        </row>
        <row r="71">
          <cell r="O71">
            <v>9.6999999999999993</v>
          </cell>
          <cell r="P71">
            <v>7.2</v>
          </cell>
          <cell r="Q71">
            <v>8.1</v>
          </cell>
          <cell r="R71">
            <v>21.4</v>
          </cell>
          <cell r="S71">
            <v>20.8</v>
          </cell>
          <cell r="T71">
            <v>7.5</v>
          </cell>
          <cell r="U71">
            <v>7</v>
          </cell>
          <cell r="V71">
            <v>18.7</v>
          </cell>
          <cell r="W71">
            <v>12.8</v>
          </cell>
          <cell r="X71">
            <v>10</v>
          </cell>
          <cell r="Y71">
            <v>8.3000000000000007</v>
          </cell>
        </row>
        <row r="72">
          <cell r="O72">
            <v>2166.8000000000002</v>
          </cell>
          <cell r="P72">
            <v>1998.9</v>
          </cell>
          <cell r="Q72">
            <v>2050.4</v>
          </cell>
          <cell r="R72">
            <v>1959.5</v>
          </cell>
          <cell r="S72">
            <v>2655.8</v>
          </cell>
          <cell r="T72">
            <v>2306.1999999999998</v>
          </cell>
          <cell r="U72">
            <v>2739.7</v>
          </cell>
          <cell r="V72">
            <v>3417.7</v>
          </cell>
          <cell r="W72">
            <v>2371.1999999999998</v>
          </cell>
          <cell r="X72">
            <v>2299.3000000000002</v>
          </cell>
          <cell r="Y72">
            <v>2177.4</v>
          </cell>
        </row>
        <row r="73">
          <cell r="O73">
            <v>202.4</v>
          </cell>
          <cell r="P73">
            <v>103.2</v>
          </cell>
          <cell r="Q73">
            <v>114.5</v>
          </cell>
          <cell r="R73">
            <v>58.5</v>
          </cell>
          <cell r="S73">
            <v>687.9</v>
          </cell>
          <cell r="T73">
            <v>553.79999999999995</v>
          </cell>
          <cell r="U73">
            <v>207.7</v>
          </cell>
          <cell r="V73">
            <v>198.1</v>
          </cell>
          <cell r="W73">
            <v>418</v>
          </cell>
          <cell r="X73">
            <v>335.9</v>
          </cell>
          <cell r="Y73">
            <v>62.1</v>
          </cell>
        </row>
        <row r="75">
          <cell r="O75">
            <v>446.2</v>
          </cell>
          <cell r="P75">
            <v>569.29999999999995</v>
          </cell>
          <cell r="Q75">
            <v>502.7</v>
          </cell>
          <cell r="R75">
            <v>555.79999999999995</v>
          </cell>
          <cell r="S75">
            <v>442.3</v>
          </cell>
          <cell r="T75">
            <v>461.5</v>
          </cell>
          <cell r="U75">
            <v>402.3</v>
          </cell>
          <cell r="V75">
            <v>470.7</v>
          </cell>
          <cell r="W75">
            <v>427.8</v>
          </cell>
          <cell r="X75">
            <v>436.4</v>
          </cell>
          <cell r="Y75">
            <v>475.1</v>
          </cell>
        </row>
        <row r="76">
          <cell r="O76">
            <v>132.1</v>
          </cell>
          <cell r="P76">
            <v>94.1</v>
          </cell>
          <cell r="Q76">
            <v>114.4</v>
          </cell>
          <cell r="R76">
            <v>103.9</v>
          </cell>
          <cell r="S76">
            <v>92.4</v>
          </cell>
          <cell r="T76">
            <v>99.4</v>
          </cell>
          <cell r="U76">
            <v>117.7</v>
          </cell>
          <cell r="V76">
            <v>94.2</v>
          </cell>
          <cell r="W76">
            <v>85.5</v>
          </cell>
          <cell r="X76">
            <v>73.099999999999994</v>
          </cell>
          <cell r="Y76">
            <v>67.900000000000006</v>
          </cell>
        </row>
        <row r="77">
          <cell r="O77">
            <v>2.5</v>
          </cell>
          <cell r="P77">
            <v>2.4</v>
          </cell>
          <cell r="Q77">
            <v>3</v>
          </cell>
          <cell r="R77">
            <v>2.6</v>
          </cell>
          <cell r="S77">
            <v>2.6</v>
          </cell>
          <cell r="T77">
            <v>2.4</v>
          </cell>
          <cell r="U77">
            <v>2.8</v>
          </cell>
          <cell r="V77">
            <v>2.4</v>
          </cell>
          <cell r="W77">
            <v>2.6</v>
          </cell>
          <cell r="X77">
            <v>2.5</v>
          </cell>
          <cell r="Y77">
            <v>2</v>
          </cell>
        </row>
        <row r="79">
          <cell r="O79">
            <v>4.3</v>
          </cell>
          <cell r="P79">
            <v>3.4</v>
          </cell>
          <cell r="Q79">
            <v>3.1</v>
          </cell>
          <cell r="R79">
            <v>4</v>
          </cell>
          <cell r="S79">
            <v>3.3</v>
          </cell>
          <cell r="T79">
            <v>2.8</v>
          </cell>
          <cell r="U79">
            <v>3.6</v>
          </cell>
          <cell r="V79">
            <v>3.1</v>
          </cell>
          <cell r="W79">
            <v>3.1</v>
          </cell>
          <cell r="X79">
            <v>3.6</v>
          </cell>
          <cell r="Y79">
            <v>3.1</v>
          </cell>
        </row>
        <row r="80">
          <cell r="O80">
            <v>102.7</v>
          </cell>
          <cell r="P80">
            <v>77.5</v>
          </cell>
          <cell r="Q80">
            <v>149.4</v>
          </cell>
          <cell r="R80">
            <v>162.5</v>
          </cell>
          <cell r="S80">
            <v>163.19999999999999</v>
          </cell>
          <cell r="T80">
            <v>117.5</v>
          </cell>
          <cell r="U80">
            <v>187.1</v>
          </cell>
          <cell r="V80">
            <v>100.1</v>
          </cell>
          <cell r="W80">
            <v>55.5</v>
          </cell>
          <cell r="X80">
            <v>274.5</v>
          </cell>
          <cell r="Y80">
            <v>344.6</v>
          </cell>
        </row>
        <row r="81"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0.1</v>
          </cell>
          <cell r="W81">
            <v>0.1</v>
          </cell>
          <cell r="X81">
            <v>0</v>
          </cell>
          <cell r="Y81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9923.9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O85">
            <v>158.4</v>
          </cell>
          <cell r="P85">
            <v>25.1</v>
          </cell>
          <cell r="Q85">
            <v>30</v>
          </cell>
          <cell r="R85">
            <v>30</v>
          </cell>
          <cell r="S85">
            <v>37.799999999999997</v>
          </cell>
          <cell r="T85">
            <v>17.2</v>
          </cell>
          <cell r="U85">
            <v>0.1</v>
          </cell>
          <cell r="V85">
            <v>34.799999999999997</v>
          </cell>
          <cell r="W85">
            <v>238.9</v>
          </cell>
          <cell r="X85">
            <v>18.899999999999999</v>
          </cell>
          <cell r="Y85">
            <v>156.80000000000001</v>
          </cell>
        </row>
        <row r="86">
          <cell r="O86">
            <v>457.7</v>
          </cell>
          <cell r="P86">
            <v>218.1</v>
          </cell>
          <cell r="Q86">
            <v>255.1</v>
          </cell>
          <cell r="R86">
            <v>357.5</v>
          </cell>
          <cell r="S86">
            <v>223.5</v>
          </cell>
          <cell r="T86">
            <v>411.3</v>
          </cell>
          <cell r="U86">
            <v>482.7</v>
          </cell>
          <cell r="V86">
            <v>380.9</v>
          </cell>
          <cell r="W86">
            <v>397.3</v>
          </cell>
          <cell r="X86">
            <v>493</v>
          </cell>
          <cell r="Y86">
            <v>525.29999999999995</v>
          </cell>
        </row>
        <row r="87"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8">
          <cell r="O88">
            <v>237.1</v>
          </cell>
          <cell r="P88">
            <v>78.8</v>
          </cell>
          <cell r="Q88">
            <v>99.3</v>
          </cell>
          <cell r="R88">
            <v>101.4</v>
          </cell>
          <cell r="S88">
            <v>232.5</v>
          </cell>
          <cell r="T88">
            <v>100.1</v>
          </cell>
          <cell r="U88">
            <v>114</v>
          </cell>
          <cell r="V88">
            <v>106.2</v>
          </cell>
          <cell r="W88">
            <v>104.8</v>
          </cell>
          <cell r="X88">
            <v>101.8</v>
          </cell>
          <cell r="Y88">
            <v>93</v>
          </cell>
        </row>
        <row r="89">
          <cell r="O89">
            <v>88.7</v>
          </cell>
          <cell r="P89">
            <v>68.900000000000006</v>
          </cell>
          <cell r="Q89">
            <v>85.4</v>
          </cell>
          <cell r="R89">
            <v>86.5</v>
          </cell>
          <cell r="S89">
            <v>84.3</v>
          </cell>
          <cell r="T89">
            <v>80.900000000000006</v>
          </cell>
          <cell r="U89">
            <v>88.9</v>
          </cell>
          <cell r="V89">
            <v>86.3</v>
          </cell>
          <cell r="W89">
            <v>91.4</v>
          </cell>
          <cell r="X89">
            <v>83.3</v>
          </cell>
          <cell r="Y89">
            <v>77.099999999999994</v>
          </cell>
        </row>
        <row r="91">
          <cell r="O91">
            <v>1014.3</v>
          </cell>
          <cell r="P91">
            <v>883.2</v>
          </cell>
          <cell r="Q91">
            <v>810.1</v>
          </cell>
          <cell r="R91">
            <v>806.8</v>
          </cell>
          <cell r="S91">
            <v>984.6</v>
          </cell>
          <cell r="T91">
            <v>735.5</v>
          </cell>
          <cell r="U91">
            <v>1010.1</v>
          </cell>
          <cell r="V91">
            <v>810.7</v>
          </cell>
          <cell r="W91">
            <v>805</v>
          </cell>
          <cell r="X91">
            <v>983.2</v>
          </cell>
          <cell r="Y91">
            <v>806.3</v>
          </cell>
        </row>
        <row r="92"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O93">
            <v>4.4000000000000004</v>
          </cell>
          <cell r="P93">
            <v>8.1</v>
          </cell>
          <cell r="Q93">
            <v>279.3</v>
          </cell>
          <cell r="R93">
            <v>4.2</v>
          </cell>
          <cell r="S93">
            <v>5.7</v>
          </cell>
          <cell r="T93">
            <v>7.5</v>
          </cell>
          <cell r="U93">
            <v>6.3</v>
          </cell>
          <cell r="V93">
            <v>4.2</v>
          </cell>
          <cell r="W93">
            <v>6.9</v>
          </cell>
          <cell r="X93">
            <v>4</v>
          </cell>
          <cell r="Y93">
            <v>8.3000000000000007</v>
          </cell>
        </row>
        <row r="96">
          <cell r="O96">
            <v>0</v>
          </cell>
          <cell r="P96">
            <v>31.3</v>
          </cell>
          <cell r="Q96">
            <v>3.8</v>
          </cell>
          <cell r="R96">
            <v>0</v>
          </cell>
          <cell r="S96">
            <v>0</v>
          </cell>
          <cell r="T96">
            <v>26.5</v>
          </cell>
          <cell r="U96">
            <v>0</v>
          </cell>
          <cell r="V96">
            <v>0</v>
          </cell>
          <cell r="W96">
            <v>33.4</v>
          </cell>
          <cell r="X96">
            <v>0</v>
          </cell>
          <cell r="Y96">
            <v>0</v>
          </cell>
        </row>
        <row r="97"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O99">
            <v>108446.90000000001</v>
          </cell>
          <cell r="P99">
            <v>88593.1</v>
          </cell>
          <cell r="Q99">
            <v>92930</v>
          </cell>
          <cell r="R99">
            <v>127416.3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376E3-C798-43FE-8964-A7893F14A909}">
  <sheetPr>
    <tabColor theme="0"/>
  </sheetPr>
  <dimension ref="A1:AD249"/>
  <sheetViews>
    <sheetView showGridLines="0" tabSelected="1" zoomScaleNormal="100" workbookViewId="0">
      <pane xSplit="2" ySplit="8" topLeftCell="N45" activePane="bottomRight" state="frozen"/>
      <selection pane="topRight" activeCell="C1" sqref="C1"/>
      <selection pane="bottomLeft" activeCell="A9" sqref="A9"/>
      <selection pane="bottomRight" activeCell="Y62" sqref="Y62"/>
    </sheetView>
  </sheetViews>
  <sheetFormatPr baseColWidth="10" defaultColWidth="11.42578125" defaultRowHeight="12.75" x14ac:dyDescent="0.2"/>
  <cols>
    <col min="1" max="1" width="1.5703125" style="1" customWidth="1"/>
    <col min="2" max="2" width="50.28515625" style="3" customWidth="1"/>
    <col min="3" max="3" width="11.7109375" style="3" bestFit="1" customWidth="1"/>
    <col min="4" max="6" width="11.42578125" style="3" customWidth="1"/>
    <col min="7" max="7" width="11.7109375" style="3" bestFit="1" customWidth="1"/>
    <col min="8" max="8" width="11.140625" style="3" bestFit="1" customWidth="1"/>
    <col min="9" max="10" width="11.140625" style="3" customWidth="1"/>
    <col min="11" max="12" width="15.7109375" style="3" customWidth="1"/>
    <col min="13" max="13" width="13.42578125" style="3" customWidth="1"/>
    <col min="14" max="14" width="15.7109375" style="1" customWidth="1"/>
    <col min="15" max="19" width="13.85546875" style="1" customWidth="1"/>
    <col min="20" max="22" width="11.7109375" style="1" customWidth="1"/>
    <col min="23" max="23" width="15.5703125" style="1" customWidth="1"/>
    <col min="24" max="24" width="12.28515625" style="1" customWidth="1"/>
    <col min="25" max="25" width="15.42578125" style="1" customWidth="1"/>
    <col min="26" max="26" width="17.140625" style="1" customWidth="1"/>
    <col min="27" max="27" width="13.5703125" style="1" customWidth="1"/>
    <col min="28" max="28" width="15" style="3" customWidth="1"/>
    <col min="29" max="29" width="13.42578125" style="3" bestFit="1" customWidth="1"/>
    <col min="30" max="30" width="16.85546875" style="3" bestFit="1" customWidth="1"/>
    <col min="31" max="16384" width="11.42578125" style="3"/>
  </cols>
  <sheetData>
    <row r="1" spans="1:30" ht="18.75" customHeight="1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0" ht="9.7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30" ht="20.25" customHeight="1" x14ac:dyDescent="0.2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30" ht="15.75" customHeight="1" x14ac:dyDescent="0.2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30" ht="15.75" customHeight="1" x14ac:dyDescent="0.2">
      <c r="B5" s="7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30" ht="15.75" customHeight="1" x14ac:dyDescent="0.2">
      <c r="B6" s="7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0" ht="24" customHeight="1" x14ac:dyDescent="0.2">
      <c r="B7" s="8" t="s">
        <v>6</v>
      </c>
      <c r="C7" s="9">
        <v>2025</v>
      </c>
      <c r="D7" s="10"/>
      <c r="E7" s="10"/>
      <c r="F7" s="10"/>
      <c r="G7" s="10"/>
      <c r="H7" s="10"/>
      <c r="I7" s="11"/>
      <c r="J7" s="11"/>
      <c r="K7" s="11"/>
      <c r="L7" s="11"/>
      <c r="M7" s="11"/>
      <c r="N7" s="12" t="s">
        <v>7</v>
      </c>
      <c r="O7" s="9">
        <v>2025</v>
      </c>
      <c r="P7" s="10"/>
      <c r="Q7" s="10"/>
      <c r="R7" s="10"/>
      <c r="S7" s="10"/>
      <c r="T7" s="10"/>
      <c r="U7" s="11"/>
      <c r="V7" s="11"/>
      <c r="W7" s="11"/>
      <c r="X7" s="11"/>
      <c r="Y7" s="11"/>
      <c r="Z7" s="12" t="s">
        <v>8</v>
      </c>
      <c r="AA7" s="12" t="s">
        <v>9</v>
      </c>
      <c r="AB7" s="12" t="s">
        <v>10</v>
      </c>
    </row>
    <row r="8" spans="1:30" ht="25.5" customHeight="1" thickBot="1" x14ac:dyDescent="0.25">
      <c r="B8" s="13"/>
      <c r="C8" s="14" t="s">
        <v>11</v>
      </c>
      <c r="D8" s="14" t="s">
        <v>12</v>
      </c>
      <c r="E8" s="14" t="s">
        <v>13</v>
      </c>
      <c r="F8" s="14" t="s">
        <v>14</v>
      </c>
      <c r="G8" s="14" t="s">
        <v>15</v>
      </c>
      <c r="H8" s="14" t="s">
        <v>16</v>
      </c>
      <c r="I8" s="14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6"/>
      <c r="O8" s="14" t="s">
        <v>11</v>
      </c>
      <c r="P8" s="14" t="s">
        <v>12</v>
      </c>
      <c r="Q8" s="14" t="s">
        <v>13</v>
      </c>
      <c r="R8" s="14" t="s">
        <v>14</v>
      </c>
      <c r="S8" s="14" t="s">
        <v>15</v>
      </c>
      <c r="T8" s="14" t="s">
        <v>16</v>
      </c>
      <c r="U8" s="14" t="s">
        <v>17</v>
      </c>
      <c r="V8" s="15" t="s">
        <v>18</v>
      </c>
      <c r="W8" s="15" t="s">
        <v>19</v>
      </c>
      <c r="X8" s="15" t="s">
        <v>20</v>
      </c>
      <c r="Y8" s="15" t="s">
        <v>21</v>
      </c>
      <c r="Z8" s="16"/>
      <c r="AA8" s="16"/>
      <c r="AB8" s="16"/>
    </row>
    <row r="9" spans="1:30" ht="18" customHeight="1" thickTop="1" x14ac:dyDescent="0.2">
      <c r="B9" s="17" t="s">
        <v>22</v>
      </c>
      <c r="C9" s="18">
        <f t="shared" ref="C9:Y9" si="0">+C10+C56+C57+C63+C83</f>
        <v>108446.90000000001</v>
      </c>
      <c r="D9" s="18">
        <f t="shared" si="0"/>
        <v>88561.8</v>
      </c>
      <c r="E9" s="18">
        <f t="shared" si="0"/>
        <v>92926.2</v>
      </c>
      <c r="F9" s="18">
        <f t="shared" si="0"/>
        <v>127416.3</v>
      </c>
      <c r="G9" s="18">
        <f t="shared" si="0"/>
        <v>105864.09999999999</v>
      </c>
      <c r="H9" s="18">
        <f t="shared" si="0"/>
        <v>95757.099999999991</v>
      </c>
      <c r="I9" s="18">
        <f t="shared" si="0"/>
        <v>113356.59999999998</v>
      </c>
      <c r="J9" s="18">
        <f t="shared" si="0"/>
        <v>96884.700000000026</v>
      </c>
      <c r="K9" s="18">
        <f t="shared" si="0"/>
        <v>95316.9</v>
      </c>
      <c r="L9" s="18">
        <f t="shared" si="0"/>
        <v>107640.99999999999</v>
      </c>
      <c r="M9" s="18">
        <f t="shared" si="0"/>
        <v>93034.4</v>
      </c>
      <c r="N9" s="19">
        <f>+N10+N56+N57+N63+N83</f>
        <v>1125206</v>
      </c>
      <c r="O9" s="18">
        <f t="shared" si="0"/>
        <v>108805.15801363457</v>
      </c>
      <c r="P9" s="18">
        <f t="shared" si="0"/>
        <v>88719.961210894617</v>
      </c>
      <c r="Q9" s="18">
        <f t="shared" si="0"/>
        <v>93205.060432077618</v>
      </c>
      <c r="R9" s="18">
        <f t="shared" si="0"/>
        <v>128082.60278011227</v>
      </c>
      <c r="S9" s="18">
        <f t="shared" si="0"/>
        <v>106353.96060993585</v>
      </c>
      <c r="T9" s="18">
        <f t="shared" si="0"/>
        <v>95702.210108146712</v>
      </c>
      <c r="U9" s="18">
        <f t="shared" si="0"/>
        <v>113844.78708761586</v>
      </c>
      <c r="V9" s="18">
        <f t="shared" si="0"/>
        <v>101013.99365527187</v>
      </c>
      <c r="W9" s="18">
        <f t="shared" si="0"/>
        <v>97139.84350130595</v>
      </c>
      <c r="X9" s="18">
        <f t="shared" si="0"/>
        <v>111972.85630245994</v>
      </c>
      <c r="Y9" s="18">
        <f t="shared" si="0"/>
        <v>112039.75623391918</v>
      </c>
      <c r="Z9" s="18">
        <f>+Z10+Z56+Z57+Z63+Z83</f>
        <v>1156880.2266144385</v>
      </c>
      <c r="AA9" s="18">
        <f t="shared" ref="AA9:AA73" si="1">+N9-Z9</f>
        <v>-31674.226614438463</v>
      </c>
      <c r="AB9" s="20">
        <f t="shared" ref="AB9:AB44" si="2">+N9/Z9*100</f>
        <v>97.262099750193514</v>
      </c>
      <c r="AC9" s="21"/>
      <c r="AD9" s="21"/>
    </row>
    <row r="10" spans="1:30" ht="18" customHeight="1" x14ac:dyDescent="0.2">
      <c r="B10" s="17" t="s">
        <v>23</v>
      </c>
      <c r="C10" s="18">
        <f t="shared" ref="C10:Y10" si="3">+C11+C16+C25+C47+C54+C55</f>
        <v>103063.00000000001</v>
      </c>
      <c r="D10" s="18">
        <f t="shared" si="3"/>
        <v>83878.5</v>
      </c>
      <c r="E10" s="18">
        <f t="shared" si="3"/>
        <v>87345</v>
      </c>
      <c r="F10" s="18">
        <f t="shared" si="3"/>
        <v>122634.3</v>
      </c>
      <c r="G10" s="18">
        <f t="shared" si="3"/>
        <v>99880.599999999991</v>
      </c>
      <c r="H10" s="18">
        <f t="shared" si="3"/>
        <v>89438.299999999988</v>
      </c>
      <c r="I10" s="18">
        <f t="shared" si="3"/>
        <v>97678.89999999998</v>
      </c>
      <c r="J10" s="18">
        <f t="shared" si="3"/>
        <v>90831.300000000017</v>
      </c>
      <c r="K10" s="18">
        <f t="shared" si="3"/>
        <v>89380</v>
      </c>
      <c r="L10" s="18">
        <f t="shared" si="3"/>
        <v>101591.59999999999</v>
      </c>
      <c r="M10" s="18">
        <f t="shared" si="3"/>
        <v>86033</v>
      </c>
      <c r="N10" s="19">
        <f>+N11+N16+N25+N47+N54+N55</f>
        <v>1051754.5</v>
      </c>
      <c r="O10" s="18">
        <f t="shared" si="3"/>
        <v>103204.71796922457</v>
      </c>
      <c r="P10" s="18">
        <f t="shared" si="3"/>
        <v>84023.594616834627</v>
      </c>
      <c r="Q10" s="18">
        <f t="shared" si="3"/>
        <v>87493.105109327618</v>
      </c>
      <c r="R10" s="18">
        <f t="shared" si="3"/>
        <v>122785.98212893198</v>
      </c>
      <c r="S10" s="18">
        <f t="shared" si="3"/>
        <v>100016.24028299832</v>
      </c>
      <c r="T10" s="18">
        <f t="shared" si="3"/>
        <v>89567.527412829775</v>
      </c>
      <c r="U10" s="18">
        <f t="shared" si="3"/>
        <v>97816.933672632484</v>
      </c>
      <c r="V10" s="18">
        <f t="shared" si="3"/>
        <v>93816.61007950909</v>
      </c>
      <c r="W10" s="18">
        <f t="shared" si="3"/>
        <v>91146.165716824718</v>
      </c>
      <c r="X10" s="18">
        <f t="shared" si="3"/>
        <v>104724.57743587204</v>
      </c>
      <c r="Y10" s="18">
        <f t="shared" si="3"/>
        <v>91783.984170485652</v>
      </c>
      <c r="Z10" s="18">
        <f>+Z11+Z16+Z25+Z47+Z54+Z55</f>
        <v>1066379.4385954707</v>
      </c>
      <c r="AA10" s="18">
        <f t="shared" si="1"/>
        <v>-14624.93859547074</v>
      </c>
      <c r="AB10" s="20">
        <f t="shared" si="2"/>
        <v>98.62854270570584</v>
      </c>
      <c r="AC10" s="21"/>
      <c r="AD10" s="21"/>
    </row>
    <row r="11" spans="1:30" ht="18" customHeight="1" x14ac:dyDescent="0.2">
      <c r="B11" s="22" t="s">
        <v>24</v>
      </c>
      <c r="C11" s="18">
        <f t="shared" ref="C11:O11" si="4">SUM(C12:C15)</f>
        <v>39449.800000000003</v>
      </c>
      <c r="D11" s="18">
        <f t="shared" ref="D11:M11" si="5">SUM(D12:D15)</f>
        <v>27934.600000000002</v>
      </c>
      <c r="E11" s="18">
        <f t="shared" si="5"/>
        <v>27960.5</v>
      </c>
      <c r="F11" s="18">
        <f t="shared" si="5"/>
        <v>59551</v>
      </c>
      <c r="G11" s="18">
        <f t="shared" si="5"/>
        <v>41173.199999999997</v>
      </c>
      <c r="H11" s="18">
        <f t="shared" si="5"/>
        <v>32751.199999999997</v>
      </c>
      <c r="I11" s="18">
        <f t="shared" si="5"/>
        <v>36115.299999999996</v>
      </c>
      <c r="J11" s="18">
        <f t="shared" si="5"/>
        <v>31390.300000000003</v>
      </c>
      <c r="K11" s="18">
        <f t="shared" si="5"/>
        <v>27862.6</v>
      </c>
      <c r="L11" s="18">
        <f t="shared" si="5"/>
        <v>37300.5</v>
      </c>
      <c r="M11" s="18">
        <f t="shared" si="5"/>
        <v>28612.6</v>
      </c>
      <c r="N11" s="19">
        <f>SUM(N12:N15)</f>
        <v>390101.6</v>
      </c>
      <c r="O11" s="18">
        <f t="shared" si="4"/>
        <v>39449.775620759996</v>
      </c>
      <c r="P11" s="18">
        <f t="shared" ref="P11:Y11" si="6">SUM(P12:P15)</f>
        <v>27934.576127609998</v>
      </c>
      <c r="Q11" s="18">
        <f t="shared" si="6"/>
        <v>27960.529368110005</v>
      </c>
      <c r="R11" s="18">
        <f t="shared" si="6"/>
        <v>59550.375423620004</v>
      </c>
      <c r="S11" s="18">
        <f t="shared" si="6"/>
        <v>41173.236195129997</v>
      </c>
      <c r="T11" s="18">
        <f t="shared" si="6"/>
        <v>32750.92689137</v>
      </c>
      <c r="U11" s="18">
        <f t="shared" si="6"/>
        <v>36137.109210360002</v>
      </c>
      <c r="V11" s="18">
        <f t="shared" si="6"/>
        <v>30721.158182052364</v>
      </c>
      <c r="W11" s="18">
        <f t="shared" si="6"/>
        <v>27508.854572851862</v>
      </c>
      <c r="X11" s="18">
        <f t="shared" si="6"/>
        <v>35605.624480858438</v>
      </c>
      <c r="Y11" s="18">
        <f t="shared" si="6"/>
        <v>27477.983359486261</v>
      </c>
      <c r="Z11" s="18">
        <f>SUM(Z12:Z15)</f>
        <v>386270.14943220891</v>
      </c>
      <c r="AA11" s="18">
        <f t="shared" si="1"/>
        <v>3831.4505677910638</v>
      </c>
      <c r="AB11" s="20">
        <f t="shared" si="2"/>
        <v>100.99190956728678</v>
      </c>
      <c r="AC11" s="21"/>
      <c r="AD11" s="21"/>
    </row>
    <row r="12" spans="1:30" ht="18" customHeight="1" x14ac:dyDescent="0.2">
      <c r="B12" s="23" t="s">
        <v>25</v>
      </c>
      <c r="C12" s="24">
        <f>+[1]PP!O11</f>
        <v>12908.9</v>
      </c>
      <c r="D12" s="24">
        <f>+[1]PP!P11</f>
        <v>11313.6</v>
      </c>
      <c r="E12" s="24">
        <f>+[1]PP!Q11</f>
        <v>11933.5</v>
      </c>
      <c r="F12" s="24">
        <f>+[1]PP!R11</f>
        <v>11986.6</v>
      </c>
      <c r="G12" s="24">
        <f>+[1]PP!S11</f>
        <v>12744.3</v>
      </c>
      <c r="H12" s="24">
        <f>+[1]PP!T11</f>
        <v>10631.9</v>
      </c>
      <c r="I12" s="24">
        <f>+[1]PP!U11</f>
        <v>9242</v>
      </c>
      <c r="J12" s="24">
        <f>+[1]PP!V11</f>
        <v>10913.3</v>
      </c>
      <c r="K12" s="24">
        <f>+[1]PP!W11</f>
        <v>10144.9</v>
      </c>
      <c r="L12" s="24">
        <f>+[1]PP!X11</f>
        <v>9931.7999999999993</v>
      </c>
      <c r="M12" s="24">
        <f>+[1]PP!Y11</f>
        <v>10458.9</v>
      </c>
      <c r="N12" s="25">
        <f>SUM(C12:M12)</f>
        <v>122209.69999999998</v>
      </c>
      <c r="O12" s="24">
        <v>12908.884647269999</v>
      </c>
      <c r="P12" s="24">
        <v>11313.618904739998</v>
      </c>
      <c r="Q12" s="24">
        <v>11933.480463440002</v>
      </c>
      <c r="R12" s="24">
        <v>11986.600503290003</v>
      </c>
      <c r="S12" s="24">
        <v>12744.33081544</v>
      </c>
      <c r="T12" s="24">
        <v>10631.663590899998</v>
      </c>
      <c r="U12" s="24">
        <v>9241.073858759999</v>
      </c>
      <c r="V12" s="24">
        <v>10828.653537086697</v>
      </c>
      <c r="W12" s="24">
        <v>10158.13032784948</v>
      </c>
      <c r="X12" s="24">
        <v>9448.1901197225779</v>
      </c>
      <c r="Y12" s="24">
        <v>10165.286711240669</v>
      </c>
      <c r="Z12" s="24">
        <f>SUM(O12:Y12)</f>
        <v>121359.91347973941</v>
      </c>
      <c r="AA12" s="24">
        <f t="shared" si="1"/>
        <v>849.78652026057534</v>
      </c>
      <c r="AB12" s="26">
        <f t="shared" si="2"/>
        <v>100.7002201104918</v>
      </c>
      <c r="AC12" s="21"/>
      <c r="AD12" s="21"/>
    </row>
    <row r="13" spans="1:30" ht="18" customHeight="1" x14ac:dyDescent="0.2">
      <c r="B13" s="23" t="s">
        <v>26</v>
      </c>
      <c r="C13" s="24">
        <f>+[1]PP!O12</f>
        <v>17302</v>
      </c>
      <c r="D13" s="24">
        <f>+[1]PP!P12</f>
        <v>12300.8</v>
      </c>
      <c r="E13" s="24">
        <f>+[1]PP!Q12</f>
        <v>11863.2</v>
      </c>
      <c r="F13" s="24">
        <f>+[1]PP!R12</f>
        <v>40824.800000000003</v>
      </c>
      <c r="G13" s="24">
        <f>+[1]PP!S12</f>
        <v>21556.2</v>
      </c>
      <c r="H13" s="24">
        <f>+[1]PP!T12</f>
        <v>13687.3</v>
      </c>
      <c r="I13" s="24">
        <f>+[1]PP!U12</f>
        <v>21721.8</v>
      </c>
      <c r="J13" s="24">
        <f>+[1]PP!V12</f>
        <v>15323.6</v>
      </c>
      <c r="K13" s="24">
        <f>+[1]PP!W12</f>
        <v>12940.4</v>
      </c>
      <c r="L13" s="24">
        <f>+[1]PP!X12</f>
        <v>22153</v>
      </c>
      <c r="M13" s="24">
        <f>+[1]PP!Y12</f>
        <v>12368.3</v>
      </c>
      <c r="N13" s="25">
        <f t="shared" ref="N13:N15" si="7">SUM(C13:M13)</f>
        <v>202041.4</v>
      </c>
      <c r="O13" s="24">
        <v>17302.016972739999</v>
      </c>
      <c r="P13" s="24">
        <v>12300.76386021</v>
      </c>
      <c r="Q13" s="24">
        <v>11863.195447000002</v>
      </c>
      <c r="R13" s="24">
        <v>40824.15375777</v>
      </c>
      <c r="S13" s="24">
        <v>21556.216634909997</v>
      </c>
      <c r="T13" s="24">
        <v>13687.261355879999</v>
      </c>
      <c r="U13" s="24">
        <v>21721.843156290004</v>
      </c>
      <c r="V13" s="24">
        <v>14844.192156089002</v>
      </c>
      <c r="W13" s="24">
        <v>12016.384829097764</v>
      </c>
      <c r="X13" s="24">
        <v>21033.140043659627</v>
      </c>
      <c r="Y13" s="24">
        <v>11989.684505943473</v>
      </c>
      <c r="Z13" s="24">
        <f t="shared" ref="Z13:Z15" si="8">SUM(O13:Y13)</f>
        <v>199138.85271958986</v>
      </c>
      <c r="AA13" s="24">
        <f t="shared" si="1"/>
        <v>2902.54728041013</v>
      </c>
      <c r="AB13" s="26">
        <f t="shared" si="2"/>
        <v>101.45754946398995</v>
      </c>
      <c r="AC13" s="21"/>
      <c r="AD13" s="21"/>
    </row>
    <row r="14" spans="1:30" ht="18" customHeight="1" x14ac:dyDescent="0.2">
      <c r="B14" s="23" t="s">
        <v>27</v>
      </c>
      <c r="C14" s="24">
        <f>+[1]PP!O13</f>
        <v>9006.4</v>
      </c>
      <c r="D14" s="24">
        <f>+[1]PP!P13</f>
        <v>4037.7</v>
      </c>
      <c r="E14" s="24">
        <f>+[1]PP!Q13</f>
        <v>3901.8</v>
      </c>
      <c r="F14" s="24">
        <f>+[1]PP!R13</f>
        <v>6448.2</v>
      </c>
      <c r="G14" s="24">
        <f>+[1]PP!S13</f>
        <v>6465.6</v>
      </c>
      <c r="H14" s="24">
        <f>+[1]PP!T13</f>
        <v>8149.9</v>
      </c>
      <c r="I14" s="24">
        <f>+[1]PP!U13</f>
        <v>4848.8</v>
      </c>
      <c r="J14" s="24">
        <f>+[1]PP!V13</f>
        <v>4835.2</v>
      </c>
      <c r="K14" s="24">
        <f>+[1]PP!W13</f>
        <v>4477.8999999999996</v>
      </c>
      <c r="L14" s="24">
        <f>+[1]PP!X13</f>
        <v>4917.8</v>
      </c>
      <c r="M14" s="24">
        <f>+[1]PP!Y13</f>
        <v>5514</v>
      </c>
      <c r="N14" s="25">
        <f t="shared" si="7"/>
        <v>62603.3</v>
      </c>
      <c r="O14" s="24">
        <v>9006.3383217899991</v>
      </c>
      <c r="P14" s="24">
        <v>4037.671927620001</v>
      </c>
      <c r="Q14" s="24">
        <v>3901.7962275</v>
      </c>
      <c r="R14" s="24">
        <v>6448.2474293299992</v>
      </c>
      <c r="S14" s="24">
        <v>6465.5591956999997</v>
      </c>
      <c r="T14" s="24">
        <v>8149.8906354600022</v>
      </c>
      <c r="U14" s="24">
        <v>4840.0201508400014</v>
      </c>
      <c r="V14" s="24">
        <v>4803.3949556335319</v>
      </c>
      <c r="W14" s="24">
        <v>5096.2671097321218</v>
      </c>
      <c r="X14" s="24">
        <v>4871.5788545921578</v>
      </c>
      <c r="Y14" s="24">
        <v>5103.8560305631227</v>
      </c>
      <c r="Z14" s="24">
        <f t="shared" si="8"/>
        <v>62724.620838760937</v>
      </c>
      <c r="AA14" s="24">
        <f t="shared" si="1"/>
        <v>-121.32083876093384</v>
      </c>
      <c r="AB14" s="26">
        <f t="shared" si="2"/>
        <v>99.806581790150943</v>
      </c>
      <c r="AC14" s="21"/>
      <c r="AD14" s="21"/>
    </row>
    <row r="15" spans="1:30" ht="18" customHeight="1" x14ac:dyDescent="0.2">
      <c r="B15" s="23" t="s">
        <v>28</v>
      </c>
      <c r="C15" s="24">
        <f>+[1]PP!O14</f>
        <v>232.5</v>
      </c>
      <c r="D15" s="24">
        <f>+[1]PP!P14</f>
        <v>282.5</v>
      </c>
      <c r="E15" s="24">
        <f>+[1]PP!Q14</f>
        <v>262</v>
      </c>
      <c r="F15" s="24">
        <f>+[1]PP!R14</f>
        <v>291.39999999999998</v>
      </c>
      <c r="G15" s="24">
        <f>+[1]PP!S14</f>
        <v>407.1</v>
      </c>
      <c r="H15" s="24">
        <f>+[1]PP!T14</f>
        <v>282.10000000000002</v>
      </c>
      <c r="I15" s="24">
        <f>+[1]PP!U14</f>
        <v>302.7</v>
      </c>
      <c r="J15" s="24">
        <f>+[1]PP!V14</f>
        <v>318.2</v>
      </c>
      <c r="K15" s="24">
        <f>+[1]PP!W14</f>
        <v>299.39999999999998</v>
      </c>
      <c r="L15" s="24">
        <f>+[1]PP!X14</f>
        <v>297.89999999999998</v>
      </c>
      <c r="M15" s="24">
        <f>+[1]PP!Y14</f>
        <v>271.39999999999998</v>
      </c>
      <c r="N15" s="25">
        <f t="shared" si="7"/>
        <v>3247.2</v>
      </c>
      <c r="O15" s="24">
        <v>232.53567896000001</v>
      </c>
      <c r="P15" s="24">
        <v>282.52143504000009</v>
      </c>
      <c r="Q15" s="24">
        <v>262.05723017000003</v>
      </c>
      <c r="R15" s="24">
        <v>291.37373323000003</v>
      </c>
      <c r="S15" s="24">
        <v>407.12954908</v>
      </c>
      <c r="T15" s="24">
        <v>282.11130913</v>
      </c>
      <c r="U15" s="24">
        <v>334.17204446999995</v>
      </c>
      <c r="V15" s="24">
        <v>244.91753324313336</v>
      </c>
      <c r="W15" s="24">
        <v>238.07230617249832</v>
      </c>
      <c r="X15" s="24">
        <v>252.71546288407441</v>
      </c>
      <c r="Y15" s="24">
        <v>219.15611173899748</v>
      </c>
      <c r="Z15" s="24">
        <f t="shared" si="8"/>
        <v>3046.7623941187035</v>
      </c>
      <c r="AA15" s="24">
        <f t="shared" si="1"/>
        <v>200.43760588129635</v>
      </c>
      <c r="AB15" s="26">
        <f t="shared" si="2"/>
        <v>106.57870814830225</v>
      </c>
      <c r="AC15" s="21"/>
      <c r="AD15" s="21"/>
    </row>
    <row r="16" spans="1:30" ht="18" customHeight="1" x14ac:dyDescent="0.2">
      <c r="B16" s="17" t="s">
        <v>29</v>
      </c>
      <c r="C16" s="27">
        <f>+C17+C24</f>
        <v>3853.7</v>
      </c>
      <c r="D16" s="27">
        <f t="shared" ref="D16:M16" si="9">+D17+D24</f>
        <v>3770.2000000000003</v>
      </c>
      <c r="E16" s="27">
        <f t="shared" si="9"/>
        <v>6252.2000000000007</v>
      </c>
      <c r="F16" s="27">
        <f t="shared" si="9"/>
        <v>8025.0999999999995</v>
      </c>
      <c r="G16" s="27">
        <f t="shared" si="9"/>
        <v>4554.6000000000004</v>
      </c>
      <c r="H16" s="27">
        <f t="shared" si="9"/>
        <v>4043.5</v>
      </c>
      <c r="I16" s="27">
        <f t="shared" si="9"/>
        <v>3979.3</v>
      </c>
      <c r="J16" s="27">
        <f t="shared" si="9"/>
        <v>4519</v>
      </c>
      <c r="K16" s="27">
        <f t="shared" si="9"/>
        <v>5813.9</v>
      </c>
      <c r="L16" s="27">
        <f t="shared" si="9"/>
        <v>8326.4</v>
      </c>
      <c r="M16" s="27">
        <f t="shared" si="9"/>
        <v>4301.2999999999993</v>
      </c>
      <c r="N16" s="28">
        <f>+N17+N24</f>
        <v>57439.200000000004</v>
      </c>
      <c r="O16" s="27">
        <f t="shared" ref="O16:Y16" si="10">+O17+O24</f>
        <v>3853.7077438900001</v>
      </c>
      <c r="P16" s="27">
        <f t="shared" si="10"/>
        <v>3770.2278754600002</v>
      </c>
      <c r="Q16" s="27">
        <f t="shared" si="10"/>
        <v>6252.1904882899989</v>
      </c>
      <c r="R16" s="27">
        <f t="shared" si="10"/>
        <v>8025.1311641999991</v>
      </c>
      <c r="S16" s="27">
        <f t="shared" si="10"/>
        <v>4554.5848747</v>
      </c>
      <c r="T16" s="27">
        <f t="shared" si="10"/>
        <v>4043.4672593800005</v>
      </c>
      <c r="U16" s="27">
        <f t="shared" si="10"/>
        <v>3978.9264638300001</v>
      </c>
      <c r="V16" s="27">
        <f t="shared" si="10"/>
        <v>4520.9965713932379</v>
      </c>
      <c r="W16" s="27">
        <f t="shared" si="10"/>
        <v>5489.1518797329063</v>
      </c>
      <c r="X16" s="27">
        <f t="shared" si="10"/>
        <v>8184.9658328844835</v>
      </c>
      <c r="Y16" s="27">
        <f t="shared" si="10"/>
        <v>3944.4213996512558</v>
      </c>
      <c r="Z16" s="27">
        <f>+Z17+Z24</f>
        <v>56617.771553411891</v>
      </c>
      <c r="AA16" s="27">
        <f t="shared" si="1"/>
        <v>821.42844658811373</v>
      </c>
      <c r="AB16" s="29">
        <f t="shared" si="2"/>
        <v>101.45083146872567</v>
      </c>
      <c r="AC16" s="21"/>
      <c r="AD16" s="21"/>
    </row>
    <row r="17" spans="2:30" ht="18" customHeight="1" x14ac:dyDescent="0.2">
      <c r="B17" s="30" t="s">
        <v>30</v>
      </c>
      <c r="C17" s="27">
        <f>SUM(C18:C23)</f>
        <v>3657.7999999999997</v>
      </c>
      <c r="D17" s="27">
        <f t="shared" ref="D17:M17" si="11">SUM(D18:D23)</f>
        <v>3543.9</v>
      </c>
      <c r="E17" s="27">
        <f t="shared" si="11"/>
        <v>5918.6</v>
      </c>
      <c r="F17" s="27">
        <f t="shared" si="11"/>
        <v>7773.2999999999993</v>
      </c>
      <c r="G17" s="27">
        <f t="shared" si="11"/>
        <v>4253.7000000000007</v>
      </c>
      <c r="H17" s="27">
        <f t="shared" si="11"/>
        <v>3746.1</v>
      </c>
      <c r="I17" s="27">
        <f t="shared" si="11"/>
        <v>3719.8</v>
      </c>
      <c r="J17" s="27">
        <f t="shared" si="11"/>
        <v>4206.5</v>
      </c>
      <c r="K17" s="27">
        <f t="shared" si="11"/>
        <v>5449.2</v>
      </c>
      <c r="L17" s="27">
        <f t="shared" si="11"/>
        <v>7983.4</v>
      </c>
      <c r="M17" s="27">
        <f t="shared" si="11"/>
        <v>3924.9999999999995</v>
      </c>
      <c r="N17" s="28">
        <f>SUM(N18:N23)</f>
        <v>54177.3</v>
      </c>
      <c r="O17" s="27">
        <f t="shared" ref="O17:Y17" si="12">SUM(O18:O23)</f>
        <v>3657.8467681299999</v>
      </c>
      <c r="P17" s="27">
        <f t="shared" si="12"/>
        <v>3543.9381847899999</v>
      </c>
      <c r="Q17" s="27">
        <f t="shared" si="12"/>
        <v>5918.6209699599985</v>
      </c>
      <c r="R17" s="27">
        <f t="shared" si="12"/>
        <v>7773.2562728699995</v>
      </c>
      <c r="S17" s="27">
        <f t="shared" si="12"/>
        <v>4253.7223049599997</v>
      </c>
      <c r="T17" s="27">
        <f t="shared" si="12"/>
        <v>3746.0346477800003</v>
      </c>
      <c r="U17" s="27">
        <f t="shared" si="12"/>
        <v>3719.4260669599998</v>
      </c>
      <c r="V17" s="27">
        <f t="shared" si="12"/>
        <v>4291.1126903238937</v>
      </c>
      <c r="W17" s="27">
        <f t="shared" si="12"/>
        <v>5236.952232016637</v>
      </c>
      <c r="X17" s="27">
        <f t="shared" si="12"/>
        <v>7912.1330004209985</v>
      </c>
      <c r="Y17" s="27">
        <f t="shared" si="12"/>
        <v>3658.4408411566233</v>
      </c>
      <c r="Z17" s="27">
        <f>SUM(Z18:Z23)</f>
        <v>53711.48397936816</v>
      </c>
      <c r="AA17" s="27">
        <f t="shared" si="1"/>
        <v>465.81602063184255</v>
      </c>
      <c r="AB17" s="29">
        <f t="shared" si="2"/>
        <v>100.8672559127407</v>
      </c>
      <c r="AC17" s="21"/>
      <c r="AD17" s="21"/>
    </row>
    <row r="18" spans="2:30" ht="18" customHeight="1" x14ac:dyDescent="0.2">
      <c r="B18" s="31" t="s">
        <v>31</v>
      </c>
      <c r="C18" s="32">
        <f>+[1]PP!O17</f>
        <v>133.5</v>
      </c>
      <c r="D18" s="32">
        <f>+[1]PP!P17</f>
        <v>511.2</v>
      </c>
      <c r="E18" s="32">
        <f>+[1]PP!Q17</f>
        <v>2130.3000000000002</v>
      </c>
      <c r="F18" s="32">
        <f>+[1]PP!R17</f>
        <v>232.5</v>
      </c>
      <c r="G18" s="32">
        <f>+[1]PP!S17</f>
        <v>199.3</v>
      </c>
      <c r="H18" s="32">
        <f>+[1]PP!T17</f>
        <v>162.6</v>
      </c>
      <c r="I18" s="32">
        <f>+[1]PP!U17</f>
        <v>150.6</v>
      </c>
      <c r="J18" s="32">
        <f>+[1]PP!V17</f>
        <v>328.8</v>
      </c>
      <c r="K18" s="32">
        <f>+[1]PP!W17</f>
        <v>1761.1</v>
      </c>
      <c r="L18" s="32">
        <f>+[1]PP!X17</f>
        <v>198.5</v>
      </c>
      <c r="M18" s="32">
        <f>+[1]PP!Y17</f>
        <v>120.4</v>
      </c>
      <c r="N18" s="25">
        <f>SUM(C18:M18)</f>
        <v>5928.7999999999993</v>
      </c>
      <c r="O18" s="33">
        <v>133.48413385999999</v>
      </c>
      <c r="P18" s="33">
        <v>511.22717008999996</v>
      </c>
      <c r="Q18" s="33">
        <v>2130.2893400600001</v>
      </c>
      <c r="R18" s="33">
        <v>232.48576563</v>
      </c>
      <c r="S18" s="33">
        <v>199.25444579000001</v>
      </c>
      <c r="T18" s="33">
        <v>162.56286577</v>
      </c>
      <c r="U18" s="33">
        <v>150.48613313999999</v>
      </c>
      <c r="V18" s="33">
        <v>432.80615780536755</v>
      </c>
      <c r="W18" s="33">
        <v>1849.1196902842858</v>
      </c>
      <c r="X18" s="33">
        <v>181.80524405343138</v>
      </c>
      <c r="Y18" s="33">
        <v>241.74872521705086</v>
      </c>
      <c r="Z18" s="33">
        <f>SUM(O18:Y18)</f>
        <v>6225.2696717001354</v>
      </c>
      <c r="AA18" s="33">
        <f t="shared" si="1"/>
        <v>-296.46967170013613</v>
      </c>
      <c r="AB18" s="26">
        <f t="shared" si="2"/>
        <v>95.23764130174348</v>
      </c>
      <c r="AC18" s="21"/>
      <c r="AD18" s="21"/>
    </row>
    <row r="19" spans="2:30" ht="18" customHeight="1" x14ac:dyDescent="0.2">
      <c r="B19" s="31" t="s">
        <v>32</v>
      </c>
      <c r="C19" s="32">
        <f>+[1]PP!O18</f>
        <v>280.8</v>
      </c>
      <c r="D19" s="32">
        <f>+[1]PP!P18</f>
        <v>144.80000000000001</v>
      </c>
      <c r="E19" s="32">
        <f>+[1]PP!Q18</f>
        <v>363.7</v>
      </c>
      <c r="F19" s="32">
        <f>+[1]PP!R18</f>
        <v>4321.7</v>
      </c>
      <c r="G19" s="32">
        <f>+[1]PP!S18</f>
        <v>361.2</v>
      </c>
      <c r="H19" s="32">
        <f>+[1]PP!T18</f>
        <v>273.5</v>
      </c>
      <c r="I19" s="32">
        <f>+[1]PP!U18</f>
        <v>332</v>
      </c>
      <c r="J19" s="32">
        <f>+[1]PP!V18</f>
        <v>311.7</v>
      </c>
      <c r="K19" s="32">
        <f>+[1]PP!W18</f>
        <v>259.8</v>
      </c>
      <c r="L19" s="32">
        <f>+[1]PP!X18</f>
        <v>3713.5</v>
      </c>
      <c r="M19" s="32">
        <f>+[1]PP!Y18</f>
        <v>264.2</v>
      </c>
      <c r="N19" s="25">
        <f t="shared" ref="N19:N23" si="13">SUM(C19:M19)</f>
        <v>10626.900000000001</v>
      </c>
      <c r="O19" s="33">
        <v>280.84852415</v>
      </c>
      <c r="P19" s="33">
        <v>144.80252647999998</v>
      </c>
      <c r="Q19" s="33">
        <v>363.68677230999998</v>
      </c>
      <c r="R19" s="33">
        <v>4321.7089804899997</v>
      </c>
      <c r="S19" s="33">
        <v>361.22201325999998</v>
      </c>
      <c r="T19" s="33">
        <v>273.50416856999999</v>
      </c>
      <c r="U19" s="33">
        <v>331.98751304000001</v>
      </c>
      <c r="V19" s="33">
        <v>236.832751963314</v>
      </c>
      <c r="W19" s="33">
        <v>229.84036581363213</v>
      </c>
      <c r="X19" s="33">
        <v>4455.6867779170607</v>
      </c>
      <c r="Y19" s="33">
        <v>205.91053282733793</v>
      </c>
      <c r="Z19" s="33">
        <f t="shared" ref="Z19:Z23" si="14">SUM(O19:Y19)</f>
        <v>11206.030926821344</v>
      </c>
      <c r="AA19" s="33">
        <f t="shared" si="1"/>
        <v>-579.13092682134265</v>
      </c>
      <c r="AB19" s="26">
        <f t="shared" si="2"/>
        <v>94.831971010938332</v>
      </c>
      <c r="AC19" s="21"/>
      <c r="AD19" s="21"/>
    </row>
    <row r="20" spans="2:30" ht="18" customHeight="1" x14ac:dyDescent="0.2">
      <c r="B20" s="31" t="s">
        <v>33</v>
      </c>
      <c r="C20" s="32">
        <f>+[1]PP!O19</f>
        <v>1004.4</v>
      </c>
      <c r="D20" s="32">
        <f>+[1]PP!P19</f>
        <v>1046.7</v>
      </c>
      <c r="E20" s="32">
        <f>+[1]PP!Q19</f>
        <v>1394.8</v>
      </c>
      <c r="F20" s="32">
        <f>+[1]PP!R19</f>
        <v>1366.7</v>
      </c>
      <c r="G20" s="32">
        <f>+[1]PP!S19</f>
        <v>1356.7</v>
      </c>
      <c r="H20" s="32">
        <f>+[1]PP!T19</f>
        <v>1420.5</v>
      </c>
      <c r="I20" s="32">
        <f>+[1]PP!U19</f>
        <v>1286.7</v>
      </c>
      <c r="J20" s="32">
        <f>+[1]PP!V19</f>
        <v>1249.5999999999999</v>
      </c>
      <c r="K20" s="32">
        <f>+[1]PP!W19</f>
        <v>1465.7</v>
      </c>
      <c r="L20" s="32">
        <f>+[1]PP!X19</f>
        <v>1651</v>
      </c>
      <c r="M20" s="32">
        <f>+[1]PP!Y19</f>
        <v>1607.1</v>
      </c>
      <c r="N20" s="25">
        <f t="shared" si="13"/>
        <v>14849.900000000001</v>
      </c>
      <c r="O20" s="33">
        <v>1004.3881616599999</v>
      </c>
      <c r="P20" s="33">
        <v>1046.6638622400001</v>
      </c>
      <c r="Q20" s="33">
        <v>1394.77763523</v>
      </c>
      <c r="R20" s="33">
        <v>1366.67735238</v>
      </c>
      <c r="S20" s="33">
        <v>1356.7342510399999</v>
      </c>
      <c r="T20" s="33">
        <v>1420.4660787400001</v>
      </c>
      <c r="U20" s="33">
        <v>1286.3735325599998</v>
      </c>
      <c r="V20" s="33">
        <v>1419.2373802229049</v>
      </c>
      <c r="W20" s="33">
        <v>1294.7489645753251</v>
      </c>
      <c r="X20" s="33">
        <v>1338.0912005671437</v>
      </c>
      <c r="Y20" s="33">
        <v>1324.432251278374</v>
      </c>
      <c r="Z20" s="33">
        <f t="shared" si="14"/>
        <v>14252.590670493748</v>
      </c>
      <c r="AA20" s="33">
        <f t="shared" si="1"/>
        <v>597.30932950625356</v>
      </c>
      <c r="AB20" s="26">
        <f t="shared" si="2"/>
        <v>104.19088250912043</v>
      </c>
      <c r="AC20" s="21"/>
      <c r="AD20" s="21"/>
    </row>
    <row r="21" spans="2:30" ht="18" customHeight="1" x14ac:dyDescent="0.2">
      <c r="B21" s="34" t="s">
        <v>34</v>
      </c>
      <c r="C21" s="32">
        <f>+[1]PP!O20</f>
        <v>222.1</v>
      </c>
      <c r="D21" s="32">
        <f>+[1]PP!P20</f>
        <v>216.7</v>
      </c>
      <c r="E21" s="32">
        <f>+[1]PP!Q20</f>
        <v>220.1</v>
      </c>
      <c r="F21" s="32">
        <f>+[1]PP!R20</f>
        <v>205</v>
      </c>
      <c r="G21" s="32">
        <f>+[1]PP!S20</f>
        <v>213.7</v>
      </c>
      <c r="H21" s="32">
        <f>+[1]PP!T20</f>
        <v>201.8</v>
      </c>
      <c r="I21" s="32">
        <f>+[1]PP!U20</f>
        <v>232.9</v>
      </c>
      <c r="J21" s="32">
        <f>+[1]PP!V20</f>
        <v>216.1</v>
      </c>
      <c r="K21" s="32">
        <f>+[1]PP!W20</f>
        <v>209.1</v>
      </c>
      <c r="L21" s="32">
        <f>+[1]PP!X20</f>
        <v>219.4</v>
      </c>
      <c r="M21" s="32">
        <f>+[1]PP!Y20</f>
        <v>199.7</v>
      </c>
      <c r="N21" s="25">
        <f t="shared" si="13"/>
        <v>2356.5999999999995</v>
      </c>
      <c r="O21" s="24">
        <v>222.13958767</v>
      </c>
      <c r="P21" s="24">
        <v>216.74264316999998</v>
      </c>
      <c r="Q21" s="24">
        <v>220.08093201</v>
      </c>
      <c r="R21" s="24">
        <v>204.99305287999999</v>
      </c>
      <c r="S21" s="24">
        <v>213.71673336000001</v>
      </c>
      <c r="T21" s="24">
        <v>201.78495839999999</v>
      </c>
      <c r="U21" s="24">
        <v>232.90805849</v>
      </c>
      <c r="V21" s="24">
        <v>214.45303929611438</v>
      </c>
      <c r="W21" s="24">
        <v>208.08863913553066</v>
      </c>
      <c r="X21" s="24">
        <v>216.30063313192318</v>
      </c>
      <c r="Y21" s="24">
        <v>204.0446549110041</v>
      </c>
      <c r="Z21" s="33">
        <f t="shared" si="14"/>
        <v>2355.2529324545726</v>
      </c>
      <c r="AA21" s="24">
        <f t="shared" si="1"/>
        <v>1.347067545426853</v>
      </c>
      <c r="AB21" s="26">
        <f t="shared" si="2"/>
        <v>100.05719417761314</v>
      </c>
      <c r="AC21" s="21"/>
      <c r="AD21" s="21"/>
    </row>
    <row r="22" spans="2:30" ht="18" customHeight="1" x14ac:dyDescent="0.2">
      <c r="B22" s="31" t="s">
        <v>35</v>
      </c>
      <c r="C22" s="32">
        <f>+[1]PP!O21</f>
        <v>1792.6</v>
      </c>
      <c r="D22" s="32">
        <f>+[1]PP!P21</f>
        <v>1470.6</v>
      </c>
      <c r="E22" s="32">
        <f>+[1]PP!Q21</f>
        <v>1504</v>
      </c>
      <c r="F22" s="32">
        <f>+[1]PP!R21</f>
        <v>1449.4</v>
      </c>
      <c r="G22" s="32">
        <f>+[1]PP!S21</f>
        <v>1903.7</v>
      </c>
      <c r="H22" s="32">
        <f>+[1]PP!T21</f>
        <v>1471</v>
      </c>
      <c r="I22" s="32">
        <f>+[1]PP!U21</f>
        <v>1550.9</v>
      </c>
      <c r="J22" s="32">
        <f>+[1]PP!V21</f>
        <v>1948.5</v>
      </c>
      <c r="K22" s="32">
        <f>+[1]PP!W21</f>
        <v>1514</v>
      </c>
      <c r="L22" s="32">
        <f>+[1]PP!X21</f>
        <v>1915</v>
      </c>
      <c r="M22" s="32">
        <f>+[1]PP!Y21</f>
        <v>1569.7</v>
      </c>
      <c r="N22" s="25">
        <f t="shared" si="13"/>
        <v>18089.399999999998</v>
      </c>
      <c r="O22" s="24">
        <v>1792.61048551</v>
      </c>
      <c r="P22" s="24">
        <v>1470.6432900499999</v>
      </c>
      <c r="Q22" s="24">
        <v>1504.01317393</v>
      </c>
      <c r="R22" s="24">
        <v>1449.3991279700001</v>
      </c>
      <c r="S22" s="24">
        <v>1903.7045772199999</v>
      </c>
      <c r="T22" s="24">
        <v>1470.9866386800002</v>
      </c>
      <c r="U22" s="24">
        <v>1550.88349128</v>
      </c>
      <c r="V22" s="24">
        <v>1842.447116930821</v>
      </c>
      <c r="W22" s="24">
        <v>1488.3630289473915</v>
      </c>
      <c r="X22" s="24">
        <v>1573.6209155234806</v>
      </c>
      <c r="Y22" s="24">
        <v>1506.5224342784866</v>
      </c>
      <c r="Z22" s="33">
        <f t="shared" si="14"/>
        <v>17553.194280320182</v>
      </c>
      <c r="AA22" s="24">
        <f t="shared" si="1"/>
        <v>536.20571967981596</v>
      </c>
      <c r="AB22" s="26">
        <f t="shared" si="2"/>
        <v>103.05474725065275</v>
      </c>
      <c r="AC22" s="21"/>
      <c r="AD22" s="21"/>
    </row>
    <row r="23" spans="2:30" ht="18" customHeight="1" x14ac:dyDescent="0.2">
      <c r="B23" s="34" t="s">
        <v>36</v>
      </c>
      <c r="C23" s="32">
        <f>+[1]PP!O22</f>
        <v>224.4</v>
      </c>
      <c r="D23" s="32">
        <f>+[1]PP!P22</f>
        <v>153.9</v>
      </c>
      <c r="E23" s="32">
        <f>+[1]PP!Q22</f>
        <v>305.7</v>
      </c>
      <c r="F23" s="32">
        <f>+[1]PP!R22</f>
        <v>198</v>
      </c>
      <c r="G23" s="32">
        <f>+[1]PP!S22</f>
        <v>219.1</v>
      </c>
      <c r="H23" s="32">
        <f>+[1]PP!T22</f>
        <v>216.7</v>
      </c>
      <c r="I23" s="32">
        <f>+[1]PP!U22</f>
        <v>166.7</v>
      </c>
      <c r="J23" s="32">
        <f>+[1]PP!V22</f>
        <v>151.80000000000001</v>
      </c>
      <c r="K23" s="32">
        <f>+[1]PP!W22</f>
        <v>239.5</v>
      </c>
      <c r="L23" s="32">
        <f>+[1]PP!X22</f>
        <v>286</v>
      </c>
      <c r="M23" s="32">
        <f>+[1]PP!Y22</f>
        <v>163.9</v>
      </c>
      <c r="N23" s="25">
        <f t="shared" si="13"/>
        <v>2325.7000000000003</v>
      </c>
      <c r="O23" s="24">
        <v>224.37587528</v>
      </c>
      <c r="P23" s="24">
        <v>153.85869276</v>
      </c>
      <c r="Q23" s="24">
        <v>305.77311641999995</v>
      </c>
      <c r="R23" s="24">
        <v>197.99199352000002</v>
      </c>
      <c r="S23" s="24">
        <v>219.09028429000003</v>
      </c>
      <c r="T23" s="24">
        <v>216.72993762000002</v>
      </c>
      <c r="U23" s="24">
        <v>166.78733844999999</v>
      </c>
      <c r="V23" s="24">
        <v>145.33624410537226</v>
      </c>
      <c r="W23" s="24">
        <v>166.7915432604722</v>
      </c>
      <c r="X23" s="24">
        <v>146.62822922795982</v>
      </c>
      <c r="Y23" s="24">
        <v>175.78224264436997</v>
      </c>
      <c r="Z23" s="33">
        <f t="shared" si="14"/>
        <v>2119.1454975781744</v>
      </c>
      <c r="AA23" s="24">
        <f t="shared" si="1"/>
        <v>206.55450242182587</v>
      </c>
      <c r="AB23" s="26">
        <f t="shared" si="2"/>
        <v>109.74706562894727</v>
      </c>
      <c r="AC23" s="21"/>
      <c r="AD23" s="21"/>
    </row>
    <row r="24" spans="2:30" ht="18" customHeight="1" x14ac:dyDescent="0.2">
      <c r="B24" s="30" t="s">
        <v>37</v>
      </c>
      <c r="C24" s="27">
        <f>+[1]PP!O23</f>
        <v>195.9</v>
      </c>
      <c r="D24" s="27">
        <f>+[1]PP!P23</f>
        <v>226.3</v>
      </c>
      <c r="E24" s="27">
        <f>+[1]PP!Q23</f>
        <v>333.6</v>
      </c>
      <c r="F24" s="27">
        <f>+[1]PP!R23</f>
        <v>251.8</v>
      </c>
      <c r="G24" s="27">
        <f>+[1]PP!S23</f>
        <v>300.89999999999998</v>
      </c>
      <c r="H24" s="27">
        <f>+[1]PP!T23</f>
        <v>297.39999999999998</v>
      </c>
      <c r="I24" s="27">
        <f>+[1]PP!U23</f>
        <v>259.5</v>
      </c>
      <c r="J24" s="27">
        <f>+[1]PP!V23</f>
        <v>312.5</v>
      </c>
      <c r="K24" s="27">
        <f>+[1]PP!W23</f>
        <v>364.7</v>
      </c>
      <c r="L24" s="27">
        <f>+[1]PP!X23</f>
        <v>343</v>
      </c>
      <c r="M24" s="27">
        <f>+[1]PP!Y23</f>
        <v>376.3</v>
      </c>
      <c r="N24" s="19">
        <f>SUM(C24:M24)</f>
        <v>3261.9</v>
      </c>
      <c r="O24" s="18">
        <v>195.86097576000003</v>
      </c>
      <c r="P24" s="18">
        <v>226.28969067000003</v>
      </c>
      <c r="Q24" s="18">
        <v>333.56951833000005</v>
      </c>
      <c r="R24" s="18">
        <v>251.87489133000005</v>
      </c>
      <c r="S24" s="18">
        <v>300.86256974000003</v>
      </c>
      <c r="T24" s="18">
        <v>297.43261160000003</v>
      </c>
      <c r="U24" s="18">
        <v>259.50039687000003</v>
      </c>
      <c r="V24" s="18">
        <v>229.88388106934434</v>
      </c>
      <c r="W24" s="18">
        <v>252.19964771626957</v>
      </c>
      <c r="X24" s="18">
        <v>272.83283246348481</v>
      </c>
      <c r="Y24" s="18">
        <v>285.98055849463265</v>
      </c>
      <c r="Z24" s="18">
        <f>SUM(O24:Y24)</f>
        <v>2906.2875740437316</v>
      </c>
      <c r="AA24" s="18">
        <f t="shared" si="1"/>
        <v>355.61242595626845</v>
      </c>
      <c r="AB24" s="20">
        <f t="shared" si="2"/>
        <v>112.23596828931414</v>
      </c>
      <c r="AC24" s="21"/>
      <c r="AD24" s="21"/>
    </row>
    <row r="25" spans="2:30" ht="18" customHeight="1" x14ac:dyDescent="0.2">
      <c r="B25" s="22" t="s">
        <v>38</v>
      </c>
      <c r="C25" s="18">
        <f>+C26+C29+C37+C46</f>
        <v>54063.999999999993</v>
      </c>
      <c r="D25" s="18">
        <f t="shared" ref="D25:M25" si="15">+D26+D29+D37+D46</f>
        <v>46509.799999999996</v>
      </c>
      <c r="E25" s="18">
        <f t="shared" si="15"/>
        <v>47004.399999999994</v>
      </c>
      <c r="F25" s="18">
        <f t="shared" si="15"/>
        <v>48937</v>
      </c>
      <c r="G25" s="18">
        <f t="shared" si="15"/>
        <v>48285.799999999996</v>
      </c>
      <c r="H25" s="18">
        <f t="shared" si="15"/>
        <v>46966.2</v>
      </c>
      <c r="I25" s="18">
        <f t="shared" si="15"/>
        <v>50877.799999999996</v>
      </c>
      <c r="J25" s="18">
        <f t="shared" si="15"/>
        <v>48348.4</v>
      </c>
      <c r="K25" s="18">
        <f t="shared" si="15"/>
        <v>48838.8</v>
      </c>
      <c r="L25" s="18">
        <f t="shared" si="15"/>
        <v>49393</v>
      </c>
      <c r="M25" s="18">
        <f t="shared" si="15"/>
        <v>47072.2</v>
      </c>
      <c r="N25" s="19">
        <f>+N26+N29+N37+N46</f>
        <v>536297.4</v>
      </c>
      <c r="O25" s="18">
        <f t="shared" ref="O25:Y25" si="16">+O26+O29+O37+O46</f>
        <v>54205.736029174586</v>
      </c>
      <c r="P25" s="18">
        <f t="shared" si="16"/>
        <v>46654.907052174625</v>
      </c>
      <c r="Q25" s="18">
        <f t="shared" si="16"/>
        <v>47152.452756917621</v>
      </c>
      <c r="R25" s="18">
        <f t="shared" si="16"/>
        <v>49089.257415922002</v>
      </c>
      <c r="S25" s="18">
        <f t="shared" si="16"/>
        <v>48421.420934528316</v>
      </c>
      <c r="T25" s="18">
        <f t="shared" si="16"/>
        <v>47095.731806119766</v>
      </c>
      <c r="U25" s="18">
        <f t="shared" si="16"/>
        <v>50994.377633632474</v>
      </c>
      <c r="V25" s="18">
        <f t="shared" si="16"/>
        <v>51379.923886560886</v>
      </c>
      <c r="W25" s="18">
        <f t="shared" si="16"/>
        <v>50977.679451753036</v>
      </c>
      <c r="X25" s="18">
        <f t="shared" si="16"/>
        <v>53482.771197771013</v>
      </c>
      <c r="Y25" s="18">
        <f t="shared" si="16"/>
        <v>53275.653368817737</v>
      </c>
      <c r="Z25" s="18">
        <f>+Z26+Z29+Z37+Z46</f>
        <v>552729.91153337213</v>
      </c>
      <c r="AA25" s="18">
        <f t="shared" si="1"/>
        <v>-16432.511533372104</v>
      </c>
      <c r="AB25" s="20">
        <f t="shared" si="2"/>
        <v>97.027026909438391</v>
      </c>
      <c r="AC25" s="21"/>
      <c r="AD25" s="21"/>
    </row>
    <row r="26" spans="2:30" ht="18" customHeight="1" x14ac:dyDescent="0.2">
      <c r="B26" s="35" t="s">
        <v>39</v>
      </c>
      <c r="C26" s="18">
        <f>+C27+C28</f>
        <v>35186.199999999997</v>
      </c>
      <c r="D26" s="18">
        <f t="shared" ref="D26:M26" si="17">+D27+D28</f>
        <v>30643.199999999997</v>
      </c>
      <c r="E26" s="18">
        <f t="shared" si="17"/>
        <v>31695.4</v>
      </c>
      <c r="F26" s="18">
        <f t="shared" si="17"/>
        <v>32862.199999999997</v>
      </c>
      <c r="G26" s="18">
        <f t="shared" si="17"/>
        <v>31137</v>
      </c>
      <c r="H26" s="18">
        <f t="shared" si="17"/>
        <v>31139.199999999997</v>
      </c>
      <c r="I26" s="18">
        <f t="shared" si="17"/>
        <v>32363</v>
      </c>
      <c r="J26" s="18">
        <f t="shared" si="17"/>
        <v>33331.5</v>
      </c>
      <c r="K26" s="18">
        <f t="shared" si="17"/>
        <v>32531.1</v>
      </c>
      <c r="L26" s="18">
        <f t="shared" si="17"/>
        <v>32046.3</v>
      </c>
      <c r="M26" s="18">
        <f t="shared" si="17"/>
        <v>31431</v>
      </c>
      <c r="N26" s="19">
        <f>+N27+N28</f>
        <v>354366.1</v>
      </c>
      <c r="O26" s="18">
        <f t="shared" ref="O26:Y26" si="18">+O27+O28</f>
        <v>35186.185751969999</v>
      </c>
      <c r="P26" s="18">
        <f t="shared" si="18"/>
        <v>30643.197170079999</v>
      </c>
      <c r="Q26" s="18">
        <f t="shared" si="18"/>
        <v>31695.367584510001</v>
      </c>
      <c r="R26" s="18">
        <f t="shared" si="18"/>
        <v>32862.203582369999</v>
      </c>
      <c r="S26" s="18">
        <f t="shared" si="18"/>
        <v>31137.051635429998</v>
      </c>
      <c r="T26" s="18">
        <f t="shared" si="18"/>
        <v>31139.183998470002</v>
      </c>
      <c r="U26" s="18">
        <f t="shared" si="18"/>
        <v>32363.001887339997</v>
      </c>
      <c r="V26" s="18">
        <f t="shared" si="18"/>
        <v>35267.382450000434</v>
      </c>
      <c r="W26" s="18">
        <f t="shared" si="18"/>
        <v>34972.064501574088</v>
      </c>
      <c r="X26" s="18">
        <f t="shared" si="18"/>
        <v>34686.157201873175</v>
      </c>
      <c r="Y26" s="18">
        <f t="shared" si="18"/>
        <v>36254.941316623299</v>
      </c>
      <c r="Z26" s="18">
        <f>+Z27+Z28</f>
        <v>366206.73708024097</v>
      </c>
      <c r="AA26" s="18">
        <f t="shared" si="1"/>
        <v>-11840.637080240995</v>
      </c>
      <c r="AB26" s="20">
        <f t="shared" si="2"/>
        <v>96.766679615277923</v>
      </c>
      <c r="AC26" s="21"/>
      <c r="AD26" s="21"/>
    </row>
    <row r="27" spans="2:30" ht="18" customHeight="1" x14ac:dyDescent="0.2">
      <c r="B27" s="36" t="s">
        <v>40</v>
      </c>
      <c r="C27" s="24">
        <f>+[1]PP!O26</f>
        <v>21901.9</v>
      </c>
      <c r="D27" s="24">
        <f>+[1]PP!P26</f>
        <v>17624.8</v>
      </c>
      <c r="E27" s="24">
        <f>+[1]PP!Q26</f>
        <v>16953.7</v>
      </c>
      <c r="F27" s="24">
        <f>+[1]PP!R26</f>
        <v>18555.400000000001</v>
      </c>
      <c r="G27" s="24">
        <f>+[1]PP!S26</f>
        <v>16861.400000000001</v>
      </c>
      <c r="H27" s="24">
        <f>+[1]PP!T26</f>
        <v>17399.099999999999</v>
      </c>
      <c r="I27" s="24">
        <f>+[1]PP!U26</f>
        <v>17189.3</v>
      </c>
      <c r="J27" s="24">
        <f>+[1]PP!V26</f>
        <v>18612.3</v>
      </c>
      <c r="K27" s="24">
        <f>+[1]PP!W26</f>
        <v>17448.7</v>
      </c>
      <c r="L27" s="24">
        <f>+[1]PP!X26</f>
        <v>16529.8</v>
      </c>
      <c r="M27" s="24">
        <f>+[1]PP!Y26</f>
        <v>17565</v>
      </c>
      <c r="N27" s="25">
        <f>SUM(C27:M27)</f>
        <v>196641.4</v>
      </c>
      <c r="O27" s="24">
        <v>21901.899594169998</v>
      </c>
      <c r="P27" s="24">
        <v>17624.828854169999</v>
      </c>
      <c r="Q27" s="24">
        <v>16953.6465393</v>
      </c>
      <c r="R27" s="24">
        <v>18555.403902900001</v>
      </c>
      <c r="S27" s="24">
        <v>16861.428390019999</v>
      </c>
      <c r="T27" s="24">
        <v>17399.073409680001</v>
      </c>
      <c r="U27" s="24">
        <v>17189.298768339999</v>
      </c>
      <c r="V27" s="24">
        <v>18453.617687043163</v>
      </c>
      <c r="W27" s="24">
        <v>18204.113429248689</v>
      </c>
      <c r="X27" s="24">
        <v>16712.030752305876</v>
      </c>
      <c r="Y27" s="24">
        <v>18720.144782114738</v>
      </c>
      <c r="Z27" s="24">
        <f>SUM(O27:Y27)</f>
        <v>198575.48610929245</v>
      </c>
      <c r="AA27" s="24">
        <f t="shared" si="1"/>
        <v>-1934.0861092924606</v>
      </c>
      <c r="AB27" s="26">
        <f t="shared" si="2"/>
        <v>99.026019703042309</v>
      </c>
      <c r="AC27" s="21"/>
      <c r="AD27" s="21"/>
    </row>
    <row r="28" spans="2:30" ht="18" customHeight="1" x14ac:dyDescent="0.2">
      <c r="B28" s="36" t="s">
        <v>41</v>
      </c>
      <c r="C28" s="24">
        <f>+[1]PP!O27</f>
        <v>13284.3</v>
      </c>
      <c r="D28" s="24">
        <f>+[1]PP!P27</f>
        <v>13018.4</v>
      </c>
      <c r="E28" s="24">
        <f>+[1]PP!Q27</f>
        <v>14741.7</v>
      </c>
      <c r="F28" s="24">
        <f>+[1]PP!R27</f>
        <v>14306.8</v>
      </c>
      <c r="G28" s="24">
        <f>+[1]PP!S27</f>
        <v>14275.6</v>
      </c>
      <c r="H28" s="24">
        <f>+[1]PP!T27</f>
        <v>13740.1</v>
      </c>
      <c r="I28" s="24">
        <f>+[1]PP!U27</f>
        <v>15173.7</v>
      </c>
      <c r="J28" s="24">
        <f>+[1]PP!V27</f>
        <v>14719.2</v>
      </c>
      <c r="K28" s="24">
        <f>+[1]PP!W27</f>
        <v>15082.4</v>
      </c>
      <c r="L28" s="24">
        <f>+[1]PP!X27</f>
        <v>15516.5</v>
      </c>
      <c r="M28" s="24">
        <f>+[1]PP!Y27</f>
        <v>13866</v>
      </c>
      <c r="N28" s="25">
        <f>SUM(C28:M28)</f>
        <v>157724.70000000001</v>
      </c>
      <c r="O28" s="24">
        <v>13284.286157799999</v>
      </c>
      <c r="P28" s="24">
        <v>13018.36831591</v>
      </c>
      <c r="Q28" s="24">
        <v>14741.721045209999</v>
      </c>
      <c r="R28" s="24">
        <v>14306.799679469999</v>
      </c>
      <c r="S28" s="24">
        <v>14275.623245409999</v>
      </c>
      <c r="T28" s="24">
        <v>13740.110588790001</v>
      </c>
      <c r="U28" s="24">
        <v>15173.703119</v>
      </c>
      <c r="V28" s="24">
        <v>16813.764762957271</v>
      </c>
      <c r="W28" s="24">
        <v>16767.951072325399</v>
      </c>
      <c r="X28" s="24">
        <v>17974.126449567299</v>
      </c>
      <c r="Y28" s="24">
        <v>17534.796534508558</v>
      </c>
      <c r="Z28" s="24">
        <f>SUM(O28:Y28)</f>
        <v>167631.25097094852</v>
      </c>
      <c r="AA28" s="24">
        <f t="shared" si="1"/>
        <v>-9906.550970948505</v>
      </c>
      <c r="AB28" s="26">
        <f t="shared" si="2"/>
        <v>94.090272002643843</v>
      </c>
      <c r="AC28" s="21"/>
      <c r="AD28" s="21"/>
    </row>
    <row r="29" spans="2:30" ht="18" customHeight="1" x14ac:dyDescent="0.2">
      <c r="B29" s="37" t="s">
        <v>42</v>
      </c>
      <c r="C29" s="18">
        <f>SUM(C30:C36)</f>
        <v>15427.900000000001</v>
      </c>
      <c r="D29" s="18">
        <f t="shared" ref="D29:M29" si="19">SUM(D30:D36)</f>
        <v>12805.1</v>
      </c>
      <c r="E29" s="18">
        <f t="shared" si="19"/>
        <v>12946.8</v>
      </c>
      <c r="F29" s="18">
        <f t="shared" si="19"/>
        <v>13932</v>
      </c>
      <c r="G29" s="18">
        <f t="shared" si="19"/>
        <v>14759.199999999999</v>
      </c>
      <c r="H29" s="18">
        <f t="shared" si="19"/>
        <v>13489.6</v>
      </c>
      <c r="I29" s="18">
        <f t="shared" si="19"/>
        <v>16004.599999999999</v>
      </c>
      <c r="J29" s="18">
        <f t="shared" si="19"/>
        <v>12704.300000000001</v>
      </c>
      <c r="K29" s="18">
        <f t="shared" si="19"/>
        <v>14004.899999999998</v>
      </c>
      <c r="L29" s="18">
        <f t="shared" si="19"/>
        <v>15029.2</v>
      </c>
      <c r="M29" s="18">
        <f t="shared" si="19"/>
        <v>13126.099999999999</v>
      </c>
      <c r="N29" s="19">
        <f>SUM(N30:N36)</f>
        <v>154229.70000000004</v>
      </c>
      <c r="O29" s="18">
        <f t="shared" ref="O29:Y29" si="20">SUM(O30:O36)</f>
        <v>15552.79067925458</v>
      </c>
      <c r="P29" s="18">
        <f t="shared" si="20"/>
        <v>12930.814580454628</v>
      </c>
      <c r="Q29" s="18">
        <f t="shared" si="20"/>
        <v>13074.704968277623</v>
      </c>
      <c r="R29" s="18">
        <f t="shared" si="20"/>
        <v>14055.170124361422</v>
      </c>
      <c r="S29" s="18">
        <f t="shared" si="20"/>
        <v>14882.66430965017</v>
      </c>
      <c r="T29" s="18">
        <f t="shared" si="20"/>
        <v>13612.528543314296</v>
      </c>
      <c r="U29" s="18">
        <f t="shared" si="20"/>
        <v>16127.174770483502</v>
      </c>
      <c r="V29" s="18">
        <f t="shared" si="20"/>
        <v>13789.685752907793</v>
      </c>
      <c r="W29" s="18">
        <f t="shared" si="20"/>
        <v>13608.51317091881</v>
      </c>
      <c r="X29" s="18">
        <f t="shared" si="20"/>
        <v>15979.095946368581</v>
      </c>
      <c r="Y29" s="18">
        <f t="shared" si="20"/>
        <v>13999.396865512346</v>
      </c>
      <c r="Z29" s="18">
        <f>SUM(Z30:Z36)</f>
        <v>157612.53971150375</v>
      </c>
      <c r="AA29" s="18">
        <f t="shared" si="1"/>
        <v>-3382.8397115037078</v>
      </c>
      <c r="AB29" s="20">
        <f t="shared" si="2"/>
        <v>97.853698875929723</v>
      </c>
      <c r="AC29" s="21"/>
      <c r="AD29" s="21"/>
    </row>
    <row r="30" spans="2:30" ht="18" customHeight="1" x14ac:dyDescent="0.2">
      <c r="B30" s="36" t="s">
        <v>43</v>
      </c>
      <c r="C30" s="24">
        <f>+[1]PP!O29</f>
        <v>5006.6000000000004</v>
      </c>
      <c r="D30" s="24">
        <f>+[1]PP!P29</f>
        <v>4257.3</v>
      </c>
      <c r="E30" s="24">
        <f>+[1]PP!Q29</f>
        <v>4350.6000000000004</v>
      </c>
      <c r="F30" s="24">
        <f>+[1]PP!R29</f>
        <v>4448.3999999999996</v>
      </c>
      <c r="G30" s="24">
        <f>+[1]PP!S29</f>
        <v>4942.8999999999996</v>
      </c>
      <c r="H30" s="24">
        <f>+[1]PP!T29</f>
        <v>4275.3999999999996</v>
      </c>
      <c r="I30" s="24">
        <f>+[1]PP!U29</f>
        <v>5500</v>
      </c>
      <c r="J30" s="24">
        <f>+[1]PP!V29</f>
        <v>3400</v>
      </c>
      <c r="K30" s="24">
        <f>+[1]PP!W29</f>
        <v>4099.3999999999996</v>
      </c>
      <c r="L30" s="24">
        <f>+[1]PP!X29</f>
        <v>4805.3</v>
      </c>
      <c r="M30" s="24">
        <f>+[1]PP!Y29</f>
        <v>3791.1</v>
      </c>
      <c r="N30" s="25">
        <f>SUM(C30:M30)</f>
        <v>48877.000000000007</v>
      </c>
      <c r="O30" s="33">
        <v>5006.5854590400004</v>
      </c>
      <c r="P30" s="33">
        <v>4257.3273494799996</v>
      </c>
      <c r="Q30" s="33">
        <v>4350.59220095</v>
      </c>
      <c r="R30" s="33">
        <v>4448.4464939300005</v>
      </c>
      <c r="S30" s="33">
        <v>4942.8411765699993</v>
      </c>
      <c r="T30" s="33">
        <v>4275.4498173800002</v>
      </c>
      <c r="U30" s="33">
        <v>5500.0332600399997</v>
      </c>
      <c r="V30" s="33">
        <v>3780.2116341173337</v>
      </c>
      <c r="W30" s="33">
        <v>3958.7673575821768</v>
      </c>
      <c r="X30" s="33">
        <v>5123.583332210449</v>
      </c>
      <c r="Y30" s="33">
        <v>3990.9707047551451</v>
      </c>
      <c r="Z30" s="33">
        <f>SUM(O30:Y30)</f>
        <v>49634.808786055102</v>
      </c>
      <c r="AA30" s="33">
        <f t="shared" si="1"/>
        <v>-757.80878605509497</v>
      </c>
      <c r="AB30" s="26">
        <f t="shared" si="2"/>
        <v>98.47323117668985</v>
      </c>
      <c r="AC30" s="21"/>
      <c r="AD30" s="21"/>
    </row>
    <row r="31" spans="2:30" ht="18" customHeight="1" x14ac:dyDescent="0.2">
      <c r="B31" s="36" t="s">
        <v>44</v>
      </c>
      <c r="C31" s="24">
        <f>+[1]PP!O30</f>
        <v>2957.2</v>
      </c>
      <c r="D31" s="24">
        <f>+[1]PP!P30</f>
        <v>2520.6</v>
      </c>
      <c r="E31" s="24">
        <f>+[1]PP!Q30</f>
        <v>2544.4</v>
      </c>
      <c r="F31" s="24">
        <f>+[1]PP!R30</f>
        <v>2598.6</v>
      </c>
      <c r="G31" s="24">
        <f>+[1]PP!S30</f>
        <v>2876.1</v>
      </c>
      <c r="H31" s="24">
        <f>+[1]PP!T30</f>
        <v>2478.1999999999998</v>
      </c>
      <c r="I31" s="24">
        <f>+[1]PP!U30</f>
        <v>3372.1</v>
      </c>
      <c r="J31" s="24">
        <f>+[1]PP!V30</f>
        <v>2375.1</v>
      </c>
      <c r="K31" s="24">
        <f>+[1]PP!W30</f>
        <v>2611.8000000000002</v>
      </c>
      <c r="L31" s="24">
        <f>+[1]PP!X30</f>
        <v>3047</v>
      </c>
      <c r="M31" s="24">
        <f>+[1]PP!Y30</f>
        <v>2492.4</v>
      </c>
      <c r="N31" s="25">
        <f t="shared" ref="N31:N36" si="21">SUM(C31:M31)</f>
        <v>29873.499999999996</v>
      </c>
      <c r="O31" s="33">
        <v>2957.1784920300001</v>
      </c>
      <c r="P31" s="33">
        <v>2520.5948452299999</v>
      </c>
      <c r="Q31" s="33">
        <v>2544.3778128099998</v>
      </c>
      <c r="R31" s="33">
        <v>2598.6291073100001</v>
      </c>
      <c r="S31" s="33">
        <v>2876.0991946500003</v>
      </c>
      <c r="T31" s="33">
        <v>2478.1658135600001</v>
      </c>
      <c r="U31" s="33">
        <v>3372.08467316</v>
      </c>
      <c r="V31" s="33">
        <v>2375.1071885700003</v>
      </c>
      <c r="W31" s="33">
        <v>2333.1744215483536</v>
      </c>
      <c r="X31" s="33">
        <v>3106.9848513368975</v>
      </c>
      <c r="Y31" s="33">
        <v>2337.0141850151604</v>
      </c>
      <c r="Z31" s="33">
        <f t="shared" ref="Z31:Z36" si="22">SUM(O31:Y31)</f>
        <v>29499.410585220408</v>
      </c>
      <c r="AA31" s="33">
        <f t="shared" si="1"/>
        <v>374.08941477958797</v>
      </c>
      <c r="AB31" s="26">
        <f t="shared" si="2"/>
        <v>101.26812504846119</v>
      </c>
      <c r="AC31" s="21"/>
      <c r="AD31" s="21"/>
    </row>
    <row r="32" spans="2:30" ht="18" customHeight="1" x14ac:dyDescent="0.2">
      <c r="B32" s="36" t="s">
        <v>45</v>
      </c>
      <c r="C32" s="24">
        <f>+[1]PP!O31</f>
        <v>4804.8</v>
      </c>
      <c r="D32" s="24">
        <f>+[1]PP!P31</f>
        <v>3431.4</v>
      </c>
      <c r="E32" s="24">
        <f>+[1]PP!Q31</f>
        <v>3421.5</v>
      </c>
      <c r="F32" s="24">
        <f>+[1]PP!R31</f>
        <v>3842.6</v>
      </c>
      <c r="G32" s="24">
        <f>+[1]PP!S31</f>
        <v>3832.5</v>
      </c>
      <c r="H32" s="24">
        <f>+[1]PP!T31</f>
        <v>3865.4</v>
      </c>
      <c r="I32" s="24">
        <f>+[1]PP!U31</f>
        <v>4124.7</v>
      </c>
      <c r="J32" s="24">
        <f>+[1]PP!V31</f>
        <v>3897.3</v>
      </c>
      <c r="K32" s="24">
        <f>+[1]PP!W31</f>
        <v>4403.6000000000004</v>
      </c>
      <c r="L32" s="24">
        <f>+[1]PP!X31</f>
        <v>4445.6000000000004</v>
      </c>
      <c r="M32" s="24">
        <f>+[1]PP!Y31</f>
        <v>4119.8</v>
      </c>
      <c r="N32" s="25">
        <f t="shared" si="21"/>
        <v>44189.200000000004</v>
      </c>
      <c r="O32" s="24">
        <v>4804.8214246800007</v>
      </c>
      <c r="P32" s="24">
        <v>3431.3828812200004</v>
      </c>
      <c r="Q32" s="24">
        <v>3421.5334769300002</v>
      </c>
      <c r="R32" s="24">
        <v>3842.6198498700001</v>
      </c>
      <c r="S32" s="24">
        <v>3832.4880548299998</v>
      </c>
      <c r="T32" s="24">
        <v>3865.39989384</v>
      </c>
      <c r="U32" s="24">
        <v>4124.6696832099997</v>
      </c>
      <c r="V32" s="24">
        <v>4282.4321691825044</v>
      </c>
      <c r="W32" s="24">
        <v>4060.0541820847998</v>
      </c>
      <c r="X32" s="24">
        <v>4484.4825966038834</v>
      </c>
      <c r="Y32" s="24">
        <v>4555.5906986743066</v>
      </c>
      <c r="Z32" s="33">
        <f t="shared" si="22"/>
        <v>44705.474911125493</v>
      </c>
      <c r="AA32" s="24">
        <f t="shared" si="1"/>
        <v>-516.27491112548887</v>
      </c>
      <c r="AB32" s="26">
        <f t="shared" si="2"/>
        <v>98.845164015924567</v>
      </c>
      <c r="AC32" s="21"/>
      <c r="AD32" s="21"/>
    </row>
    <row r="33" spans="2:30" ht="18" customHeight="1" x14ac:dyDescent="0.2">
      <c r="B33" s="36" t="s">
        <v>46</v>
      </c>
      <c r="C33" s="24">
        <f>+[1]PP!O32</f>
        <v>168.2</v>
      </c>
      <c r="D33" s="24">
        <f>+[1]PP!P32</f>
        <v>251.7</v>
      </c>
      <c r="E33" s="24">
        <f>+[1]PP!Q32</f>
        <v>193.9</v>
      </c>
      <c r="F33" s="24">
        <f>+[1]PP!R32</f>
        <v>264.39999999999998</v>
      </c>
      <c r="G33" s="24">
        <f>+[1]PP!S32</f>
        <v>228.3</v>
      </c>
      <c r="H33" s="24">
        <f>+[1]PP!T32</f>
        <v>253</v>
      </c>
      <c r="I33" s="24">
        <f>+[1]PP!U32</f>
        <v>237.4</v>
      </c>
      <c r="J33" s="24">
        <f>+[1]PP!V32</f>
        <v>240.8</v>
      </c>
      <c r="K33" s="24">
        <f>+[1]PP!W32</f>
        <v>244.4</v>
      </c>
      <c r="L33" s="24">
        <f>+[1]PP!X32</f>
        <v>238.2</v>
      </c>
      <c r="M33" s="24">
        <f>+[1]PP!Y32</f>
        <v>271.2</v>
      </c>
      <c r="N33" s="25">
        <f t="shared" si="21"/>
        <v>2591.4999999999995</v>
      </c>
      <c r="O33" s="24">
        <v>168.23149464000002</v>
      </c>
      <c r="P33" s="24">
        <v>251.74209104000002</v>
      </c>
      <c r="Q33" s="24">
        <v>193.85364747000003</v>
      </c>
      <c r="R33" s="24">
        <v>264.36150445999999</v>
      </c>
      <c r="S33" s="24">
        <v>228.29649330000001</v>
      </c>
      <c r="T33" s="24">
        <v>252.99750244999998</v>
      </c>
      <c r="U33" s="24">
        <v>237.39165092000002</v>
      </c>
      <c r="V33" s="24">
        <v>332.93807946381793</v>
      </c>
      <c r="W33" s="24">
        <v>311.41171952158328</v>
      </c>
      <c r="X33" s="24">
        <v>353.42240303545037</v>
      </c>
      <c r="Y33" s="24">
        <v>254.29847243424157</v>
      </c>
      <c r="Z33" s="33">
        <f t="shared" si="22"/>
        <v>2848.945058735093</v>
      </c>
      <c r="AA33" s="24">
        <f t="shared" si="1"/>
        <v>-257.44505873509343</v>
      </c>
      <c r="AB33" s="26">
        <f t="shared" si="2"/>
        <v>90.963495138463742</v>
      </c>
      <c r="AC33" s="21"/>
      <c r="AD33" s="21"/>
    </row>
    <row r="34" spans="2:30" ht="18" customHeight="1" x14ac:dyDescent="0.2">
      <c r="B34" s="36" t="s">
        <v>47</v>
      </c>
      <c r="C34" s="24">
        <f>+[1]PP!O33</f>
        <v>826.3</v>
      </c>
      <c r="D34" s="24">
        <f>+[1]PP!P33</f>
        <v>817.4</v>
      </c>
      <c r="E34" s="24">
        <f>+[1]PP!Q33</f>
        <v>795.2</v>
      </c>
      <c r="F34" s="24">
        <f>+[1]PP!R33</f>
        <v>810.5</v>
      </c>
      <c r="G34" s="24">
        <f>+[1]PP!S33</f>
        <v>805.3</v>
      </c>
      <c r="H34" s="24">
        <f>+[1]PP!T33</f>
        <v>819.1</v>
      </c>
      <c r="I34" s="24">
        <f>+[1]PP!U33</f>
        <v>816.7</v>
      </c>
      <c r="J34" s="24">
        <f>+[1]PP!V33</f>
        <v>805.1</v>
      </c>
      <c r="K34" s="24">
        <f>+[1]PP!W33</f>
        <v>828.4</v>
      </c>
      <c r="L34" s="24">
        <f>+[1]PP!X33</f>
        <v>813.9</v>
      </c>
      <c r="M34" s="24">
        <f>+[1]PP!Y33</f>
        <v>814.8</v>
      </c>
      <c r="N34" s="25">
        <f t="shared" si="21"/>
        <v>8952.6999999999989</v>
      </c>
      <c r="O34" s="24">
        <v>826.32748072000004</v>
      </c>
      <c r="P34" s="24">
        <v>817.36742949999996</v>
      </c>
      <c r="Q34" s="24">
        <v>795.18728532</v>
      </c>
      <c r="R34" s="24">
        <v>810.49739778999992</v>
      </c>
      <c r="S34" s="24">
        <v>805.31050648000007</v>
      </c>
      <c r="T34" s="24">
        <v>819.07585348999999</v>
      </c>
      <c r="U34" s="24">
        <v>816.67369463</v>
      </c>
      <c r="V34" s="24">
        <v>805.14223870000001</v>
      </c>
      <c r="W34" s="24">
        <v>810.02016149566134</v>
      </c>
      <c r="X34" s="24">
        <v>804.53886226554584</v>
      </c>
      <c r="Y34" s="24">
        <v>813.63709676713654</v>
      </c>
      <c r="Z34" s="33">
        <f t="shared" si="22"/>
        <v>8923.7780071583438</v>
      </c>
      <c r="AA34" s="24">
        <f t="shared" si="1"/>
        <v>28.921992841655083</v>
      </c>
      <c r="AB34" s="26">
        <f t="shared" si="2"/>
        <v>100.32410031735948</v>
      </c>
      <c r="AC34" s="21"/>
      <c r="AD34" s="21"/>
    </row>
    <row r="35" spans="2:30" ht="18" customHeight="1" x14ac:dyDescent="0.2">
      <c r="B35" s="36" t="s">
        <v>48</v>
      </c>
      <c r="C35" s="24">
        <f>+[1]PP!O34</f>
        <v>1205.7</v>
      </c>
      <c r="D35" s="24">
        <f>+[1]PP!P34</f>
        <v>1144.0999999999999</v>
      </c>
      <c r="E35" s="24">
        <f>+[1]PP!Q34</f>
        <v>1132.9000000000001</v>
      </c>
      <c r="F35" s="24">
        <f>+[1]PP!R34</f>
        <v>1408.1</v>
      </c>
      <c r="G35" s="24">
        <f>+[1]PP!S34</f>
        <v>1550.6</v>
      </c>
      <c r="H35" s="24">
        <f>+[1]PP!T34</f>
        <v>1261.4000000000001</v>
      </c>
      <c r="I35" s="24">
        <f>+[1]PP!U34</f>
        <v>1381.9</v>
      </c>
      <c r="J35" s="24">
        <f>+[1]PP!V34</f>
        <v>1439.9</v>
      </c>
      <c r="K35" s="24">
        <f>+[1]PP!W34</f>
        <v>1244.4000000000001</v>
      </c>
      <c r="L35" s="24">
        <f>+[1]PP!X34</f>
        <v>1182.3</v>
      </c>
      <c r="M35" s="24">
        <f>+[1]PP!Y34</f>
        <v>1202.4000000000001</v>
      </c>
      <c r="N35" s="25">
        <f t="shared" si="21"/>
        <v>14153.699999999997</v>
      </c>
      <c r="O35" s="24">
        <v>1205.6657584100001</v>
      </c>
      <c r="P35" s="24">
        <v>1144.0687794400001</v>
      </c>
      <c r="Q35" s="24">
        <v>1132.9021653099999</v>
      </c>
      <c r="R35" s="24">
        <v>1408.10829945</v>
      </c>
      <c r="S35" s="24">
        <v>1550.61848781</v>
      </c>
      <c r="T35" s="24">
        <v>1261.45148135</v>
      </c>
      <c r="U35" s="24">
        <v>1381.87688916</v>
      </c>
      <c r="V35" s="24">
        <v>1438.6970384000001</v>
      </c>
      <c r="W35" s="24">
        <v>1307.2011440528602</v>
      </c>
      <c r="X35" s="24">
        <v>1231.0788074370143</v>
      </c>
      <c r="Y35" s="24">
        <v>1252.6450901219125</v>
      </c>
      <c r="Z35" s="33">
        <f t="shared" si="22"/>
        <v>14314.313940941787</v>
      </c>
      <c r="AA35" s="24">
        <f t="shared" si="1"/>
        <v>-160.61394094179013</v>
      </c>
      <c r="AB35" s="26">
        <f t="shared" si="2"/>
        <v>98.877948732964398</v>
      </c>
      <c r="AC35" s="21"/>
      <c r="AD35" s="21"/>
    </row>
    <row r="36" spans="2:30" ht="18" customHeight="1" x14ac:dyDescent="0.2">
      <c r="B36" s="36" t="s">
        <v>36</v>
      </c>
      <c r="C36" s="24">
        <f>+[1]PP!O35</f>
        <v>459.1</v>
      </c>
      <c r="D36" s="24">
        <f>+[1]PP!P35</f>
        <v>382.6</v>
      </c>
      <c r="E36" s="24">
        <f>+[1]PP!Q35</f>
        <v>508.3</v>
      </c>
      <c r="F36" s="24">
        <f>+[1]PP!R35</f>
        <v>559.4</v>
      </c>
      <c r="G36" s="24">
        <f>+[1]PP!S35</f>
        <v>523.5</v>
      </c>
      <c r="H36" s="24">
        <f>+[1]PP!T35</f>
        <v>537.1</v>
      </c>
      <c r="I36" s="24">
        <f>+[1]PP!U35</f>
        <v>571.79999999999995</v>
      </c>
      <c r="J36" s="24">
        <f>+[1]PP!V35</f>
        <v>546.1</v>
      </c>
      <c r="K36" s="24">
        <f>+[1]PP!W35</f>
        <v>572.9</v>
      </c>
      <c r="L36" s="24">
        <f>+[1]PP!X35</f>
        <v>496.9</v>
      </c>
      <c r="M36" s="24">
        <f>+[1]PP!Y35</f>
        <v>434.4</v>
      </c>
      <c r="N36" s="25">
        <f t="shared" si="21"/>
        <v>5592.0999999999995</v>
      </c>
      <c r="O36" s="24">
        <v>583.98056973457915</v>
      </c>
      <c r="P36" s="24">
        <v>508.33120454462647</v>
      </c>
      <c r="Q36" s="24">
        <v>636.25837948762319</v>
      </c>
      <c r="R36" s="24">
        <v>682.5074715514246</v>
      </c>
      <c r="S36" s="24">
        <v>647.0103960101718</v>
      </c>
      <c r="T36" s="24">
        <v>659.98818124429795</v>
      </c>
      <c r="U36" s="24">
        <v>694.44491936350323</v>
      </c>
      <c r="V36" s="24">
        <v>775.15740447413793</v>
      </c>
      <c r="W36" s="24">
        <v>827.88418463337302</v>
      </c>
      <c r="X36" s="24">
        <v>875.00509347934224</v>
      </c>
      <c r="Y36" s="24">
        <v>795.24061774444317</v>
      </c>
      <c r="Z36" s="33">
        <f t="shared" si="22"/>
        <v>7685.8084222675243</v>
      </c>
      <c r="AA36" s="24">
        <f t="shared" si="1"/>
        <v>-2093.7084222675248</v>
      </c>
      <c r="AB36" s="26">
        <f t="shared" si="2"/>
        <v>72.758774259821806</v>
      </c>
      <c r="AC36" s="21"/>
      <c r="AD36" s="21"/>
    </row>
    <row r="37" spans="2:30" ht="18" customHeight="1" x14ac:dyDescent="0.2">
      <c r="B37" s="35" t="s">
        <v>49</v>
      </c>
      <c r="C37" s="18">
        <f>+C38+C39+C40+C43+C44+C45</f>
        <v>3191.6999999999994</v>
      </c>
      <c r="D37" s="18">
        <f t="shared" ref="D37:M37" si="23">+D38+D39+D40+D43+D44+D45</f>
        <v>2789.8999999999996</v>
      </c>
      <c r="E37" s="18">
        <f t="shared" si="23"/>
        <v>2116</v>
      </c>
      <c r="F37" s="18">
        <f t="shared" si="23"/>
        <v>1856.5</v>
      </c>
      <c r="G37" s="18">
        <f t="shared" si="23"/>
        <v>2108.1</v>
      </c>
      <c r="H37" s="18">
        <f t="shared" si="23"/>
        <v>1912.3000000000002</v>
      </c>
      <c r="I37" s="18">
        <f t="shared" si="23"/>
        <v>2271</v>
      </c>
      <c r="J37" s="18">
        <f t="shared" si="23"/>
        <v>2075.1999999999998</v>
      </c>
      <c r="K37" s="18">
        <f t="shared" si="23"/>
        <v>2037.8000000000002</v>
      </c>
      <c r="L37" s="18">
        <f t="shared" si="23"/>
        <v>2052.4</v>
      </c>
      <c r="M37" s="18">
        <f t="shared" si="23"/>
        <v>2264.7000000000003</v>
      </c>
      <c r="N37" s="18">
        <f>+N38+N39+N40+N43+N44+N45</f>
        <v>24675.599999999999</v>
      </c>
      <c r="O37" s="18">
        <f>+O38+O39+O40+O43+O44+O45</f>
        <v>3208.5146997400002</v>
      </c>
      <c r="P37" s="18">
        <f t="shared" ref="P37:Y37" si="24">+P38+P39+P40+P43+P44+P45</f>
        <v>2809.2665602299999</v>
      </c>
      <c r="Q37" s="18">
        <f t="shared" si="24"/>
        <v>2136.1385914299999</v>
      </c>
      <c r="R37" s="18">
        <f t="shared" si="24"/>
        <v>1885.6020887305783</v>
      </c>
      <c r="S37" s="18">
        <f t="shared" si="24"/>
        <v>2120.1656790581474</v>
      </c>
      <c r="T37" s="18">
        <f t="shared" si="24"/>
        <v>1918.8605282854685</v>
      </c>
      <c r="U37" s="18">
        <f t="shared" si="24"/>
        <v>2265.0473844355015</v>
      </c>
      <c r="V37" s="18">
        <f t="shared" si="24"/>
        <v>2091.1942021118598</v>
      </c>
      <c r="W37" s="18">
        <f t="shared" si="24"/>
        <v>2088.8851364320058</v>
      </c>
      <c r="X37" s="18">
        <f t="shared" si="24"/>
        <v>2537.4197218199201</v>
      </c>
      <c r="Y37" s="18">
        <f t="shared" si="24"/>
        <v>2744.7121676475153</v>
      </c>
      <c r="Z37" s="18">
        <f>+Z38+Z39+Z40+Z43+Z44+Z45</f>
        <v>25805.806759920997</v>
      </c>
      <c r="AA37" s="18">
        <f t="shared" si="1"/>
        <v>-1130.2067599209986</v>
      </c>
      <c r="AB37" s="20">
        <f t="shared" si="2"/>
        <v>95.620339366113811</v>
      </c>
      <c r="AC37" s="21"/>
      <c r="AD37" s="21"/>
    </row>
    <row r="38" spans="2:30" ht="18" customHeight="1" x14ac:dyDescent="0.2">
      <c r="B38" s="36" t="s">
        <v>50</v>
      </c>
      <c r="C38" s="24">
        <f>+[1]PP!O37</f>
        <v>1839</v>
      </c>
      <c r="D38" s="24">
        <f>+[1]PP!P37</f>
        <v>1973.2</v>
      </c>
      <c r="E38" s="24">
        <f>+[1]PP!Q37</f>
        <v>1885.9</v>
      </c>
      <c r="F38" s="24">
        <f>+[1]PP!R37</f>
        <v>1649.7</v>
      </c>
      <c r="G38" s="24">
        <f>+[1]PP!S37</f>
        <v>1897.5</v>
      </c>
      <c r="H38" s="24">
        <f>+[1]PP!T37</f>
        <v>1715.8</v>
      </c>
      <c r="I38" s="24">
        <f>+[1]PP!U37</f>
        <v>2040.6</v>
      </c>
      <c r="J38" s="24">
        <f>+[1]PP!V37</f>
        <v>1877.4</v>
      </c>
      <c r="K38" s="24">
        <f>+[1]PP!W37</f>
        <v>1841.5</v>
      </c>
      <c r="L38" s="24">
        <f>+[1]PP!X37</f>
        <v>1819.6</v>
      </c>
      <c r="M38" s="24">
        <f>+[1]PP!Y37</f>
        <v>1826.9</v>
      </c>
      <c r="N38" s="25">
        <f>SUM(C38:M38)</f>
        <v>20367.099999999999</v>
      </c>
      <c r="O38" s="24">
        <v>1839.0125267000001</v>
      </c>
      <c r="P38" s="24">
        <v>1973.18484631</v>
      </c>
      <c r="Q38" s="24">
        <v>1885.9265778499998</v>
      </c>
      <c r="R38" s="24">
        <v>1649.70212225</v>
      </c>
      <c r="S38" s="24">
        <v>1897.52552324</v>
      </c>
      <c r="T38" s="24">
        <v>1715.8305299900001</v>
      </c>
      <c r="U38" s="24">
        <v>2040.6256932000001</v>
      </c>
      <c r="V38" s="24">
        <v>1861.8922638900001</v>
      </c>
      <c r="W38" s="24">
        <v>1824.5534203312527</v>
      </c>
      <c r="X38" s="24">
        <v>2083.2717859404802</v>
      </c>
      <c r="Y38" s="24">
        <v>2076.3149258098128</v>
      </c>
      <c r="Z38" s="24">
        <f>SUM(O38:Y38)</f>
        <v>20847.840215511547</v>
      </c>
      <c r="AA38" s="24">
        <f t="shared" si="1"/>
        <v>-480.74021551154874</v>
      </c>
      <c r="AB38" s="26">
        <f t="shared" si="2"/>
        <v>97.694052666645732</v>
      </c>
      <c r="AC38" s="21"/>
      <c r="AD38" s="21"/>
    </row>
    <row r="39" spans="2:30" ht="18" customHeight="1" x14ac:dyDescent="0.2">
      <c r="B39" s="36" t="s">
        <v>51</v>
      </c>
      <c r="C39" s="24">
        <f>+[1]PP!O38</f>
        <v>1196.2</v>
      </c>
      <c r="D39" s="24">
        <f>+[1]PP!P38</f>
        <v>661.4</v>
      </c>
      <c r="E39" s="24">
        <f>+[1]PP!Q38</f>
        <v>67.099999999999994</v>
      </c>
      <c r="F39" s="24">
        <f>+[1]PP!R38</f>
        <v>45.5</v>
      </c>
      <c r="G39" s="24">
        <f>+[1]PP!S38</f>
        <v>47.2</v>
      </c>
      <c r="H39" s="24">
        <f>+[1]PP!T38</f>
        <v>41.4</v>
      </c>
      <c r="I39" s="24">
        <f>+[1]PP!U38</f>
        <v>46.6</v>
      </c>
      <c r="J39" s="24">
        <f>+[1]PP!V38</f>
        <v>40.799999999999997</v>
      </c>
      <c r="K39" s="24">
        <f>+[1]PP!W38</f>
        <v>39.4</v>
      </c>
      <c r="L39" s="24">
        <f>+[1]PP!X38</f>
        <v>65.099999999999994</v>
      </c>
      <c r="M39" s="24">
        <f>+[1]PP!Y38</f>
        <v>271.39999999999998</v>
      </c>
      <c r="N39" s="25">
        <f>SUM(C39:M39)</f>
        <v>2522.1</v>
      </c>
      <c r="O39" s="24">
        <v>1196.200875</v>
      </c>
      <c r="P39" s="24">
        <v>661.39732500000002</v>
      </c>
      <c r="Q39" s="24">
        <v>67.086399999999998</v>
      </c>
      <c r="R39" s="24">
        <v>45.512025000000001</v>
      </c>
      <c r="S39" s="24">
        <v>47.203575000000001</v>
      </c>
      <c r="T39" s="24">
        <v>41.337375000000002</v>
      </c>
      <c r="U39" s="24">
        <v>46.580550000000002</v>
      </c>
      <c r="V39" s="24">
        <v>40.080325000000002</v>
      </c>
      <c r="W39" s="24">
        <v>68.936918324637404</v>
      </c>
      <c r="X39" s="24">
        <v>264.58014260367452</v>
      </c>
      <c r="Y39" s="24">
        <v>480.4143912413154</v>
      </c>
      <c r="Z39" s="24">
        <f>SUM(O39:Y39)</f>
        <v>2959.3299021696271</v>
      </c>
      <c r="AA39" s="24">
        <f t="shared" si="1"/>
        <v>-437.22990216962717</v>
      </c>
      <c r="AB39" s="26">
        <f t="shared" si="2"/>
        <v>85.225374776598144</v>
      </c>
      <c r="AC39" s="21"/>
      <c r="AD39" s="21"/>
    </row>
    <row r="40" spans="2:30" ht="18" customHeight="1" x14ac:dyDescent="0.2">
      <c r="B40" s="38" t="s">
        <v>52</v>
      </c>
      <c r="C40" s="18">
        <f>+C41+C42</f>
        <v>23.1</v>
      </c>
      <c r="D40" s="18">
        <f t="shared" ref="D40:M40" si="25">+D41+D42</f>
        <v>21.9</v>
      </c>
      <c r="E40" s="18">
        <f t="shared" si="25"/>
        <v>24.200000000000003</v>
      </c>
      <c r="F40" s="18">
        <f t="shared" si="25"/>
        <v>20.8</v>
      </c>
      <c r="G40" s="18">
        <f t="shared" si="25"/>
        <v>22.700000000000003</v>
      </c>
      <c r="H40" s="18">
        <f t="shared" si="25"/>
        <v>17.399999999999999</v>
      </c>
      <c r="I40" s="18">
        <f t="shared" si="25"/>
        <v>23.9</v>
      </c>
      <c r="J40" s="18">
        <f t="shared" si="25"/>
        <v>20.6</v>
      </c>
      <c r="K40" s="18">
        <f t="shared" si="25"/>
        <v>18</v>
      </c>
      <c r="L40" s="18">
        <f t="shared" si="25"/>
        <v>28.4</v>
      </c>
      <c r="M40" s="18">
        <f t="shared" si="25"/>
        <v>28.4</v>
      </c>
      <c r="N40" s="18">
        <f>+N41+N42</f>
        <v>249.39999999999998</v>
      </c>
      <c r="O40" s="18">
        <v>39.954936570000001</v>
      </c>
      <c r="P40" s="18">
        <v>41.28560976</v>
      </c>
      <c r="Q40" s="18">
        <v>44.324254440000004</v>
      </c>
      <c r="R40" s="18">
        <v>49.915923010578013</v>
      </c>
      <c r="S40" s="18">
        <v>34.751006278147202</v>
      </c>
      <c r="T40" s="18">
        <v>23.982343425468351</v>
      </c>
      <c r="U40" s="18">
        <v>39.323705945501537</v>
      </c>
      <c r="V40" s="18">
        <v>23.647170763381023</v>
      </c>
      <c r="W40" s="18">
        <v>32.386459159659381</v>
      </c>
      <c r="X40" s="18">
        <v>29.483909326413624</v>
      </c>
      <c r="Y40" s="18">
        <v>32.972256836293056</v>
      </c>
      <c r="Z40" s="18">
        <f>+Z41+Z42</f>
        <v>392.02757551544221</v>
      </c>
      <c r="AA40" s="18">
        <f t="shared" si="1"/>
        <v>-142.62757551544223</v>
      </c>
      <c r="AB40" s="20">
        <f t="shared" si="2"/>
        <v>63.617973728528177</v>
      </c>
      <c r="AC40" s="21"/>
      <c r="AD40" s="21"/>
    </row>
    <row r="41" spans="2:30" ht="18" customHeight="1" x14ac:dyDescent="0.2">
      <c r="B41" s="39" t="s">
        <v>53</v>
      </c>
      <c r="C41" s="24">
        <f>+[1]PP!O40</f>
        <v>12.5</v>
      </c>
      <c r="D41" s="24">
        <f>+[1]PP!P40</f>
        <v>9.6</v>
      </c>
      <c r="E41" s="24">
        <f>+[1]PP!Q40</f>
        <v>15.9</v>
      </c>
      <c r="F41" s="24">
        <f>+[1]PP!R40</f>
        <v>13.6</v>
      </c>
      <c r="G41" s="24">
        <f>+[1]PP!S40</f>
        <v>14.4</v>
      </c>
      <c r="H41" s="24">
        <f>+[1]PP!T40</f>
        <v>13.1</v>
      </c>
      <c r="I41" s="24">
        <f>+[1]PP!U40</f>
        <v>17</v>
      </c>
      <c r="J41" s="24">
        <f>+[1]PP!V40</f>
        <v>11.7</v>
      </c>
      <c r="K41" s="24">
        <f>+[1]PP!W40</f>
        <v>11.4</v>
      </c>
      <c r="L41" s="24">
        <f>+[1]PP!X40</f>
        <v>15.5</v>
      </c>
      <c r="M41" s="24">
        <f>+[1]PP!Y40</f>
        <v>19</v>
      </c>
      <c r="N41" s="25">
        <f>SUM(C41:M41)</f>
        <v>153.69999999999999</v>
      </c>
      <c r="O41" s="25">
        <v>12.547770570000001</v>
      </c>
      <c r="P41" s="25">
        <v>9.5796247599999997</v>
      </c>
      <c r="Q41" s="25">
        <v>15.86316544</v>
      </c>
      <c r="R41" s="25">
        <v>13.526611369999999</v>
      </c>
      <c r="S41" s="25">
        <v>14.355172119999999</v>
      </c>
      <c r="T41" s="25">
        <v>13.11042134</v>
      </c>
      <c r="U41" s="25">
        <v>17.02062316</v>
      </c>
      <c r="V41" s="25">
        <v>12.459676412567605</v>
      </c>
      <c r="W41" s="25">
        <v>14.602630702416516</v>
      </c>
      <c r="X41" s="25">
        <v>15.874501326413625</v>
      </c>
      <c r="Y41" s="25">
        <v>16.317062836293058</v>
      </c>
      <c r="Z41" s="24">
        <f>SUM(O41:Y41)</f>
        <v>155.2572600376908</v>
      </c>
      <c r="AA41" s="24">
        <f t="shared" si="1"/>
        <v>-1.5572600376908099</v>
      </c>
      <c r="AB41" s="26">
        <f t="shared" si="2"/>
        <v>98.996980857891757</v>
      </c>
      <c r="AC41" s="21"/>
      <c r="AD41" s="21"/>
    </row>
    <row r="42" spans="2:30" ht="18" customHeight="1" x14ac:dyDescent="0.2">
      <c r="B42" s="40" t="s">
        <v>54</v>
      </c>
      <c r="C42" s="41">
        <f>+[1]PP!O41</f>
        <v>10.6</v>
      </c>
      <c r="D42" s="41">
        <f>+[1]PP!P41</f>
        <v>12.3</v>
      </c>
      <c r="E42" s="41">
        <f>+[1]PP!Q41</f>
        <v>8.3000000000000007</v>
      </c>
      <c r="F42" s="41">
        <f>+[1]PP!R41</f>
        <v>7.2</v>
      </c>
      <c r="G42" s="41">
        <f>+[1]PP!S41</f>
        <v>8.3000000000000007</v>
      </c>
      <c r="H42" s="41">
        <f>+[1]PP!T41</f>
        <v>4.3</v>
      </c>
      <c r="I42" s="41">
        <f>+[1]PP!U41</f>
        <v>6.9</v>
      </c>
      <c r="J42" s="41">
        <f>+[1]PP!V41</f>
        <v>8.9</v>
      </c>
      <c r="K42" s="41">
        <f>+[1]PP!W41</f>
        <v>6.6</v>
      </c>
      <c r="L42" s="41">
        <f>+[1]PP!X41</f>
        <v>12.9</v>
      </c>
      <c r="M42" s="41">
        <f>+[1]PP!Y41</f>
        <v>9.4</v>
      </c>
      <c r="N42" s="41">
        <f>SUM(C42:M42)</f>
        <v>95.7</v>
      </c>
      <c r="O42" s="41">
        <v>27.407166</v>
      </c>
      <c r="P42" s="41">
        <v>31.705984999999998</v>
      </c>
      <c r="Q42" s="41">
        <v>28.461089000000001</v>
      </c>
      <c r="R42" s="41">
        <v>36.389311640578015</v>
      </c>
      <c r="S42" s="41">
        <v>20.395834158147206</v>
      </c>
      <c r="T42" s="41">
        <v>10.87192208546835</v>
      </c>
      <c r="U42" s="41">
        <v>22.303082785501537</v>
      </c>
      <c r="V42" s="41">
        <v>11.187494350813418</v>
      </c>
      <c r="W42" s="41">
        <v>17.783828457242869</v>
      </c>
      <c r="X42" s="41">
        <v>13.609408</v>
      </c>
      <c r="Y42" s="41">
        <v>16.655194000000002</v>
      </c>
      <c r="Z42" s="41">
        <f>SUM(O42:Y42)</f>
        <v>236.77031547775138</v>
      </c>
      <c r="AA42" s="41">
        <f t="shared" si="1"/>
        <v>-141.07031547775136</v>
      </c>
      <c r="AB42" s="42">
        <f t="shared" si="2"/>
        <v>40.418918143052714</v>
      </c>
      <c r="AC42" s="21"/>
      <c r="AD42" s="21"/>
    </row>
    <row r="43" spans="2:30" ht="18" customHeight="1" x14ac:dyDescent="0.2">
      <c r="B43" s="36" t="s">
        <v>55</v>
      </c>
      <c r="C43" s="24">
        <f>+[1]PP!O42</f>
        <v>98.2</v>
      </c>
      <c r="D43" s="24">
        <f>+[1]PP!P42</f>
        <v>102.7</v>
      </c>
      <c r="E43" s="24">
        <f>+[1]PP!Q42</f>
        <v>105.4</v>
      </c>
      <c r="F43" s="24">
        <f>+[1]PP!R42</f>
        <v>108.1</v>
      </c>
      <c r="G43" s="24">
        <f>+[1]PP!S42</f>
        <v>106.2</v>
      </c>
      <c r="H43" s="24">
        <f>+[1]PP!T42</f>
        <v>103.8</v>
      </c>
      <c r="I43" s="24">
        <f>+[1]PP!U42</f>
        <v>126.1</v>
      </c>
      <c r="J43" s="24">
        <f>+[1]PP!V42</f>
        <v>103.6</v>
      </c>
      <c r="K43" s="24">
        <f>+[1]PP!W42</f>
        <v>104.9</v>
      </c>
      <c r="L43" s="24">
        <f>+[1]PP!X42</f>
        <v>105.2</v>
      </c>
      <c r="M43" s="24">
        <f>+[1]PP!Y42</f>
        <v>104.5</v>
      </c>
      <c r="N43" s="25">
        <f>SUM(C43:M43)</f>
        <v>1168.7</v>
      </c>
      <c r="O43" s="24">
        <v>98.168109989999991</v>
      </c>
      <c r="P43" s="24">
        <v>102.72965666</v>
      </c>
      <c r="Q43" s="24">
        <v>105.42531764</v>
      </c>
      <c r="R43" s="24">
        <v>108.1251185</v>
      </c>
      <c r="S43" s="24">
        <v>106.21635551</v>
      </c>
      <c r="T43" s="24">
        <v>103.80879129</v>
      </c>
      <c r="U43" s="24">
        <v>104.67744238</v>
      </c>
      <c r="V43" s="24">
        <v>125.89970987480099</v>
      </c>
      <c r="W43" s="24">
        <v>123.988016115215</v>
      </c>
      <c r="X43" s="24">
        <v>119.25914958887299</v>
      </c>
      <c r="Y43" s="24">
        <v>115.73322387882699</v>
      </c>
      <c r="Z43" s="24">
        <f>SUM(O43:Y43)</f>
        <v>1214.0308914277159</v>
      </c>
      <c r="AA43" s="24">
        <f t="shared" si="1"/>
        <v>-45.330891427715869</v>
      </c>
      <c r="AB43" s="26">
        <f t="shared" si="2"/>
        <v>96.266084187165433</v>
      </c>
      <c r="AC43" s="21"/>
      <c r="AD43" s="21"/>
    </row>
    <row r="44" spans="2:30" ht="18" customHeight="1" x14ac:dyDescent="0.2">
      <c r="B44" s="36" t="s">
        <v>56</v>
      </c>
      <c r="C44" s="24">
        <f>+[1]PP!O43</f>
        <v>35.200000000000003</v>
      </c>
      <c r="D44" s="24">
        <f>+[1]PP!P43</f>
        <v>30.7</v>
      </c>
      <c r="E44" s="24">
        <f>+[1]PP!Q43</f>
        <v>33.4</v>
      </c>
      <c r="F44" s="24">
        <f>+[1]PP!R43</f>
        <v>32.4</v>
      </c>
      <c r="G44" s="24">
        <f>+[1]PP!S43</f>
        <v>34.5</v>
      </c>
      <c r="H44" s="24">
        <f>+[1]PP!T43</f>
        <v>33.9</v>
      </c>
      <c r="I44" s="24">
        <f>+[1]PP!U43</f>
        <v>33.799999999999997</v>
      </c>
      <c r="J44" s="24">
        <f>+[1]PP!V43</f>
        <v>32.799999999999997</v>
      </c>
      <c r="K44" s="24">
        <f>+[1]PP!W43</f>
        <v>34</v>
      </c>
      <c r="L44" s="24">
        <f>+[1]PP!X43</f>
        <v>34.1</v>
      </c>
      <c r="M44" s="24">
        <f>+[1]PP!Y43</f>
        <v>33.5</v>
      </c>
      <c r="N44" s="25">
        <f t="shared" ref="N44:N45" si="26">SUM(C44:M44)</f>
        <v>368.30000000000007</v>
      </c>
      <c r="O44" s="24">
        <v>35.17825148</v>
      </c>
      <c r="P44" s="24">
        <v>30.6691225</v>
      </c>
      <c r="Q44" s="24">
        <v>33.376041499999999</v>
      </c>
      <c r="R44" s="24">
        <v>32.346899969999996</v>
      </c>
      <c r="S44" s="24">
        <v>34.469219029999998</v>
      </c>
      <c r="T44" s="24">
        <v>33.901488579999999</v>
      </c>
      <c r="U44" s="24">
        <v>33.839992909999999</v>
      </c>
      <c r="V44" s="24">
        <v>39.674732583677802</v>
      </c>
      <c r="W44" s="24">
        <v>39.020322501241694</v>
      </c>
      <c r="X44" s="24">
        <v>40.824734360479155</v>
      </c>
      <c r="Y44" s="24">
        <v>39.277369881266395</v>
      </c>
      <c r="Z44" s="24">
        <f t="shared" ref="Z44:Z45" si="27">SUM(O44:Y44)</f>
        <v>392.57817529666511</v>
      </c>
      <c r="AA44" s="24">
        <f t="shared" si="1"/>
        <v>-24.27817529666504</v>
      </c>
      <c r="AB44" s="26">
        <f t="shared" si="2"/>
        <v>93.815709373472316</v>
      </c>
      <c r="AC44" s="21"/>
      <c r="AD44" s="21"/>
    </row>
    <row r="45" spans="2:30" ht="18" customHeight="1" x14ac:dyDescent="0.2">
      <c r="B45" s="43" t="s">
        <v>36</v>
      </c>
      <c r="C45" s="24">
        <f>+[1]PP!O44</f>
        <v>0</v>
      </c>
      <c r="D45" s="24">
        <f>+[1]PP!P44</f>
        <v>0</v>
      </c>
      <c r="E45" s="24">
        <f>+[1]PP!Q44</f>
        <v>0</v>
      </c>
      <c r="F45" s="24">
        <f>+[1]PP!R44</f>
        <v>0</v>
      </c>
      <c r="G45" s="24">
        <f>+[1]PP!S44</f>
        <v>0</v>
      </c>
      <c r="H45" s="24">
        <f>+[1]PP!T44</f>
        <v>0</v>
      </c>
      <c r="I45" s="24">
        <f>+[1]PP!U44</f>
        <v>0</v>
      </c>
      <c r="J45" s="24">
        <f>+[1]PP!V44</f>
        <v>0</v>
      </c>
      <c r="K45" s="24">
        <f>+[1]PP!W44</f>
        <v>0</v>
      </c>
      <c r="L45" s="24">
        <f>+[1]PP!X44</f>
        <v>0</v>
      </c>
      <c r="M45" s="24">
        <f>+[1]PP!Y44</f>
        <v>0</v>
      </c>
      <c r="N45" s="25">
        <f t="shared" si="26"/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f t="shared" si="27"/>
        <v>0</v>
      </c>
      <c r="AA45" s="24">
        <f t="shared" si="1"/>
        <v>0</v>
      </c>
      <c r="AB45" s="26">
        <v>0</v>
      </c>
      <c r="AC45" s="21"/>
      <c r="AD45" s="21"/>
    </row>
    <row r="46" spans="2:30" ht="18" customHeight="1" x14ac:dyDescent="0.2">
      <c r="B46" s="35" t="s">
        <v>57</v>
      </c>
      <c r="C46" s="18">
        <f>+[1]PP!O45</f>
        <v>258.2</v>
      </c>
      <c r="D46" s="18">
        <f>+[1]PP!P45</f>
        <v>271.60000000000002</v>
      </c>
      <c r="E46" s="18">
        <f>+[1]PP!Q45</f>
        <v>246.2</v>
      </c>
      <c r="F46" s="18">
        <f>+[1]PP!R45</f>
        <v>286.3</v>
      </c>
      <c r="G46" s="18">
        <f>+[1]PP!S45</f>
        <v>281.5</v>
      </c>
      <c r="H46" s="18">
        <f>+[1]PP!T45</f>
        <v>425.1</v>
      </c>
      <c r="I46" s="18">
        <f>+[1]PP!U45</f>
        <v>239.2</v>
      </c>
      <c r="J46" s="18">
        <f>+[1]PP!V45</f>
        <v>237.4</v>
      </c>
      <c r="K46" s="18">
        <f>+[1]PP!W45</f>
        <v>265</v>
      </c>
      <c r="L46" s="18">
        <f>+[1]PP!X45</f>
        <v>265.10000000000002</v>
      </c>
      <c r="M46" s="18">
        <f>+[1]PP!Y45</f>
        <v>250.4</v>
      </c>
      <c r="N46" s="19">
        <f>SUM(C46:M46)</f>
        <v>3026</v>
      </c>
      <c r="O46" s="18">
        <v>258.24489820999997</v>
      </c>
      <c r="P46" s="18">
        <v>271.62874141000003</v>
      </c>
      <c r="Q46" s="18">
        <v>246.24161269999993</v>
      </c>
      <c r="R46" s="18">
        <v>286.28162046000006</v>
      </c>
      <c r="S46" s="18">
        <v>281.53931038999997</v>
      </c>
      <c r="T46" s="18">
        <v>425.15873604999996</v>
      </c>
      <c r="U46" s="18">
        <v>239.15359137347596</v>
      </c>
      <c r="V46" s="18">
        <v>231.6614815408052</v>
      </c>
      <c r="W46" s="18">
        <v>308.2166428281256</v>
      </c>
      <c r="X46" s="18">
        <v>280.09832770934281</v>
      </c>
      <c r="Y46" s="18">
        <v>276.60301903457832</v>
      </c>
      <c r="Z46" s="18">
        <f>SUM(O46:Y46)</f>
        <v>3104.827981706328</v>
      </c>
      <c r="AA46" s="18">
        <f t="shared" si="1"/>
        <v>-78.827981706328046</v>
      </c>
      <c r="AB46" s="20">
        <f t="shared" ref="AB46:AB62" si="28">+N46/Z46*100</f>
        <v>97.461115972582604</v>
      </c>
      <c r="AC46" s="21"/>
      <c r="AD46" s="21"/>
    </row>
    <row r="47" spans="2:30" ht="18" customHeight="1" x14ac:dyDescent="0.2">
      <c r="B47" s="22" t="s">
        <v>58</v>
      </c>
      <c r="C47" s="18">
        <f t="shared" ref="C47:Y47" si="29">+C48+C50</f>
        <v>5566.6</v>
      </c>
      <c r="D47" s="18">
        <f t="shared" si="29"/>
        <v>5529.5</v>
      </c>
      <c r="E47" s="18">
        <f t="shared" si="29"/>
        <v>5991.8</v>
      </c>
      <c r="F47" s="18">
        <f t="shared" si="29"/>
        <v>5996.4000000000005</v>
      </c>
      <c r="G47" s="18">
        <f t="shared" si="29"/>
        <v>5738.2000000000007</v>
      </c>
      <c r="H47" s="18">
        <f t="shared" si="29"/>
        <v>5559.2</v>
      </c>
      <c r="I47" s="18">
        <f t="shared" si="29"/>
        <v>6565.4</v>
      </c>
      <c r="J47" s="18">
        <f t="shared" si="29"/>
        <v>6446.1</v>
      </c>
      <c r="K47" s="18">
        <f t="shared" si="29"/>
        <v>6735.5</v>
      </c>
      <c r="L47" s="18">
        <f t="shared" si="29"/>
        <v>6439.7</v>
      </c>
      <c r="M47" s="18">
        <f t="shared" si="29"/>
        <v>5917.6</v>
      </c>
      <c r="N47" s="18">
        <f>+N48+N50</f>
        <v>66486</v>
      </c>
      <c r="O47" s="18">
        <f t="shared" si="29"/>
        <v>5566.5621960499993</v>
      </c>
      <c r="P47" s="18">
        <f t="shared" si="29"/>
        <v>5529.4626299900001</v>
      </c>
      <c r="Q47" s="18">
        <f t="shared" si="29"/>
        <v>5991.7716473700002</v>
      </c>
      <c r="R47" s="18">
        <f t="shared" si="29"/>
        <v>5996.3816343299995</v>
      </c>
      <c r="S47" s="18">
        <f t="shared" si="29"/>
        <v>5738.2216456400001</v>
      </c>
      <c r="T47" s="18">
        <f t="shared" si="29"/>
        <v>5559.1911767299998</v>
      </c>
      <c r="U47" s="18">
        <f t="shared" si="29"/>
        <v>6565.3854704599999</v>
      </c>
      <c r="V47" s="18">
        <f t="shared" si="29"/>
        <v>7065.8360717382766</v>
      </c>
      <c r="W47" s="18">
        <f t="shared" si="29"/>
        <v>7021.0758518043522</v>
      </c>
      <c r="X47" s="18">
        <f t="shared" si="29"/>
        <v>7303.4647735584422</v>
      </c>
      <c r="Y47" s="18">
        <f t="shared" si="29"/>
        <v>6938.1340146462298</v>
      </c>
      <c r="Z47" s="18">
        <f>+Z48+Z50</f>
        <v>69275.487112317292</v>
      </c>
      <c r="AA47" s="18">
        <f t="shared" si="1"/>
        <v>-2789.4871123172925</v>
      </c>
      <c r="AB47" s="20">
        <f t="shared" si="28"/>
        <v>95.973341756811237</v>
      </c>
      <c r="AC47" s="21"/>
      <c r="AD47" s="21"/>
    </row>
    <row r="48" spans="2:30" ht="18" customHeight="1" x14ac:dyDescent="0.2">
      <c r="B48" s="35" t="s">
        <v>59</v>
      </c>
      <c r="C48" s="18">
        <f t="shared" ref="C48:Y48" si="30">SUM(C49:C49)</f>
        <v>4516.1000000000004</v>
      </c>
      <c r="D48" s="18">
        <f t="shared" si="30"/>
        <v>4532.1000000000004</v>
      </c>
      <c r="E48" s="18">
        <f t="shared" si="30"/>
        <v>4975.8</v>
      </c>
      <c r="F48" s="18">
        <f t="shared" si="30"/>
        <v>4976.8</v>
      </c>
      <c r="G48" s="18">
        <f t="shared" si="30"/>
        <v>4858.1000000000004</v>
      </c>
      <c r="H48" s="18">
        <f t="shared" si="30"/>
        <v>4709.8999999999996</v>
      </c>
      <c r="I48" s="18">
        <f t="shared" si="30"/>
        <v>5598</v>
      </c>
      <c r="J48" s="18">
        <f t="shared" si="30"/>
        <v>5342.3</v>
      </c>
      <c r="K48" s="18">
        <f t="shared" si="30"/>
        <v>5812.2</v>
      </c>
      <c r="L48" s="18">
        <f t="shared" si="30"/>
        <v>5703</v>
      </c>
      <c r="M48" s="18">
        <f t="shared" si="30"/>
        <v>5091.5</v>
      </c>
      <c r="N48" s="19">
        <f>SUM(N49:N49)</f>
        <v>56115.8</v>
      </c>
      <c r="O48" s="18">
        <f t="shared" si="30"/>
        <v>4516.0970102299998</v>
      </c>
      <c r="P48" s="18">
        <f t="shared" si="30"/>
        <v>4532.0640103300002</v>
      </c>
      <c r="Q48" s="18">
        <f t="shared" si="30"/>
        <v>4975.7789904600004</v>
      </c>
      <c r="R48" s="18">
        <f t="shared" si="30"/>
        <v>4976.7869044099998</v>
      </c>
      <c r="S48" s="18">
        <f t="shared" si="30"/>
        <v>4858.0872523400003</v>
      </c>
      <c r="T48" s="18">
        <f t="shared" si="30"/>
        <v>4709.8888395699996</v>
      </c>
      <c r="U48" s="18">
        <f t="shared" si="30"/>
        <v>5597.9458331300002</v>
      </c>
      <c r="V48" s="18">
        <f t="shared" si="30"/>
        <v>5993.6228492963292</v>
      </c>
      <c r="W48" s="18">
        <f t="shared" si="30"/>
        <v>6082.3701657996926</v>
      </c>
      <c r="X48" s="18">
        <f t="shared" si="30"/>
        <v>6385.8392352767496</v>
      </c>
      <c r="Y48" s="18">
        <f t="shared" si="30"/>
        <v>6051.8184256728919</v>
      </c>
      <c r="Z48" s="18">
        <f>SUM(Z49:Z49)</f>
        <v>58680.299516515661</v>
      </c>
      <c r="AA48" s="18">
        <f t="shared" si="1"/>
        <v>-2564.4995165156579</v>
      </c>
      <c r="AB48" s="20">
        <f t="shared" si="28"/>
        <v>95.629709565824768</v>
      </c>
      <c r="AC48" s="21"/>
      <c r="AD48" s="21"/>
    </row>
    <row r="49" spans="2:30" ht="18" customHeight="1" x14ac:dyDescent="0.2">
      <c r="B49" s="36" t="s">
        <v>60</v>
      </c>
      <c r="C49" s="24">
        <f>+[1]PP!O48</f>
        <v>4516.1000000000004</v>
      </c>
      <c r="D49" s="24">
        <f>+[1]PP!P48</f>
        <v>4532.1000000000004</v>
      </c>
      <c r="E49" s="24">
        <f>+[1]PP!Q48</f>
        <v>4975.8</v>
      </c>
      <c r="F49" s="24">
        <f>+[1]PP!R48</f>
        <v>4976.8</v>
      </c>
      <c r="G49" s="24">
        <f>+[1]PP!S48</f>
        <v>4858.1000000000004</v>
      </c>
      <c r="H49" s="24">
        <f>+[1]PP!T48</f>
        <v>4709.8999999999996</v>
      </c>
      <c r="I49" s="24">
        <f>+[1]PP!U48</f>
        <v>5598</v>
      </c>
      <c r="J49" s="24">
        <f>+[1]PP!V48</f>
        <v>5342.3</v>
      </c>
      <c r="K49" s="24">
        <f>+[1]PP!W48</f>
        <v>5812.2</v>
      </c>
      <c r="L49" s="24">
        <f>+[1]PP!X48</f>
        <v>5703</v>
      </c>
      <c r="M49" s="24">
        <f>+[1]PP!Y48</f>
        <v>5091.5</v>
      </c>
      <c r="N49" s="25">
        <f>SUM(C49:M49)</f>
        <v>56115.8</v>
      </c>
      <c r="O49" s="24">
        <v>4516.0970102299998</v>
      </c>
      <c r="P49" s="24">
        <v>4532.0640103300002</v>
      </c>
      <c r="Q49" s="24">
        <v>4975.7789904600004</v>
      </c>
      <c r="R49" s="24">
        <v>4976.7869044099998</v>
      </c>
      <c r="S49" s="24">
        <v>4858.0872523400003</v>
      </c>
      <c r="T49" s="24">
        <v>4709.8888395699996</v>
      </c>
      <c r="U49" s="24">
        <v>5597.9458331300002</v>
      </c>
      <c r="V49" s="24">
        <v>5993.6228492963292</v>
      </c>
      <c r="W49" s="24">
        <v>6082.3701657996926</v>
      </c>
      <c r="X49" s="24">
        <v>6385.8392352767496</v>
      </c>
      <c r="Y49" s="24">
        <v>6051.8184256728919</v>
      </c>
      <c r="Z49" s="24">
        <f>SUM(O49:Y49)</f>
        <v>58680.299516515661</v>
      </c>
      <c r="AA49" s="24">
        <f t="shared" si="1"/>
        <v>-2564.4995165156579</v>
      </c>
      <c r="AB49" s="26">
        <f t="shared" si="28"/>
        <v>95.629709565824768</v>
      </c>
      <c r="AC49" s="21"/>
      <c r="AD49" s="21"/>
    </row>
    <row r="50" spans="2:30" ht="18" customHeight="1" x14ac:dyDescent="0.2">
      <c r="B50" s="35" t="s">
        <v>61</v>
      </c>
      <c r="C50" s="18">
        <f>SUM(C51:C53)</f>
        <v>1050.5</v>
      </c>
      <c r="D50" s="18">
        <f t="shared" ref="D50:M50" si="31">SUM(D51:D53)</f>
        <v>997.4</v>
      </c>
      <c r="E50" s="18">
        <f t="shared" si="31"/>
        <v>1016</v>
      </c>
      <c r="F50" s="18">
        <f t="shared" si="31"/>
        <v>1019.6</v>
      </c>
      <c r="G50" s="18">
        <f t="shared" si="31"/>
        <v>880.1</v>
      </c>
      <c r="H50" s="18">
        <f t="shared" si="31"/>
        <v>849.30000000000007</v>
      </c>
      <c r="I50" s="18">
        <f t="shared" si="31"/>
        <v>967.40000000000009</v>
      </c>
      <c r="J50" s="18">
        <f t="shared" si="31"/>
        <v>1103.7999999999997</v>
      </c>
      <c r="K50" s="18">
        <f t="shared" si="31"/>
        <v>923.30000000000007</v>
      </c>
      <c r="L50" s="18">
        <f t="shared" si="31"/>
        <v>736.7</v>
      </c>
      <c r="M50" s="18">
        <f t="shared" si="31"/>
        <v>826.09999999999991</v>
      </c>
      <c r="N50" s="19">
        <f>SUM(N51:N53)</f>
        <v>10370.199999999999</v>
      </c>
      <c r="O50" s="18">
        <f>+O51+O52+O53</f>
        <v>1050.46518582</v>
      </c>
      <c r="P50" s="18">
        <f t="shared" ref="P50:Y50" si="32">+P51+P52+P53</f>
        <v>997.39861966000001</v>
      </c>
      <c r="Q50" s="18">
        <f t="shared" si="32"/>
        <v>1015.9926569099999</v>
      </c>
      <c r="R50" s="18">
        <f t="shared" si="32"/>
        <v>1019.59472992</v>
      </c>
      <c r="S50" s="18">
        <f t="shared" si="32"/>
        <v>880.13439329999994</v>
      </c>
      <c r="T50" s="18">
        <f t="shared" si="32"/>
        <v>849.30233715999987</v>
      </c>
      <c r="U50" s="18">
        <f t="shared" si="32"/>
        <v>967.43963732999998</v>
      </c>
      <c r="V50" s="18">
        <f t="shared" si="32"/>
        <v>1072.2132224419474</v>
      </c>
      <c r="W50" s="18">
        <f t="shared" si="32"/>
        <v>938.7056860046597</v>
      </c>
      <c r="X50" s="18">
        <f t="shared" si="32"/>
        <v>917.6255382816928</v>
      </c>
      <c r="Y50" s="18">
        <f t="shared" si="32"/>
        <v>886.31558897333832</v>
      </c>
      <c r="Z50" s="18">
        <f>SUM(Z51:Z53)</f>
        <v>10595.187595801635</v>
      </c>
      <c r="AA50" s="18">
        <f t="shared" si="1"/>
        <v>-224.98759580163642</v>
      </c>
      <c r="AB50" s="20">
        <f t="shared" si="28"/>
        <v>97.876511446661041</v>
      </c>
      <c r="AC50" s="21"/>
      <c r="AD50" s="21"/>
    </row>
    <row r="51" spans="2:30" ht="18" customHeight="1" x14ac:dyDescent="0.2">
      <c r="B51" s="36" t="s">
        <v>62</v>
      </c>
      <c r="C51" s="24">
        <f>+[1]PP!O50</f>
        <v>1031.5</v>
      </c>
      <c r="D51" s="24">
        <f>+[1]PP!P50</f>
        <v>980.4</v>
      </c>
      <c r="E51" s="24">
        <f>+[1]PP!Q50</f>
        <v>995.8</v>
      </c>
      <c r="F51" s="24">
        <f>+[1]PP!R50</f>
        <v>1002.7</v>
      </c>
      <c r="G51" s="24">
        <f>+[1]PP!S50</f>
        <v>863.8</v>
      </c>
      <c r="H51" s="24">
        <f>+[1]PP!T50</f>
        <v>828.7</v>
      </c>
      <c r="I51" s="24">
        <f>+[1]PP!U50</f>
        <v>946.7</v>
      </c>
      <c r="J51" s="24">
        <f>+[1]PP!V50</f>
        <v>1086.0999999999999</v>
      </c>
      <c r="K51" s="24">
        <f>+[1]PP!W50</f>
        <v>903.6</v>
      </c>
      <c r="L51" s="24">
        <f>+[1]PP!X50</f>
        <v>715.9</v>
      </c>
      <c r="M51" s="24">
        <f>+[1]PP!Y50</f>
        <v>807.3</v>
      </c>
      <c r="N51" s="25">
        <f>SUM(C51:M51)</f>
        <v>10162.499999999998</v>
      </c>
      <c r="O51" s="24">
        <v>1031.51831889</v>
      </c>
      <c r="P51" s="24">
        <v>980.38520492999999</v>
      </c>
      <c r="Q51" s="24">
        <v>995.75878977999992</v>
      </c>
      <c r="R51" s="24">
        <v>1002.6958135900001</v>
      </c>
      <c r="S51" s="24">
        <v>863.84873544000004</v>
      </c>
      <c r="T51" s="24">
        <v>828.72291114999996</v>
      </c>
      <c r="U51" s="24">
        <v>946.76530804999993</v>
      </c>
      <c r="V51" s="24">
        <v>1050.80675325731</v>
      </c>
      <c r="W51" s="24">
        <v>918.06870947183859</v>
      </c>
      <c r="X51" s="24">
        <v>895.22334596369001</v>
      </c>
      <c r="Y51" s="24">
        <v>865.89253606294812</v>
      </c>
      <c r="Z51" s="24">
        <f>SUM(O51:Y51)</f>
        <v>10379.686426585784</v>
      </c>
      <c r="AA51" s="24">
        <f t="shared" si="1"/>
        <v>-217.18642658578574</v>
      </c>
      <c r="AB51" s="26">
        <f t="shared" si="28"/>
        <v>97.907582005276197</v>
      </c>
      <c r="AC51" s="21"/>
      <c r="AD51" s="21"/>
    </row>
    <row r="52" spans="2:30" ht="18" customHeight="1" x14ac:dyDescent="0.2">
      <c r="B52" s="36" t="s">
        <v>63</v>
      </c>
      <c r="C52" s="24">
        <f>+[1]PP!O51</f>
        <v>15.5</v>
      </c>
      <c r="D52" s="24">
        <f>+[1]PP!P51</f>
        <v>14.5</v>
      </c>
      <c r="E52" s="24">
        <f>+[1]PP!Q51</f>
        <v>17.2</v>
      </c>
      <c r="F52" s="24">
        <f>+[1]PP!R51</f>
        <v>14.1</v>
      </c>
      <c r="G52" s="24">
        <f>+[1]PP!S51</f>
        <v>13.6</v>
      </c>
      <c r="H52" s="24">
        <f>+[1]PP!T51</f>
        <v>18</v>
      </c>
      <c r="I52" s="24">
        <f>+[1]PP!U51</f>
        <v>18.2</v>
      </c>
      <c r="J52" s="24">
        <f>+[1]PP!V51</f>
        <v>15.1</v>
      </c>
      <c r="K52" s="24">
        <f>+[1]PP!W51</f>
        <v>16.5</v>
      </c>
      <c r="L52" s="24">
        <f>+[1]PP!X51</f>
        <v>17.7</v>
      </c>
      <c r="M52" s="24">
        <f>+[1]PP!Y51</f>
        <v>15.8</v>
      </c>
      <c r="N52" s="25">
        <f t="shared" ref="N52:N53" si="33">SUM(C52:M52)</f>
        <v>176.2</v>
      </c>
      <c r="O52" s="24">
        <v>15.467155999999999</v>
      </c>
      <c r="P52" s="24">
        <v>14.5281924</v>
      </c>
      <c r="Q52" s="24">
        <v>17.178222050000002</v>
      </c>
      <c r="R52" s="24">
        <v>14.141910599999999</v>
      </c>
      <c r="S52" s="24">
        <v>13.6002285</v>
      </c>
      <c r="T52" s="24">
        <v>18.026830199999999</v>
      </c>
      <c r="U52" s="24">
        <v>18.1640959</v>
      </c>
      <c r="V52" s="24">
        <v>17.866649329685615</v>
      </c>
      <c r="W52" s="24">
        <v>17.529769946034882</v>
      </c>
      <c r="X52" s="24">
        <v>18.460856132829083</v>
      </c>
      <c r="Y52" s="24">
        <v>16.826844835679516</v>
      </c>
      <c r="Z52" s="24">
        <f t="shared" ref="Z52:Z53" si="34">SUM(O52:Y52)</f>
        <v>181.79075589422911</v>
      </c>
      <c r="AA52" s="24">
        <f t="shared" si="1"/>
        <v>-5.5907558942291189</v>
      </c>
      <c r="AB52" s="26">
        <f t="shared" si="28"/>
        <v>96.924620359969254</v>
      </c>
      <c r="AC52" s="21"/>
      <c r="AD52" s="21"/>
    </row>
    <row r="53" spans="2:30" ht="18" customHeight="1" x14ac:dyDescent="0.2">
      <c r="B53" s="36" t="s">
        <v>36</v>
      </c>
      <c r="C53" s="24">
        <f>+[1]PP!O52</f>
        <v>3.5</v>
      </c>
      <c r="D53" s="24">
        <f>+[1]PP!P52</f>
        <v>2.5</v>
      </c>
      <c r="E53" s="24">
        <f>+[1]PP!Q52</f>
        <v>3</v>
      </c>
      <c r="F53" s="24">
        <f>+[1]PP!R52</f>
        <v>2.8</v>
      </c>
      <c r="G53" s="24">
        <f>+[1]PP!S52</f>
        <v>2.7</v>
      </c>
      <c r="H53" s="24">
        <f>+[1]PP!T52</f>
        <v>2.6</v>
      </c>
      <c r="I53" s="24">
        <f>+[1]PP!U52</f>
        <v>2.5</v>
      </c>
      <c r="J53" s="24">
        <f>+[1]PP!V52</f>
        <v>2.6</v>
      </c>
      <c r="K53" s="24">
        <f>+[1]PP!W52</f>
        <v>3.2</v>
      </c>
      <c r="L53" s="24">
        <f>+[1]PP!X52</f>
        <v>3.1</v>
      </c>
      <c r="M53" s="24">
        <f>+[1]PP!Y52</f>
        <v>3</v>
      </c>
      <c r="N53" s="25">
        <f t="shared" si="33"/>
        <v>31.500000000000004</v>
      </c>
      <c r="O53" s="24">
        <v>3.4797109299999995</v>
      </c>
      <c r="P53" s="24">
        <v>2.48522233</v>
      </c>
      <c r="Q53" s="24">
        <v>3.0556450800000001</v>
      </c>
      <c r="R53" s="24">
        <v>2.7570057299999999</v>
      </c>
      <c r="S53" s="24">
        <v>2.6854293599999997</v>
      </c>
      <c r="T53" s="24">
        <v>2.5525958100000001</v>
      </c>
      <c r="U53" s="24">
        <v>2.5102333799999998</v>
      </c>
      <c r="V53" s="24">
        <v>3.5398198549518844</v>
      </c>
      <c r="W53" s="24">
        <v>3.1072065867861709</v>
      </c>
      <c r="X53" s="24">
        <v>3.9413361851736775</v>
      </c>
      <c r="Y53" s="24">
        <v>3.5962080747106726</v>
      </c>
      <c r="Z53" s="24">
        <f t="shared" si="34"/>
        <v>33.710413321622404</v>
      </c>
      <c r="AA53" s="24">
        <f t="shared" si="1"/>
        <v>-2.2104133216224007</v>
      </c>
      <c r="AB53" s="26">
        <f t="shared" si="28"/>
        <v>93.44293616179246</v>
      </c>
      <c r="AC53" s="21"/>
      <c r="AD53" s="21"/>
    </row>
    <row r="54" spans="2:30" ht="18" customHeight="1" x14ac:dyDescent="0.2">
      <c r="B54" s="22" t="s">
        <v>64</v>
      </c>
      <c r="C54" s="18">
        <f>+[1]PP!O53</f>
        <v>128.80000000000001</v>
      </c>
      <c r="D54" s="18">
        <f>+[1]PP!P53</f>
        <v>132.5</v>
      </c>
      <c r="E54" s="18">
        <f>+[1]PP!Q53</f>
        <v>135.80000000000001</v>
      </c>
      <c r="F54" s="18">
        <f>+[1]PP!R53</f>
        <v>123.6</v>
      </c>
      <c r="G54" s="18">
        <f>+[1]PP!S53</f>
        <v>128.6</v>
      </c>
      <c r="H54" s="18">
        <f>+[1]PP!T53</f>
        <v>117.8</v>
      </c>
      <c r="I54" s="18">
        <f>+[1]PP!U53</f>
        <v>140.69999999999999</v>
      </c>
      <c r="J54" s="18">
        <f>+[1]PP!V53</f>
        <v>127.3</v>
      </c>
      <c r="K54" s="18">
        <f>+[1]PP!W53</f>
        <v>128.9</v>
      </c>
      <c r="L54" s="18">
        <f>+[1]PP!X53</f>
        <v>131.5</v>
      </c>
      <c r="M54" s="18">
        <f>+[1]PP!Y53</f>
        <v>129</v>
      </c>
      <c r="N54" s="19">
        <f>SUM(C54:M54)</f>
        <v>1424.5</v>
      </c>
      <c r="O54" s="18">
        <v>128.79745370000001</v>
      </c>
      <c r="P54" s="18">
        <v>132.5437263</v>
      </c>
      <c r="Q54" s="18">
        <v>135.82295690999999</v>
      </c>
      <c r="R54" s="18">
        <v>123.58609462999999</v>
      </c>
      <c r="S54" s="18">
        <v>128.61917288999999</v>
      </c>
      <c r="T54" s="18">
        <v>117.81383906999999</v>
      </c>
      <c r="U54" s="18">
        <v>140.75755347</v>
      </c>
      <c r="V54" s="18">
        <v>128.58522361999999</v>
      </c>
      <c r="W54" s="18">
        <v>149.21113967532401</v>
      </c>
      <c r="X54" s="18">
        <v>147.45958256614699</v>
      </c>
      <c r="Y54" s="18">
        <v>147.558060282979</v>
      </c>
      <c r="Z54" s="18">
        <f>SUM(O54:Y54)</f>
        <v>1480.7548031144497</v>
      </c>
      <c r="AA54" s="18">
        <f t="shared" si="1"/>
        <v>-56.254803114449714</v>
      </c>
      <c r="AB54" s="20">
        <f t="shared" si="28"/>
        <v>96.200937319525835</v>
      </c>
      <c r="AC54" s="21"/>
      <c r="AD54" s="21"/>
    </row>
    <row r="55" spans="2:30" ht="18" customHeight="1" x14ac:dyDescent="0.25">
      <c r="B55" s="22" t="s">
        <v>65</v>
      </c>
      <c r="C55" s="18">
        <f>+[1]PP!O54</f>
        <v>0.1</v>
      </c>
      <c r="D55" s="18">
        <f>+[1]PP!P54</f>
        <v>1.9</v>
      </c>
      <c r="E55" s="18">
        <f>+[1]PP!Q54</f>
        <v>0.3</v>
      </c>
      <c r="F55" s="18">
        <f>+[1]PP!R54</f>
        <v>1.2</v>
      </c>
      <c r="G55" s="18">
        <f>+[1]PP!S54</f>
        <v>0.2</v>
      </c>
      <c r="H55" s="18">
        <f>+[1]PP!T54</f>
        <v>0.4</v>
      </c>
      <c r="I55" s="18">
        <f>+[1]PP!U54</f>
        <v>0.4</v>
      </c>
      <c r="J55" s="18">
        <f>+[1]PP!V54</f>
        <v>0.2</v>
      </c>
      <c r="K55" s="18">
        <f>+[1]PP!W54</f>
        <v>0.3</v>
      </c>
      <c r="L55" s="18">
        <f>+[1]PP!X54</f>
        <v>0.5</v>
      </c>
      <c r="M55" s="18">
        <f>+[1]PP!Y54</f>
        <v>0.3</v>
      </c>
      <c r="N55" s="19">
        <f>SUM(C55:M55)</f>
        <v>5.8000000000000007</v>
      </c>
      <c r="O55" s="44">
        <v>0.13892564999999998</v>
      </c>
      <c r="P55" s="18">
        <v>1.8772053</v>
      </c>
      <c r="Q55" s="18">
        <v>0.33789173</v>
      </c>
      <c r="R55" s="18">
        <v>1.25039623</v>
      </c>
      <c r="S55" s="18">
        <v>0.15746010999999999</v>
      </c>
      <c r="T55" s="18">
        <v>0.39644016000000004</v>
      </c>
      <c r="U55" s="18">
        <v>0.37734087999999999</v>
      </c>
      <c r="V55" s="18">
        <v>0.11014414433261319</v>
      </c>
      <c r="W55" s="18">
        <v>0.19282100723857001</v>
      </c>
      <c r="X55" s="18">
        <v>0.29156823349760619</v>
      </c>
      <c r="Y55" s="18">
        <v>0.23396760119310839</v>
      </c>
      <c r="Z55" s="18">
        <f>SUM(O55:Y55)</f>
        <v>5.3641610462618976</v>
      </c>
      <c r="AA55" s="18">
        <f t="shared" si="1"/>
        <v>0.43583895373810311</v>
      </c>
      <c r="AB55" s="20">
        <f t="shared" si="28"/>
        <v>108.12501619506418</v>
      </c>
      <c r="AC55" s="21"/>
      <c r="AD55" s="21"/>
    </row>
    <row r="56" spans="2:30" ht="18" customHeight="1" x14ac:dyDescent="0.2">
      <c r="B56" s="22" t="s">
        <v>66</v>
      </c>
      <c r="C56" s="18">
        <f>+[1]PP!O55</f>
        <v>313.60000000000002</v>
      </c>
      <c r="D56" s="18">
        <f>+[1]PP!P55</f>
        <v>352.4</v>
      </c>
      <c r="E56" s="18">
        <f>+[1]PP!Q55</f>
        <v>988.2</v>
      </c>
      <c r="F56" s="18">
        <f>+[1]PP!R55</f>
        <v>329.6</v>
      </c>
      <c r="G56" s="18">
        <f>+[1]PP!S55</f>
        <v>328.5</v>
      </c>
      <c r="H56" s="18">
        <f>+[1]PP!T55</f>
        <v>1196.0999999999999</v>
      </c>
      <c r="I56" s="18">
        <f>+[1]PP!U55</f>
        <v>381.9</v>
      </c>
      <c r="J56" s="18">
        <f>+[1]PP!V55</f>
        <v>331</v>
      </c>
      <c r="K56" s="18">
        <f>+[1]PP!W55</f>
        <v>663.2</v>
      </c>
      <c r="L56" s="18">
        <f>+[1]PP!X55</f>
        <v>817.4</v>
      </c>
      <c r="M56" s="18">
        <f>+[1]PP!Y55</f>
        <v>612.29999999999995</v>
      </c>
      <c r="N56" s="19">
        <f>SUM(C56:M56)</f>
        <v>6314.2</v>
      </c>
      <c r="O56" s="18">
        <v>313.61356018999999</v>
      </c>
      <c r="P56" s="18">
        <v>352.36492356000002</v>
      </c>
      <c r="Q56" s="18">
        <v>988.14199103999999</v>
      </c>
      <c r="R56" s="18">
        <v>329.57287581000003</v>
      </c>
      <c r="S56" s="18">
        <v>328.45816119</v>
      </c>
      <c r="T56" s="18">
        <v>1196.1089574599998</v>
      </c>
      <c r="U56" s="18">
        <v>381.95950416999995</v>
      </c>
      <c r="V56" s="18">
        <v>489.08686730661572</v>
      </c>
      <c r="W56" s="18">
        <v>541.05693868609558</v>
      </c>
      <c r="X56" s="18">
        <v>550.2723731116796</v>
      </c>
      <c r="Y56" s="18">
        <v>546.54091028649611</v>
      </c>
      <c r="Z56" s="18">
        <f>SUM(O56:Y56)</f>
        <v>6017.1770628108861</v>
      </c>
      <c r="AA56" s="18">
        <f t="shared" si="1"/>
        <v>297.02293718911369</v>
      </c>
      <c r="AB56" s="20">
        <f t="shared" si="28"/>
        <v>104.9362505721306</v>
      </c>
      <c r="AC56" s="21"/>
      <c r="AD56" s="21"/>
    </row>
    <row r="57" spans="2:30" ht="18" customHeight="1" x14ac:dyDescent="0.2">
      <c r="B57" s="22" t="s">
        <v>67</v>
      </c>
      <c r="C57" s="18">
        <f>+C58</f>
        <v>0.9</v>
      </c>
      <c r="D57" s="18">
        <f t="shared" ref="D57:M57" si="35">+D58</f>
        <v>0</v>
      </c>
      <c r="E57" s="18">
        <f t="shared" si="35"/>
        <v>0</v>
      </c>
      <c r="F57" s="18">
        <f t="shared" si="35"/>
        <v>1</v>
      </c>
      <c r="G57" s="18">
        <f t="shared" si="35"/>
        <v>0</v>
      </c>
      <c r="H57" s="18">
        <f t="shared" si="35"/>
        <v>1.7</v>
      </c>
      <c r="I57" s="18">
        <f t="shared" si="35"/>
        <v>6</v>
      </c>
      <c r="J57" s="18">
        <f t="shared" si="35"/>
        <v>0</v>
      </c>
      <c r="K57" s="18">
        <f t="shared" si="35"/>
        <v>0</v>
      </c>
      <c r="L57" s="18">
        <f t="shared" si="35"/>
        <v>0</v>
      </c>
      <c r="M57" s="18">
        <f t="shared" si="35"/>
        <v>1580</v>
      </c>
      <c r="N57" s="19">
        <f>+N58</f>
        <v>1589.6</v>
      </c>
      <c r="O57" s="18">
        <f t="shared" ref="O57:Y57" si="36">+O58</f>
        <v>0.90287700000000004</v>
      </c>
      <c r="P57" s="18">
        <f t="shared" si="36"/>
        <v>0</v>
      </c>
      <c r="Q57" s="18">
        <f t="shared" si="36"/>
        <v>0</v>
      </c>
      <c r="R57" s="18">
        <f t="shared" si="36"/>
        <v>1</v>
      </c>
      <c r="S57" s="18">
        <f t="shared" si="36"/>
        <v>0</v>
      </c>
      <c r="T57" s="18">
        <f t="shared" si="36"/>
        <v>1.66641051</v>
      </c>
      <c r="U57" s="18">
        <f t="shared" si="36"/>
        <v>6</v>
      </c>
      <c r="V57" s="18">
        <f t="shared" si="36"/>
        <v>0</v>
      </c>
      <c r="W57" s="18">
        <f t="shared" si="36"/>
        <v>0</v>
      </c>
      <c r="X57" s="18">
        <f t="shared" si="36"/>
        <v>1066.2352510000001</v>
      </c>
      <c r="Y57" s="18">
        <f t="shared" si="36"/>
        <v>10600</v>
      </c>
      <c r="Z57" s="18">
        <f>+Z58</f>
        <v>11675.804538509999</v>
      </c>
      <c r="AA57" s="18">
        <f t="shared" si="1"/>
        <v>-10086.204538509999</v>
      </c>
      <c r="AB57" s="20">
        <f t="shared" si="28"/>
        <v>13.614479368484321</v>
      </c>
      <c r="AC57" s="45"/>
      <c r="AD57" s="21"/>
    </row>
    <row r="58" spans="2:30" ht="18" customHeight="1" x14ac:dyDescent="0.2">
      <c r="B58" s="46" t="s">
        <v>68</v>
      </c>
      <c r="C58" s="18">
        <f t="shared" ref="C58:Y58" si="37">SUM(C59:C62)</f>
        <v>0.9</v>
      </c>
      <c r="D58" s="18">
        <f t="shared" si="37"/>
        <v>0</v>
      </c>
      <c r="E58" s="18">
        <f t="shared" si="37"/>
        <v>0</v>
      </c>
      <c r="F58" s="18">
        <f t="shared" si="37"/>
        <v>1</v>
      </c>
      <c r="G58" s="18">
        <f t="shared" si="37"/>
        <v>0</v>
      </c>
      <c r="H58" s="18">
        <f t="shared" si="37"/>
        <v>1.7</v>
      </c>
      <c r="I58" s="18">
        <f t="shared" si="37"/>
        <v>6</v>
      </c>
      <c r="J58" s="18">
        <f t="shared" si="37"/>
        <v>0</v>
      </c>
      <c r="K58" s="18">
        <f t="shared" si="37"/>
        <v>0</v>
      </c>
      <c r="L58" s="18">
        <f t="shared" si="37"/>
        <v>0</v>
      </c>
      <c r="M58" s="18">
        <f t="shared" si="37"/>
        <v>1580</v>
      </c>
      <c r="N58" s="19">
        <f>SUM(N59:N62)</f>
        <v>1589.6</v>
      </c>
      <c r="O58" s="18">
        <f t="shared" si="37"/>
        <v>0.90287700000000004</v>
      </c>
      <c r="P58" s="18">
        <f t="shared" si="37"/>
        <v>0</v>
      </c>
      <c r="Q58" s="18">
        <f t="shared" si="37"/>
        <v>0</v>
      </c>
      <c r="R58" s="18">
        <f t="shared" si="37"/>
        <v>1</v>
      </c>
      <c r="S58" s="18">
        <f t="shared" si="37"/>
        <v>0</v>
      </c>
      <c r="T58" s="18">
        <f t="shared" si="37"/>
        <v>1.66641051</v>
      </c>
      <c r="U58" s="18">
        <f t="shared" si="37"/>
        <v>6</v>
      </c>
      <c r="V58" s="18">
        <f t="shared" si="37"/>
        <v>0</v>
      </c>
      <c r="W58" s="18">
        <f t="shared" si="37"/>
        <v>0</v>
      </c>
      <c r="X58" s="18">
        <f t="shared" si="37"/>
        <v>1066.2352510000001</v>
      </c>
      <c r="Y58" s="18">
        <f t="shared" si="37"/>
        <v>10600</v>
      </c>
      <c r="Z58" s="18">
        <f>SUM(Z59:Z62)</f>
        <v>11675.804538509999</v>
      </c>
      <c r="AA58" s="18">
        <f t="shared" si="1"/>
        <v>-10086.204538509999</v>
      </c>
      <c r="AB58" s="20">
        <f t="shared" si="28"/>
        <v>13.614479368484321</v>
      </c>
      <c r="AC58" s="45"/>
      <c r="AD58" s="21"/>
    </row>
    <row r="59" spans="2:30" s="1" customFormat="1" ht="18" customHeight="1" x14ac:dyDescent="0.2">
      <c r="B59" s="47" t="s">
        <v>69</v>
      </c>
      <c r="C59" s="24">
        <f>+[1]PP!O58</f>
        <v>0.9</v>
      </c>
      <c r="D59" s="24">
        <f>+[1]PP!P58</f>
        <v>0</v>
      </c>
      <c r="E59" s="24">
        <f>+[1]PP!Q58</f>
        <v>0</v>
      </c>
      <c r="F59" s="24">
        <f>+[1]PP!R58</f>
        <v>1</v>
      </c>
      <c r="G59" s="24">
        <f>+[1]PP!S58</f>
        <v>0</v>
      </c>
      <c r="H59" s="24">
        <f>+[1]PP!T58</f>
        <v>1.7</v>
      </c>
      <c r="I59" s="24">
        <f>+[1]PP!U58</f>
        <v>0</v>
      </c>
      <c r="J59" s="24">
        <f>+[1]PP!V58</f>
        <v>0</v>
      </c>
      <c r="K59" s="24">
        <f>+[1]PP!W58</f>
        <v>0</v>
      </c>
      <c r="L59" s="24">
        <f>+[1]PP!X58</f>
        <v>0</v>
      </c>
      <c r="M59" s="24">
        <f>+[1]PP!Y58</f>
        <v>0</v>
      </c>
      <c r="N59" s="25">
        <f>SUM(C59:M59)</f>
        <v>3.5999999999999996</v>
      </c>
      <c r="O59" s="24">
        <v>0.90287700000000004</v>
      </c>
      <c r="P59" s="24">
        <v>0</v>
      </c>
      <c r="Q59" s="24">
        <v>0</v>
      </c>
      <c r="R59" s="24">
        <v>1</v>
      </c>
      <c r="S59" s="24">
        <v>0</v>
      </c>
      <c r="T59" s="24">
        <v>1.66641051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f>SUM(O59:Y59)</f>
        <v>3.5692875100000001</v>
      </c>
      <c r="AA59" s="24">
        <f t="shared" si="1"/>
        <v>3.0712489999999537E-2</v>
      </c>
      <c r="AB59" s="26">
        <f t="shared" si="28"/>
        <v>100.86046556669793</v>
      </c>
      <c r="AC59" s="45"/>
      <c r="AD59" s="21"/>
    </row>
    <row r="60" spans="2:30" s="1" customFormat="1" ht="18" customHeight="1" x14ac:dyDescent="0.2">
      <c r="B60" s="47" t="s">
        <v>70</v>
      </c>
      <c r="C60" s="24">
        <f>+[1]PP!O59</f>
        <v>0</v>
      </c>
      <c r="D60" s="24">
        <f>+[1]PP!P59</f>
        <v>0</v>
      </c>
      <c r="E60" s="24">
        <f>+[1]PP!Q59</f>
        <v>0</v>
      </c>
      <c r="F60" s="24">
        <f>+[1]PP!R59</f>
        <v>0</v>
      </c>
      <c r="G60" s="24">
        <f>+[1]PP!S59</f>
        <v>0</v>
      </c>
      <c r="H60" s="24">
        <f>+[1]PP!T59</f>
        <v>0</v>
      </c>
      <c r="I60" s="24">
        <f>+[1]PP!U59</f>
        <v>6</v>
      </c>
      <c r="J60" s="24">
        <f>+[1]PP!V59</f>
        <v>0</v>
      </c>
      <c r="K60" s="24">
        <f>+[1]PP!W59</f>
        <v>0</v>
      </c>
      <c r="L60" s="24">
        <f>+[1]PP!X59</f>
        <v>0</v>
      </c>
      <c r="M60" s="24">
        <f>+[1]PP!Y59</f>
        <v>750</v>
      </c>
      <c r="N60" s="25">
        <f t="shared" ref="N60:N62" si="38">SUM(C60:M60)</f>
        <v>756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6</v>
      </c>
      <c r="V60" s="24">
        <v>0</v>
      </c>
      <c r="W60" s="24">
        <v>0</v>
      </c>
      <c r="X60" s="24">
        <v>0</v>
      </c>
      <c r="Y60" s="24">
        <v>2730</v>
      </c>
      <c r="Z60" s="24">
        <f t="shared" ref="Z60:Z62" si="39">SUM(O60:Y60)</f>
        <v>2736</v>
      </c>
      <c r="AA60" s="24">
        <f t="shared" si="1"/>
        <v>-1980</v>
      </c>
      <c r="AB60" s="26">
        <f t="shared" si="28"/>
        <v>27.631578947368425</v>
      </c>
      <c r="AC60" s="45"/>
      <c r="AD60" s="21"/>
    </row>
    <row r="61" spans="2:30" s="1" customFormat="1" ht="18" customHeight="1" x14ac:dyDescent="0.2">
      <c r="B61" s="47" t="s">
        <v>110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395</v>
      </c>
      <c r="N61" s="25">
        <f t="shared" si="38"/>
        <v>395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1066.2352510000001</v>
      </c>
      <c r="Y61" s="24">
        <v>0</v>
      </c>
      <c r="Z61" s="24">
        <f t="shared" ref="Z61" si="40">SUM(O61:Y61)</f>
        <v>1066.2352510000001</v>
      </c>
      <c r="AA61" s="24">
        <f t="shared" ref="AA61" si="41">+N61-Z61</f>
        <v>-671.23525100000006</v>
      </c>
      <c r="AB61" s="26">
        <f t="shared" si="28"/>
        <v>37.046233430149456</v>
      </c>
      <c r="AC61" s="45"/>
      <c r="AD61" s="21"/>
    </row>
    <row r="62" spans="2:30" s="1" customFormat="1" ht="18" customHeight="1" x14ac:dyDescent="0.2">
      <c r="B62" s="47" t="s">
        <v>36</v>
      </c>
      <c r="C62" s="24">
        <f>+[1]PP!O61</f>
        <v>0</v>
      </c>
      <c r="D62" s="24">
        <f>+[1]PP!P61</f>
        <v>0</v>
      </c>
      <c r="E62" s="24">
        <f>+[1]PP!Q61</f>
        <v>0</v>
      </c>
      <c r="F62" s="24">
        <f>+[1]PP!R61</f>
        <v>0</v>
      </c>
      <c r="G62" s="24">
        <f>+[1]PP!S61</f>
        <v>0</v>
      </c>
      <c r="H62" s="24">
        <f>+[1]PP!T61</f>
        <v>0</v>
      </c>
      <c r="I62" s="24">
        <f>+[1]PP!U61</f>
        <v>0</v>
      </c>
      <c r="J62" s="24">
        <f>+[1]PP!V61</f>
        <v>0</v>
      </c>
      <c r="K62" s="24">
        <f>+[1]PP!W61</f>
        <v>0</v>
      </c>
      <c r="L62" s="24">
        <f>+[1]PP!X60</f>
        <v>0</v>
      </c>
      <c r="M62" s="24">
        <f>+[1]PP!Y60+[1]PP!Y61</f>
        <v>435</v>
      </c>
      <c r="N62" s="25">
        <f t="shared" si="38"/>
        <v>435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7870</v>
      </c>
      <c r="Z62" s="24">
        <f t="shared" si="39"/>
        <v>7870</v>
      </c>
      <c r="AA62" s="24">
        <f t="shared" si="1"/>
        <v>-7435</v>
      </c>
      <c r="AB62" s="26">
        <f t="shared" si="28"/>
        <v>5.5273189326556542</v>
      </c>
      <c r="AC62" s="21"/>
      <c r="AD62" s="21"/>
    </row>
    <row r="63" spans="2:30" ht="18" customHeight="1" x14ac:dyDescent="0.2">
      <c r="B63" s="49" t="s">
        <v>71</v>
      </c>
      <c r="C63" s="18">
        <f>+C64+C75+C79</f>
        <v>3197.5</v>
      </c>
      <c r="D63" s="18">
        <f t="shared" ref="D63:Y63" si="42">+D64+D75+D79</f>
        <v>3117.6</v>
      </c>
      <c r="E63" s="18">
        <f t="shared" si="42"/>
        <v>3119.2</v>
      </c>
      <c r="F63" s="18">
        <f t="shared" si="42"/>
        <v>3151.5</v>
      </c>
      <c r="G63" s="18">
        <f t="shared" si="42"/>
        <v>4170.9000000000005</v>
      </c>
      <c r="H63" s="18">
        <f t="shared" si="42"/>
        <v>3849.4000000000005</v>
      </c>
      <c r="I63" s="18">
        <f t="shared" si="42"/>
        <v>3752.7</v>
      </c>
      <c r="J63" s="18">
        <f t="shared" si="42"/>
        <v>4385.5999999999995</v>
      </c>
      <c r="K63" s="18">
        <f t="shared" si="42"/>
        <v>3720.7999999999997</v>
      </c>
      <c r="L63" s="18">
        <f t="shared" si="42"/>
        <v>3631.1000000000004</v>
      </c>
      <c r="M63" s="18">
        <f t="shared" si="42"/>
        <v>3219.4000000000005</v>
      </c>
      <c r="N63" s="18">
        <f>+N64+N75+N79</f>
        <v>39315.700000000004</v>
      </c>
      <c r="O63" s="18">
        <f t="shared" si="42"/>
        <v>3389.0373375600002</v>
      </c>
      <c r="P63" s="18">
        <f t="shared" si="42"/>
        <v>3130.7215943399997</v>
      </c>
      <c r="Q63" s="18">
        <f t="shared" si="42"/>
        <v>3249.9964699500001</v>
      </c>
      <c r="R63" s="18">
        <f t="shared" si="42"/>
        <v>3010.6780940602966</v>
      </c>
      <c r="S63" s="18">
        <f t="shared" si="42"/>
        <v>4525.1695073875371</v>
      </c>
      <c r="T63" s="18">
        <f t="shared" si="42"/>
        <v>3665.244013332499</v>
      </c>
      <c r="U63" s="18">
        <f t="shared" si="42"/>
        <v>4102.9065737162837</v>
      </c>
      <c r="V63" s="18">
        <f t="shared" si="42"/>
        <v>5324.3399897626796</v>
      </c>
      <c r="W63" s="18">
        <f t="shared" si="42"/>
        <v>4017.2890540794529</v>
      </c>
      <c r="X63" s="18">
        <f t="shared" si="42"/>
        <v>4096.4161059874059</v>
      </c>
      <c r="Y63" s="18">
        <f t="shared" si="42"/>
        <v>3318.0679543640831</v>
      </c>
      <c r="Z63" s="18">
        <f>+Z64+Z75+Z79</f>
        <v>41829.903373604466</v>
      </c>
      <c r="AA63" s="18">
        <f t="shared" si="1"/>
        <v>-2514.2033736044614</v>
      </c>
      <c r="AB63" s="20">
        <f t="shared" ref="AB63:AB81" si="43">+N63/Z63*100</f>
        <v>93.989459284309575</v>
      </c>
      <c r="AC63" s="21"/>
      <c r="AD63" s="21"/>
    </row>
    <row r="64" spans="2:30" ht="18" customHeight="1" x14ac:dyDescent="0.2">
      <c r="B64" s="46" t="s">
        <v>72</v>
      </c>
      <c r="C64" s="18">
        <f>+C65+C71</f>
        <v>2509.7000000000003</v>
      </c>
      <c r="D64" s="18">
        <f t="shared" ref="D64:M64" si="44">+D65+D71</f>
        <v>2370.9</v>
      </c>
      <c r="E64" s="18">
        <f t="shared" si="44"/>
        <v>2346.6</v>
      </c>
      <c r="F64" s="18">
        <f t="shared" si="44"/>
        <v>2322.7000000000003</v>
      </c>
      <c r="G64" s="18">
        <f t="shared" si="44"/>
        <v>3467.1000000000004</v>
      </c>
      <c r="H64" s="18">
        <f t="shared" si="44"/>
        <v>3165.8</v>
      </c>
      <c r="I64" s="18">
        <f t="shared" si="44"/>
        <v>3039.2</v>
      </c>
      <c r="J64" s="18">
        <f t="shared" si="44"/>
        <v>3714.9999999999995</v>
      </c>
      <c r="K64" s="18">
        <f t="shared" si="44"/>
        <v>3146.2</v>
      </c>
      <c r="L64" s="18">
        <f t="shared" si="44"/>
        <v>2841.0000000000005</v>
      </c>
      <c r="M64" s="18">
        <f t="shared" si="44"/>
        <v>2326.7000000000003</v>
      </c>
      <c r="N64" s="19">
        <f>+N65+N71</f>
        <v>31250.900000000005</v>
      </c>
      <c r="O64" s="18">
        <f t="shared" ref="O64" si="45">+O65+O71</f>
        <v>2701.18342003</v>
      </c>
      <c r="P64" s="18">
        <f>ROUNDUP(+P65+P71,1)</f>
        <v>2384</v>
      </c>
      <c r="Q64" s="18">
        <f>ROUNDDOWN(+Q65+Q71,1)</f>
        <v>2477.4</v>
      </c>
      <c r="R64" s="18">
        <f>ROUNDUP(+R65+R71,1)</f>
        <v>2181.2999999999997</v>
      </c>
      <c r="S64" s="18">
        <f>ROUNDDOWN(+S65+S71,1)</f>
        <v>3818.7</v>
      </c>
      <c r="T64" s="18">
        <f t="shared" ref="T64:Z64" si="46">+T65+T71</f>
        <v>2979.7843955773219</v>
      </c>
      <c r="U64" s="18">
        <f t="shared" si="46"/>
        <v>3388.2743602235591</v>
      </c>
      <c r="V64" s="18">
        <f t="shared" si="46"/>
        <v>4514.7354091941361</v>
      </c>
      <c r="W64" s="18">
        <f t="shared" si="46"/>
        <v>3300.5485568972863</v>
      </c>
      <c r="X64" s="18">
        <f t="shared" si="46"/>
        <v>3381.3376295237895</v>
      </c>
      <c r="Y64" s="18">
        <f t="shared" si="46"/>
        <v>2576.3248216556335</v>
      </c>
      <c r="Z64" s="18">
        <f t="shared" si="46"/>
        <v>33703.625272165955</v>
      </c>
      <c r="AA64" s="18">
        <f t="shared" si="1"/>
        <v>-2452.7252721659497</v>
      </c>
      <c r="AB64" s="20">
        <f t="shared" si="43"/>
        <v>92.722666323401342</v>
      </c>
      <c r="AC64" s="21"/>
      <c r="AD64" s="21"/>
    </row>
    <row r="65" spans="1:30" ht="18" customHeight="1" x14ac:dyDescent="0.2">
      <c r="B65" s="46" t="s">
        <v>73</v>
      </c>
      <c r="C65" s="18">
        <f>+C66+C69+C70</f>
        <v>130.80000000000001</v>
      </c>
      <c r="D65" s="18">
        <f t="shared" ref="D65:M65" si="47">+D66+D69+D70</f>
        <v>261.60000000000002</v>
      </c>
      <c r="E65" s="18">
        <f t="shared" si="47"/>
        <v>173.59999999999997</v>
      </c>
      <c r="F65" s="18">
        <f t="shared" si="47"/>
        <v>283.3</v>
      </c>
      <c r="G65" s="18">
        <f t="shared" si="47"/>
        <v>102.6</v>
      </c>
      <c r="H65" s="18">
        <f t="shared" si="47"/>
        <v>298.29999999999995</v>
      </c>
      <c r="I65" s="18">
        <f t="shared" si="47"/>
        <v>84.800000000000011</v>
      </c>
      <c r="J65" s="18">
        <f t="shared" si="47"/>
        <v>80.5</v>
      </c>
      <c r="K65" s="18">
        <f t="shared" si="47"/>
        <v>344.2</v>
      </c>
      <c r="L65" s="18">
        <f t="shared" si="47"/>
        <v>195.8</v>
      </c>
      <c r="M65" s="18">
        <f t="shared" si="47"/>
        <v>78.899999999999991</v>
      </c>
      <c r="N65" s="19">
        <f>+N66+N69+N70</f>
        <v>2034.4</v>
      </c>
      <c r="O65" s="18">
        <f t="shared" ref="O65:Y65" si="48">+O66+O69+O70</f>
        <v>322.29882884</v>
      </c>
      <c r="P65" s="18">
        <f t="shared" si="48"/>
        <v>274.65873519999997</v>
      </c>
      <c r="Q65" s="18">
        <f t="shared" si="48"/>
        <v>304.43649742999997</v>
      </c>
      <c r="R65" s="18">
        <f t="shared" si="48"/>
        <v>141.80336524883973</v>
      </c>
      <c r="S65" s="18">
        <f t="shared" si="48"/>
        <v>454.25055520538581</v>
      </c>
      <c r="T65" s="18">
        <f t="shared" si="48"/>
        <v>112.0872440173213</v>
      </c>
      <c r="U65" s="18">
        <f t="shared" si="48"/>
        <v>201.95148939355957</v>
      </c>
      <c r="V65" s="18">
        <f t="shared" si="48"/>
        <v>431.0945950086267</v>
      </c>
      <c r="W65" s="18">
        <f t="shared" si="48"/>
        <v>170.11128972905422</v>
      </c>
      <c r="X65" s="18">
        <f t="shared" si="48"/>
        <v>185.73004177026289</v>
      </c>
      <c r="Y65" s="18">
        <f t="shared" si="48"/>
        <v>333.07559895833657</v>
      </c>
      <c r="Z65" s="18">
        <f>+Z66+Z69+Z70</f>
        <v>2931.4982408013866</v>
      </c>
      <c r="AA65" s="18">
        <f t="shared" si="1"/>
        <v>-897.09824080138651</v>
      </c>
      <c r="AB65" s="20">
        <f t="shared" si="43"/>
        <v>69.397960799862332</v>
      </c>
      <c r="AC65" s="50"/>
      <c r="AD65" s="21"/>
    </row>
    <row r="66" spans="1:30" s="52" customFormat="1" ht="18" customHeight="1" x14ac:dyDescent="0.2">
      <c r="A66" s="51"/>
      <c r="B66" s="35" t="s">
        <v>74</v>
      </c>
      <c r="C66" s="27">
        <f t="shared" ref="C66:Y66" si="49">+C67+C68</f>
        <v>108.3</v>
      </c>
      <c r="D66" s="27">
        <f t="shared" si="49"/>
        <v>117.9</v>
      </c>
      <c r="E66" s="27">
        <f t="shared" si="49"/>
        <v>93.6</v>
      </c>
      <c r="F66" s="27">
        <f t="shared" si="49"/>
        <v>88.1</v>
      </c>
      <c r="G66" s="27">
        <f t="shared" si="49"/>
        <v>101.6</v>
      </c>
      <c r="H66" s="27">
        <f t="shared" si="49"/>
        <v>86.6</v>
      </c>
      <c r="I66" s="27">
        <f t="shared" si="49"/>
        <v>82.100000000000009</v>
      </c>
      <c r="J66" s="27">
        <f t="shared" si="49"/>
        <v>79.599999999999994</v>
      </c>
      <c r="K66" s="27">
        <f t="shared" si="49"/>
        <v>88.1</v>
      </c>
      <c r="L66" s="27">
        <f t="shared" si="49"/>
        <v>110.4</v>
      </c>
      <c r="M66" s="27">
        <f t="shared" si="49"/>
        <v>78.099999999999994</v>
      </c>
      <c r="N66" s="28">
        <f>+N67+N68</f>
        <v>1034.4000000000001</v>
      </c>
      <c r="O66" s="18">
        <f t="shared" si="49"/>
        <v>108.27903963999999</v>
      </c>
      <c r="P66" s="18">
        <f t="shared" si="49"/>
        <v>117.8768492</v>
      </c>
      <c r="Q66" s="18">
        <f t="shared" si="49"/>
        <v>93.629620129999992</v>
      </c>
      <c r="R66" s="18">
        <f t="shared" si="49"/>
        <v>88.047946269999997</v>
      </c>
      <c r="S66" s="18">
        <f t="shared" si="49"/>
        <v>101.61558103</v>
      </c>
      <c r="T66" s="18">
        <f t="shared" si="49"/>
        <v>86.566693229999998</v>
      </c>
      <c r="U66" s="18">
        <f t="shared" si="49"/>
        <v>82.107882500000002</v>
      </c>
      <c r="V66" s="18">
        <f t="shared" si="49"/>
        <v>156.07500852611659</v>
      </c>
      <c r="W66" s="18">
        <f t="shared" si="49"/>
        <v>105.98332777516079</v>
      </c>
      <c r="X66" s="18">
        <f t="shared" si="49"/>
        <v>122.7246761834966</v>
      </c>
      <c r="Y66" s="18">
        <f t="shared" si="49"/>
        <v>116.48815830421596</v>
      </c>
      <c r="Z66" s="18">
        <f>SUM(O66:Y66)</f>
        <v>1179.3947827889897</v>
      </c>
      <c r="AA66" s="18">
        <f t="shared" si="1"/>
        <v>-144.9947827889896</v>
      </c>
      <c r="AB66" s="20">
        <f t="shared" si="43"/>
        <v>87.706001001114203</v>
      </c>
      <c r="AC66" s="21"/>
      <c r="AD66" s="21"/>
    </row>
    <row r="67" spans="1:30" ht="18" customHeight="1" x14ac:dyDescent="0.2">
      <c r="B67" s="36" t="s">
        <v>75</v>
      </c>
      <c r="C67" s="32">
        <f>+[1]PP!O66</f>
        <v>98.2</v>
      </c>
      <c r="D67" s="32">
        <f>+[1]PP!P66</f>
        <v>81.400000000000006</v>
      </c>
      <c r="E67" s="32">
        <f>+[1]PP!Q66</f>
        <v>83.6</v>
      </c>
      <c r="F67" s="32">
        <f>+[1]PP!R66</f>
        <v>75.599999999999994</v>
      </c>
      <c r="G67" s="32">
        <f>+[1]PP!S66</f>
        <v>82</v>
      </c>
      <c r="H67" s="32">
        <f>+[1]PP!T66</f>
        <v>70.3</v>
      </c>
      <c r="I67" s="32">
        <f>+[1]PP!U66</f>
        <v>73.900000000000006</v>
      </c>
      <c r="J67" s="32">
        <f>+[1]PP!V66</f>
        <v>73.099999999999994</v>
      </c>
      <c r="K67" s="32">
        <f>+[1]PP!W66</f>
        <v>76.099999999999994</v>
      </c>
      <c r="L67" s="32">
        <f>+[1]PP!X66</f>
        <v>92.9</v>
      </c>
      <c r="M67" s="32">
        <f>+[1]PP!Y66</f>
        <v>76.8</v>
      </c>
      <c r="N67" s="25">
        <f>SUM(C67:M67)</f>
        <v>883.90000000000009</v>
      </c>
      <c r="O67" s="24">
        <v>98.209820019999995</v>
      </c>
      <c r="P67" s="24">
        <v>81.399080999999995</v>
      </c>
      <c r="Q67" s="24">
        <v>83.591790799999998</v>
      </c>
      <c r="R67" s="24">
        <v>75.581074349999994</v>
      </c>
      <c r="S67" s="24">
        <v>81.997736200000006</v>
      </c>
      <c r="T67" s="24">
        <v>70.342073599999992</v>
      </c>
      <c r="U67" s="24">
        <v>73.919431160000002</v>
      </c>
      <c r="V67" s="24">
        <v>97.524117281846827</v>
      </c>
      <c r="W67" s="24">
        <v>96.233866070022401</v>
      </c>
      <c r="X67" s="24">
        <v>93.50426590635</v>
      </c>
      <c r="Y67" s="24">
        <v>98.366945484378689</v>
      </c>
      <c r="Z67" s="24">
        <f>SUM(O67:Y67)</f>
        <v>950.670201872598</v>
      </c>
      <c r="AA67" s="24">
        <f t="shared" si="1"/>
        <v>-66.770201872597909</v>
      </c>
      <c r="AB67" s="26">
        <f t="shared" si="43"/>
        <v>92.976512596999868</v>
      </c>
      <c r="AC67" s="21"/>
      <c r="AD67" s="21"/>
    </row>
    <row r="68" spans="1:30" ht="18" customHeight="1" x14ac:dyDescent="0.2">
      <c r="B68" s="53" t="s">
        <v>76</v>
      </c>
      <c r="C68" s="54">
        <f>+[1]PP!O67</f>
        <v>10.1</v>
      </c>
      <c r="D68" s="54">
        <f>+[1]PP!P67</f>
        <v>36.5</v>
      </c>
      <c r="E68" s="54">
        <f>+[1]PP!Q67</f>
        <v>10</v>
      </c>
      <c r="F68" s="54">
        <f>+[1]PP!R67</f>
        <v>12.5</v>
      </c>
      <c r="G68" s="54">
        <f>+[1]PP!S67</f>
        <v>19.600000000000001</v>
      </c>
      <c r="H68" s="54">
        <f>+[1]PP!T67</f>
        <v>16.3</v>
      </c>
      <c r="I68" s="54">
        <f>+[1]PP!U67</f>
        <v>8.1999999999999993</v>
      </c>
      <c r="J68" s="54">
        <f>+[1]PP!V67</f>
        <v>6.5</v>
      </c>
      <c r="K68" s="54">
        <f>+[1]PP!W67</f>
        <v>12</v>
      </c>
      <c r="L68" s="54">
        <f>+[1]PP!X67</f>
        <v>17.5</v>
      </c>
      <c r="M68" s="54">
        <f>+[1]PP!Y67</f>
        <v>1.3</v>
      </c>
      <c r="N68" s="41">
        <f>SUM(C68:M68)</f>
        <v>150.5</v>
      </c>
      <c r="O68" s="41">
        <v>10.069219619999998</v>
      </c>
      <c r="P68" s="41">
        <v>36.4777682</v>
      </c>
      <c r="Q68" s="41">
        <v>10.037829329999999</v>
      </c>
      <c r="R68" s="41">
        <v>12.466871919999999</v>
      </c>
      <c r="S68" s="41">
        <v>19.617844829999999</v>
      </c>
      <c r="T68" s="41">
        <v>16.224619629999999</v>
      </c>
      <c r="U68" s="41">
        <v>8.1884513400000003</v>
      </c>
      <c r="V68" s="41">
        <v>58.550891244269764</v>
      </c>
      <c r="W68" s="41">
        <v>9.7494617051383852</v>
      </c>
      <c r="X68" s="41">
        <v>29.220410277146595</v>
      </c>
      <c r="Y68" s="41">
        <v>18.121212819837268</v>
      </c>
      <c r="Z68" s="41">
        <f>SUM(O68:Y68)</f>
        <v>228.72458091639197</v>
      </c>
      <c r="AA68" s="41">
        <f t="shared" si="1"/>
        <v>-78.224580916391972</v>
      </c>
      <c r="AB68" s="42">
        <f t="shared" si="43"/>
        <v>65.799661495505717</v>
      </c>
      <c r="AC68" s="21"/>
      <c r="AD68" s="21"/>
    </row>
    <row r="69" spans="1:30" ht="18" customHeight="1" x14ac:dyDescent="0.2">
      <c r="B69" s="55" t="s">
        <v>77</v>
      </c>
      <c r="C69" s="54">
        <f>+[1]PP!O68</f>
        <v>22.2</v>
      </c>
      <c r="D69" s="54">
        <f>+[1]PP!P68</f>
        <v>143.69999999999999</v>
      </c>
      <c r="E69" s="54">
        <f>+[1]PP!Q68</f>
        <v>78.8</v>
      </c>
      <c r="F69" s="54">
        <f>+[1]PP!R68</f>
        <v>192.9</v>
      </c>
      <c r="G69" s="54">
        <f>+[1]PP!S68</f>
        <v>0.7</v>
      </c>
      <c r="H69" s="54">
        <f>+[1]PP!T68</f>
        <v>211.2</v>
      </c>
      <c r="I69" s="54">
        <f>+[1]PP!U68</f>
        <v>0.8</v>
      </c>
      <c r="J69" s="54">
        <f>+[1]PP!V68</f>
        <v>0.2</v>
      </c>
      <c r="K69" s="54">
        <f>+[1]PP!W68</f>
        <v>255.1</v>
      </c>
      <c r="L69" s="54">
        <f>+[1]PP!X68</f>
        <v>84.9</v>
      </c>
      <c r="M69" s="54">
        <f>+[1]PP!Y68</f>
        <v>0.3</v>
      </c>
      <c r="N69" s="41">
        <f>SUM(C69:M69)</f>
        <v>990.8</v>
      </c>
      <c r="O69" s="41">
        <v>213.77503300000001</v>
      </c>
      <c r="P69" s="41">
        <v>156.40134599999999</v>
      </c>
      <c r="Q69" s="41">
        <v>209.243899</v>
      </c>
      <c r="R69" s="41">
        <v>51.481747518839711</v>
      </c>
      <c r="S69" s="41">
        <v>352.3045952153858</v>
      </c>
      <c r="T69" s="41">
        <v>25.002991487321292</v>
      </c>
      <c r="U69" s="41">
        <v>117.95701550355955</v>
      </c>
      <c r="V69" s="41">
        <v>274.72160396827877</v>
      </c>
      <c r="W69" s="41">
        <v>62.4888525784311</v>
      </c>
      <c r="X69" s="41">
        <v>62.576646671865127</v>
      </c>
      <c r="Y69" s="41">
        <v>216.45710142853258</v>
      </c>
      <c r="Z69" s="41">
        <f>SUM(O69:Y69)</f>
        <v>1742.4108323722139</v>
      </c>
      <c r="AA69" s="41">
        <f t="shared" si="1"/>
        <v>-751.61083237221396</v>
      </c>
      <c r="AB69" s="42">
        <f t="shared" si="43"/>
        <v>56.863741982771678</v>
      </c>
      <c r="AC69" s="21"/>
      <c r="AD69" s="21"/>
    </row>
    <row r="70" spans="1:30" ht="18" customHeight="1" x14ac:dyDescent="0.2">
      <c r="B70" s="56" t="s">
        <v>78</v>
      </c>
      <c r="C70" s="32">
        <f>+[1]PP!O69</f>
        <v>0.3</v>
      </c>
      <c r="D70" s="32">
        <f>+[1]PP!P69</f>
        <v>0</v>
      </c>
      <c r="E70" s="32">
        <f>+[1]PP!Q69</f>
        <v>1.2</v>
      </c>
      <c r="F70" s="32">
        <f>+[1]PP!R69</f>
        <v>2.2999999999999998</v>
      </c>
      <c r="G70" s="32">
        <f>+[1]PP!S69</f>
        <v>0.3</v>
      </c>
      <c r="H70" s="32">
        <f>+[1]PP!T69</f>
        <v>0.5</v>
      </c>
      <c r="I70" s="32">
        <f>+[1]PP!U69</f>
        <v>1.9</v>
      </c>
      <c r="J70" s="32">
        <f>+[1]PP!V69</f>
        <v>0.7</v>
      </c>
      <c r="K70" s="32">
        <f>+[1]PP!W69</f>
        <v>1</v>
      </c>
      <c r="L70" s="32">
        <f>+[1]PP!X69</f>
        <v>0.5</v>
      </c>
      <c r="M70" s="32">
        <f>+[1]PP!Y69</f>
        <v>0.5</v>
      </c>
      <c r="N70" s="25">
        <f>SUM(C70:M70)</f>
        <v>9.1999999999999993</v>
      </c>
      <c r="O70" s="24">
        <v>0.24475620000000001</v>
      </c>
      <c r="P70" s="24">
        <v>0.38053999999999999</v>
      </c>
      <c r="Q70" s="24">
        <v>1.5629783000000002</v>
      </c>
      <c r="R70" s="24">
        <v>2.2736714600000001</v>
      </c>
      <c r="S70" s="24">
        <v>0.33037896</v>
      </c>
      <c r="T70" s="24">
        <v>0.51755929999999994</v>
      </c>
      <c r="U70" s="24">
        <v>1.8865913900000002</v>
      </c>
      <c r="V70" s="24">
        <v>0.29798251423129024</v>
      </c>
      <c r="W70" s="24">
        <v>1.639109375462328</v>
      </c>
      <c r="X70" s="24">
        <v>0.42871891490117331</v>
      </c>
      <c r="Y70" s="24">
        <v>0.13033922558802777</v>
      </c>
      <c r="Z70" s="24">
        <f>SUM(O70:Y70)</f>
        <v>9.6926256401828201</v>
      </c>
      <c r="AA70" s="24">
        <f t="shared" si="1"/>
        <v>-0.49262564018282085</v>
      </c>
      <c r="AB70" s="26">
        <f t="shared" si="43"/>
        <v>94.917521232425017</v>
      </c>
      <c r="AC70" s="21"/>
      <c r="AD70" s="21"/>
    </row>
    <row r="71" spans="1:30" ht="18" customHeight="1" x14ac:dyDescent="0.2">
      <c r="B71" s="46" t="s">
        <v>79</v>
      </c>
      <c r="C71" s="18">
        <f>SUM(C72:C74)</f>
        <v>2378.9</v>
      </c>
      <c r="D71" s="18">
        <f t="shared" ref="D71:M71" si="50">SUM(D72:D74)</f>
        <v>2109.3000000000002</v>
      </c>
      <c r="E71" s="18">
        <f t="shared" si="50"/>
        <v>2173</v>
      </c>
      <c r="F71" s="18">
        <f t="shared" si="50"/>
        <v>2039.4</v>
      </c>
      <c r="G71" s="18">
        <f t="shared" si="50"/>
        <v>3364.5000000000005</v>
      </c>
      <c r="H71" s="18">
        <f t="shared" si="50"/>
        <v>2867.5</v>
      </c>
      <c r="I71" s="18">
        <f t="shared" si="50"/>
        <v>2954.3999999999996</v>
      </c>
      <c r="J71" s="18">
        <f t="shared" si="50"/>
        <v>3634.4999999999995</v>
      </c>
      <c r="K71" s="18">
        <f t="shared" si="50"/>
        <v>2802</v>
      </c>
      <c r="L71" s="18">
        <f t="shared" si="50"/>
        <v>2645.2000000000003</v>
      </c>
      <c r="M71" s="18">
        <f t="shared" si="50"/>
        <v>2247.8000000000002</v>
      </c>
      <c r="N71" s="19">
        <f>SUM(N72:N74)</f>
        <v>29216.500000000004</v>
      </c>
      <c r="O71" s="18">
        <f>SUM(O72:O74)</f>
        <v>2378.8845911899998</v>
      </c>
      <c r="P71" s="18">
        <f t="shared" ref="P71:Y71" si="51">SUM(P72:P74)</f>
        <v>2109.3367485800004</v>
      </c>
      <c r="Q71" s="18">
        <f t="shared" si="51"/>
        <v>2172.9949699700001</v>
      </c>
      <c r="R71" s="18">
        <f t="shared" si="51"/>
        <v>2039.4425990599998</v>
      </c>
      <c r="S71" s="18">
        <f t="shared" si="51"/>
        <v>3364.5132083699991</v>
      </c>
      <c r="T71" s="18">
        <f t="shared" si="51"/>
        <v>2867.6971515600007</v>
      </c>
      <c r="U71" s="18">
        <f t="shared" si="51"/>
        <v>3186.3228708299994</v>
      </c>
      <c r="V71" s="18">
        <f t="shared" si="51"/>
        <v>4083.6408141855095</v>
      </c>
      <c r="W71" s="18">
        <f t="shared" si="51"/>
        <v>3130.4372671682322</v>
      </c>
      <c r="X71" s="18">
        <f t="shared" si="51"/>
        <v>3195.6075877535268</v>
      </c>
      <c r="Y71" s="18">
        <f t="shared" si="51"/>
        <v>2243.2492226972968</v>
      </c>
      <c r="Z71" s="18">
        <f>SUM(Z72:Z74)</f>
        <v>30772.127031364565</v>
      </c>
      <c r="AA71" s="18">
        <f t="shared" si="1"/>
        <v>-1555.6270313645618</v>
      </c>
      <c r="AB71" s="20">
        <f t="shared" si="43"/>
        <v>94.944687997098853</v>
      </c>
      <c r="AC71" s="21"/>
      <c r="AD71" s="21"/>
    </row>
    <row r="72" spans="1:30" ht="18" customHeight="1" x14ac:dyDescent="0.2">
      <c r="B72" s="31" t="s">
        <v>80</v>
      </c>
      <c r="C72" s="24">
        <f>+[1]PP!O71:O71</f>
        <v>9.6999999999999993</v>
      </c>
      <c r="D72" s="24">
        <f>+[1]PP!P71:P71</f>
        <v>7.2</v>
      </c>
      <c r="E72" s="24">
        <f>+[1]PP!Q71:Q71</f>
        <v>8.1</v>
      </c>
      <c r="F72" s="24">
        <f>+[1]PP!R71:R71</f>
        <v>21.4</v>
      </c>
      <c r="G72" s="24">
        <f>+[1]PP!S71:S71</f>
        <v>20.8</v>
      </c>
      <c r="H72" s="24">
        <f>+[1]PP!T71:T71</f>
        <v>7.5</v>
      </c>
      <c r="I72" s="24">
        <f>+[1]PP!U71:U71</f>
        <v>7</v>
      </c>
      <c r="J72" s="24">
        <f>+[1]PP!V71:V71</f>
        <v>18.7</v>
      </c>
      <c r="K72" s="24">
        <f>+[1]PP!W71:W71</f>
        <v>12.8</v>
      </c>
      <c r="L72" s="24">
        <f>+[1]PP!X71:X71</f>
        <v>10</v>
      </c>
      <c r="M72" s="24">
        <f>+[1]PP!Y71:Y71</f>
        <v>8.3000000000000007</v>
      </c>
      <c r="N72" s="25">
        <f>SUM(C72:M72)</f>
        <v>131.5</v>
      </c>
      <c r="O72" s="24">
        <v>9.7079924199999983</v>
      </c>
      <c r="P72" s="24">
        <v>7.1729316500000007</v>
      </c>
      <c r="Q72" s="24">
        <v>8.1099676599999988</v>
      </c>
      <c r="R72" s="24">
        <v>21.404774100000001</v>
      </c>
      <c r="S72" s="24">
        <v>25.860361900000001</v>
      </c>
      <c r="T72" s="24">
        <v>7.4719229900000022</v>
      </c>
      <c r="U72" s="24">
        <v>6.9984192299999997</v>
      </c>
      <c r="V72" s="24">
        <v>8.580872160795213</v>
      </c>
      <c r="W72" s="24">
        <v>8.5474699289242295</v>
      </c>
      <c r="X72" s="24">
        <v>8.4198417481951697</v>
      </c>
      <c r="Y72" s="24">
        <v>9.0796152770438638</v>
      </c>
      <c r="Z72" s="24">
        <f>SUM(O72:Y72)</f>
        <v>121.35416906495846</v>
      </c>
      <c r="AA72" s="24">
        <f t="shared" si="1"/>
        <v>10.145830935041545</v>
      </c>
      <c r="AB72" s="26">
        <f t="shared" si="43"/>
        <v>108.36051287995774</v>
      </c>
      <c r="AC72" s="21"/>
      <c r="AD72" s="21"/>
    </row>
    <row r="73" spans="1:30" ht="18" customHeight="1" x14ac:dyDescent="0.2">
      <c r="B73" s="57" t="s">
        <v>77</v>
      </c>
      <c r="C73" s="41">
        <f>+[1]PP!O72:O72</f>
        <v>2166.8000000000002</v>
      </c>
      <c r="D73" s="41">
        <f>+[1]PP!P72:P72</f>
        <v>1998.9</v>
      </c>
      <c r="E73" s="41">
        <f>+[1]PP!Q72:Q72</f>
        <v>2050.4</v>
      </c>
      <c r="F73" s="41">
        <f>+[1]PP!R72:R72</f>
        <v>1959.5</v>
      </c>
      <c r="G73" s="41">
        <f>+[1]PP!S72:S72</f>
        <v>2655.8</v>
      </c>
      <c r="H73" s="41">
        <f>+[1]PP!T72:T72</f>
        <v>2306.1999999999998</v>
      </c>
      <c r="I73" s="41">
        <f>+[1]PP!U72:U72</f>
        <v>2739.7</v>
      </c>
      <c r="J73" s="41">
        <f>+[1]PP!V72:V72</f>
        <v>3417.7</v>
      </c>
      <c r="K73" s="41">
        <f>+[1]PP!W72:W72</f>
        <v>2371.1999999999998</v>
      </c>
      <c r="L73" s="41">
        <f>+[1]PP!X72:X72</f>
        <v>2299.3000000000002</v>
      </c>
      <c r="M73" s="41">
        <f>+[1]PP!Y72:Y72</f>
        <v>2177.4</v>
      </c>
      <c r="N73" s="41">
        <f>SUM(C73:M73)</f>
        <v>26142.900000000005</v>
      </c>
      <c r="O73" s="58">
        <v>2166.8417963999996</v>
      </c>
      <c r="P73" s="58">
        <v>1998.9073529000002</v>
      </c>
      <c r="Q73" s="58">
        <v>2050.3771192599997</v>
      </c>
      <c r="R73" s="58">
        <v>1959.4557914499999</v>
      </c>
      <c r="S73" s="58">
        <v>2650.7801921299988</v>
      </c>
      <c r="T73" s="58">
        <v>2306.4348198800003</v>
      </c>
      <c r="U73" s="58">
        <v>2971.6383931699997</v>
      </c>
      <c r="V73" s="58">
        <v>3850.4538119158597</v>
      </c>
      <c r="W73" s="58">
        <v>2888.9082697624781</v>
      </c>
      <c r="X73" s="58">
        <v>2793.0433904996598</v>
      </c>
      <c r="Y73" s="58">
        <v>2074.8778010606698</v>
      </c>
      <c r="Z73" s="58">
        <f>SUM(O73:Y73)</f>
        <v>27711.718738428666</v>
      </c>
      <c r="AA73" s="58">
        <f t="shared" si="1"/>
        <v>-1568.8187384286612</v>
      </c>
      <c r="AB73" s="42">
        <f t="shared" si="43"/>
        <v>94.338789473014046</v>
      </c>
      <c r="AC73" s="21"/>
      <c r="AD73" s="21"/>
    </row>
    <row r="74" spans="1:30" ht="18" customHeight="1" x14ac:dyDescent="0.2">
      <c r="B74" s="31" t="s">
        <v>36</v>
      </c>
      <c r="C74" s="24">
        <f>+[1]PP!O73:O73</f>
        <v>202.4</v>
      </c>
      <c r="D74" s="24">
        <f>+[1]PP!P73:P73</f>
        <v>103.2</v>
      </c>
      <c r="E74" s="24">
        <f>+[1]PP!Q73:Q73</f>
        <v>114.5</v>
      </c>
      <c r="F74" s="24">
        <f>+[1]PP!R73:R73</f>
        <v>58.5</v>
      </c>
      <c r="G74" s="24">
        <f>+[1]PP!S73:S73</f>
        <v>687.9</v>
      </c>
      <c r="H74" s="24">
        <f>+[1]PP!T73:T73</f>
        <v>553.79999999999995</v>
      </c>
      <c r="I74" s="24">
        <f>+[1]PP!U73:U73</f>
        <v>207.7</v>
      </c>
      <c r="J74" s="24">
        <f>+[1]PP!V73:V73</f>
        <v>198.1</v>
      </c>
      <c r="K74" s="24">
        <f>+[1]PP!W73:W73</f>
        <v>418</v>
      </c>
      <c r="L74" s="24">
        <f>+[1]PP!X73:X73</f>
        <v>335.9</v>
      </c>
      <c r="M74" s="24">
        <f>+[1]PP!Y73:Y73</f>
        <v>62.1</v>
      </c>
      <c r="N74" s="25">
        <f>SUM(C74:M74)</f>
        <v>2942.1</v>
      </c>
      <c r="O74" s="24">
        <v>202.33480237000001</v>
      </c>
      <c r="P74" s="24">
        <v>103.25646403</v>
      </c>
      <c r="Q74" s="24">
        <v>114.50788305</v>
      </c>
      <c r="R74" s="24">
        <v>58.582033509999995</v>
      </c>
      <c r="S74" s="24">
        <v>687.87265434000005</v>
      </c>
      <c r="T74" s="24">
        <v>553.79040869000005</v>
      </c>
      <c r="U74" s="24">
        <v>207.68605843</v>
      </c>
      <c r="V74" s="24">
        <v>224.60613010885501</v>
      </c>
      <c r="W74" s="24">
        <v>232.98152747682983</v>
      </c>
      <c r="X74" s="24">
        <v>394.14435550567163</v>
      </c>
      <c r="Y74" s="24">
        <v>159.29180635958281</v>
      </c>
      <c r="Z74" s="24">
        <f>SUM(O74:Y74)</f>
        <v>2939.0541238709393</v>
      </c>
      <c r="AA74" s="24">
        <f t="shared" ref="AA74:AA103" si="52">+N74-Z74</f>
        <v>3.0458761290606162</v>
      </c>
      <c r="AB74" s="26">
        <f t="shared" si="43"/>
        <v>100.1036345708751</v>
      </c>
      <c r="AC74" s="21"/>
      <c r="AD74" s="21"/>
    </row>
    <row r="75" spans="1:30" ht="18" customHeight="1" x14ac:dyDescent="0.2">
      <c r="B75" s="46" t="s">
        <v>81</v>
      </c>
      <c r="C75" s="18">
        <f>SUM(C76:C78)</f>
        <v>580.79999999999995</v>
      </c>
      <c r="D75" s="18">
        <f t="shared" ref="D75:M75" si="53">SUM(D76:D78)</f>
        <v>665.8</v>
      </c>
      <c r="E75" s="18">
        <f t="shared" si="53"/>
        <v>620.1</v>
      </c>
      <c r="F75" s="18">
        <f t="shared" si="53"/>
        <v>662.3</v>
      </c>
      <c r="G75" s="18">
        <f t="shared" si="53"/>
        <v>537.30000000000007</v>
      </c>
      <c r="H75" s="18">
        <f t="shared" si="53"/>
        <v>563.29999999999995</v>
      </c>
      <c r="I75" s="18">
        <f t="shared" si="53"/>
        <v>522.79999999999995</v>
      </c>
      <c r="J75" s="18">
        <f t="shared" si="53"/>
        <v>567.29999999999995</v>
      </c>
      <c r="K75" s="18">
        <f t="shared" si="53"/>
        <v>515.9</v>
      </c>
      <c r="L75" s="18">
        <f t="shared" si="53"/>
        <v>512</v>
      </c>
      <c r="M75" s="18">
        <f t="shared" si="53"/>
        <v>545</v>
      </c>
      <c r="N75" s="19">
        <f>SUM(N76:N78)</f>
        <v>6292.6</v>
      </c>
      <c r="O75" s="18">
        <f t="shared" ref="O75:Y75" si="54">SUM(O76:O78)</f>
        <v>580.81444950999992</v>
      </c>
      <c r="P75" s="18">
        <f t="shared" si="54"/>
        <v>665.76229549999994</v>
      </c>
      <c r="Q75" s="18">
        <f t="shared" si="54"/>
        <v>620.05000705999998</v>
      </c>
      <c r="R75" s="18">
        <f t="shared" si="54"/>
        <v>662.28800927000009</v>
      </c>
      <c r="S75" s="18">
        <f t="shared" si="54"/>
        <v>537.34160714000006</v>
      </c>
      <c r="T75" s="18">
        <f t="shared" si="54"/>
        <v>563.23918633000005</v>
      </c>
      <c r="U75" s="18">
        <f t="shared" si="54"/>
        <v>522.65605326000014</v>
      </c>
      <c r="V75" s="18">
        <f t="shared" si="54"/>
        <v>582.3494972859005</v>
      </c>
      <c r="W75" s="18">
        <f t="shared" si="54"/>
        <v>534.86803787193276</v>
      </c>
      <c r="X75" s="18">
        <f t="shared" si="54"/>
        <v>518.60440168192792</v>
      </c>
      <c r="Y75" s="18">
        <f t="shared" si="54"/>
        <v>572.81014442672847</v>
      </c>
      <c r="Z75" s="18">
        <f>SUM(Z76:Z78)</f>
        <v>6360.7836893364902</v>
      </c>
      <c r="AA75" s="18">
        <f t="shared" si="52"/>
        <v>-68.183689336489806</v>
      </c>
      <c r="AB75" s="20">
        <f t="shared" si="43"/>
        <v>98.928061498918822</v>
      </c>
      <c r="AC75" s="21"/>
      <c r="AD75" s="21"/>
    </row>
    <row r="76" spans="1:30" ht="18" customHeight="1" x14ac:dyDescent="0.2">
      <c r="B76" s="56" t="s">
        <v>82</v>
      </c>
      <c r="C76" s="24">
        <f>+[1]PP!O75</f>
        <v>446.2</v>
      </c>
      <c r="D76" s="24">
        <f>+[1]PP!P75</f>
        <v>569.29999999999995</v>
      </c>
      <c r="E76" s="24">
        <f>+[1]PP!Q75</f>
        <v>502.7</v>
      </c>
      <c r="F76" s="24">
        <f>+[1]PP!R75</f>
        <v>555.79999999999995</v>
      </c>
      <c r="G76" s="24">
        <f>+[1]PP!S75</f>
        <v>442.3</v>
      </c>
      <c r="H76" s="24">
        <f>+[1]PP!T75</f>
        <v>461.5</v>
      </c>
      <c r="I76" s="24">
        <f>+[1]PP!U75</f>
        <v>402.3</v>
      </c>
      <c r="J76" s="24">
        <f>+[1]PP!V75</f>
        <v>470.7</v>
      </c>
      <c r="K76" s="24">
        <f>+[1]PP!W75</f>
        <v>427.8</v>
      </c>
      <c r="L76" s="24">
        <f>+[1]PP!X75</f>
        <v>436.4</v>
      </c>
      <c r="M76" s="24">
        <f>+[1]PP!Y75</f>
        <v>475.1</v>
      </c>
      <c r="N76" s="25">
        <f>SUM(C76:M76)</f>
        <v>5190.1000000000004</v>
      </c>
      <c r="O76" s="24">
        <v>446.16253702</v>
      </c>
      <c r="P76" s="24">
        <v>569.25796575999993</v>
      </c>
      <c r="Q76" s="24">
        <v>502.68343175999996</v>
      </c>
      <c r="R76" s="24">
        <v>555.81029997000007</v>
      </c>
      <c r="S76" s="24">
        <v>442.30361846</v>
      </c>
      <c r="T76" s="24">
        <v>461.45155422000005</v>
      </c>
      <c r="U76" s="24">
        <v>402.17152523000004</v>
      </c>
      <c r="V76" s="24">
        <v>468.11513195480745</v>
      </c>
      <c r="W76" s="24">
        <v>419.57132933235494</v>
      </c>
      <c r="X76" s="24">
        <v>403.03498455406822</v>
      </c>
      <c r="Y76" s="24">
        <v>453.57553449984067</v>
      </c>
      <c r="Z76" s="24">
        <f>SUM(O76:Y76)</f>
        <v>5124.1379127610717</v>
      </c>
      <c r="AA76" s="24">
        <f t="shared" si="52"/>
        <v>65.962087238928689</v>
      </c>
      <c r="AB76" s="26">
        <f t="shared" si="43"/>
        <v>101.28728165326422</v>
      </c>
      <c r="AC76" s="21"/>
      <c r="AD76" s="21"/>
    </row>
    <row r="77" spans="1:30" ht="18" customHeight="1" x14ac:dyDescent="0.2">
      <c r="B77" s="56" t="s">
        <v>83</v>
      </c>
      <c r="C77" s="24">
        <f>+[1]PP!O76</f>
        <v>132.1</v>
      </c>
      <c r="D77" s="24">
        <f>+[1]PP!P76</f>
        <v>94.1</v>
      </c>
      <c r="E77" s="24">
        <f>+[1]PP!Q76</f>
        <v>114.4</v>
      </c>
      <c r="F77" s="24">
        <f>+[1]PP!R76</f>
        <v>103.9</v>
      </c>
      <c r="G77" s="24">
        <f>+[1]PP!S76</f>
        <v>92.4</v>
      </c>
      <c r="H77" s="24">
        <f>+[1]PP!T76</f>
        <v>99.4</v>
      </c>
      <c r="I77" s="24">
        <f>+[1]PP!U76</f>
        <v>117.7</v>
      </c>
      <c r="J77" s="24">
        <f>+[1]PP!V76</f>
        <v>94.2</v>
      </c>
      <c r="K77" s="24">
        <f>+[1]PP!W76</f>
        <v>85.5</v>
      </c>
      <c r="L77" s="24">
        <f>+[1]PP!X76</f>
        <v>73.099999999999994</v>
      </c>
      <c r="M77" s="24">
        <f>+[1]PP!Y76</f>
        <v>67.900000000000006</v>
      </c>
      <c r="N77" s="25">
        <f>SUM(C77:M77)</f>
        <v>1074.7</v>
      </c>
      <c r="O77" s="24">
        <v>132.14038065</v>
      </c>
      <c r="P77" s="24">
        <v>94.068548879999994</v>
      </c>
      <c r="Q77" s="24">
        <v>114.4009483</v>
      </c>
      <c r="R77" s="24">
        <v>103.86835993999999</v>
      </c>
      <c r="S77" s="24">
        <v>92.422017990000001</v>
      </c>
      <c r="T77" s="24">
        <v>99.442214109999995</v>
      </c>
      <c r="U77" s="24">
        <v>117.69978303000001</v>
      </c>
      <c r="V77" s="24">
        <v>111.47108212794554</v>
      </c>
      <c r="W77" s="24">
        <v>112.58649850471514</v>
      </c>
      <c r="X77" s="24">
        <v>112.51749672755038</v>
      </c>
      <c r="Y77" s="24">
        <v>116.59651673323393</v>
      </c>
      <c r="Z77" s="24">
        <f t="shared" ref="Z77" si="55">SUM(O77:Y77)</f>
        <v>1207.213846993445</v>
      </c>
      <c r="AA77" s="24">
        <f t="shared" si="52"/>
        <v>-132.51384699344499</v>
      </c>
      <c r="AB77" s="26">
        <f t="shared" si="43"/>
        <v>89.023167078188379</v>
      </c>
      <c r="AC77" s="21"/>
      <c r="AD77" s="21"/>
    </row>
    <row r="78" spans="1:30" ht="18" customHeight="1" x14ac:dyDescent="0.2">
      <c r="B78" s="56" t="s">
        <v>36</v>
      </c>
      <c r="C78" s="24">
        <f>+[1]PP!O77</f>
        <v>2.5</v>
      </c>
      <c r="D78" s="24">
        <f>+[1]PP!P77</f>
        <v>2.4</v>
      </c>
      <c r="E78" s="24">
        <f>+[1]PP!Q77</f>
        <v>3</v>
      </c>
      <c r="F78" s="24">
        <f>+[1]PP!R77</f>
        <v>2.6</v>
      </c>
      <c r="G78" s="24">
        <f>+[1]PP!S77</f>
        <v>2.6</v>
      </c>
      <c r="H78" s="24">
        <f>+[1]PP!T77</f>
        <v>2.4</v>
      </c>
      <c r="I78" s="24">
        <f>+[1]PP!U77</f>
        <v>2.8</v>
      </c>
      <c r="J78" s="24">
        <f>+[1]PP!V77</f>
        <v>2.4</v>
      </c>
      <c r="K78" s="24">
        <f>+[1]PP!W77</f>
        <v>2.6</v>
      </c>
      <c r="L78" s="24">
        <f>+[1]PP!X77</f>
        <v>2.5</v>
      </c>
      <c r="M78" s="24">
        <f>+[1]PP!Y77</f>
        <v>2</v>
      </c>
      <c r="N78" s="25">
        <f>SUM(C78:M78)</f>
        <v>27.8</v>
      </c>
      <c r="O78" s="24">
        <v>2.51153184</v>
      </c>
      <c r="P78" s="24">
        <v>2.4357808599999999</v>
      </c>
      <c r="Q78" s="24">
        <v>2.965627</v>
      </c>
      <c r="R78" s="24">
        <v>2.60934936</v>
      </c>
      <c r="S78" s="24">
        <v>2.6159706900000002</v>
      </c>
      <c r="T78" s="24">
        <v>2.345418</v>
      </c>
      <c r="U78" s="24">
        <v>2.784745</v>
      </c>
      <c r="V78" s="24">
        <v>2.763283203147489</v>
      </c>
      <c r="W78" s="24">
        <v>2.7102100348626945</v>
      </c>
      <c r="X78" s="18">
        <v>3.051920400309287</v>
      </c>
      <c r="Y78" s="18">
        <v>2.6380931936537886</v>
      </c>
      <c r="Z78" s="24">
        <f>SUM(O78:Y78)</f>
        <v>29.431929581973257</v>
      </c>
      <c r="AA78" s="24">
        <f t="shared" si="52"/>
        <v>-1.6319295819732567</v>
      </c>
      <c r="AB78" s="26">
        <f t="shared" si="43"/>
        <v>94.45524094019035</v>
      </c>
      <c r="AC78" s="21"/>
      <c r="AD78" s="21"/>
    </row>
    <row r="79" spans="1:30" ht="18" customHeight="1" x14ac:dyDescent="0.2">
      <c r="B79" s="46" t="s">
        <v>84</v>
      </c>
      <c r="C79" s="18">
        <f>SUM(C80:C82)</f>
        <v>107</v>
      </c>
      <c r="D79" s="18">
        <f t="shared" ref="D79:M79" si="56">SUM(D80:D82)</f>
        <v>80.900000000000006</v>
      </c>
      <c r="E79" s="18">
        <f t="shared" si="56"/>
        <v>152.5</v>
      </c>
      <c r="F79" s="18">
        <f t="shared" si="56"/>
        <v>166.5</v>
      </c>
      <c r="G79" s="18">
        <f t="shared" si="56"/>
        <v>166.5</v>
      </c>
      <c r="H79" s="18">
        <f t="shared" si="56"/>
        <v>120.3</v>
      </c>
      <c r="I79" s="18">
        <f t="shared" si="56"/>
        <v>190.7</v>
      </c>
      <c r="J79" s="18">
        <f t="shared" si="56"/>
        <v>103.29999999999998</v>
      </c>
      <c r="K79" s="18">
        <f t="shared" si="56"/>
        <v>58.7</v>
      </c>
      <c r="L79" s="18">
        <f t="shared" si="56"/>
        <v>278.10000000000002</v>
      </c>
      <c r="M79" s="18">
        <f t="shared" si="56"/>
        <v>347.70000000000005</v>
      </c>
      <c r="N79" s="18">
        <f>SUM(N80:N82)</f>
        <v>1772.2</v>
      </c>
      <c r="O79" s="18">
        <f t="shared" ref="O79:Y79" si="57">SUM(O80:O82)</f>
        <v>107.03946802</v>
      </c>
      <c r="P79" s="18">
        <f t="shared" si="57"/>
        <v>80.959298840000002</v>
      </c>
      <c r="Q79" s="18">
        <f t="shared" si="57"/>
        <v>152.54646289000002</v>
      </c>
      <c r="R79" s="18">
        <f t="shared" si="57"/>
        <v>167.0900847902968</v>
      </c>
      <c r="S79" s="18">
        <f t="shared" si="57"/>
        <v>169.12790024753789</v>
      </c>
      <c r="T79" s="18">
        <f t="shared" si="57"/>
        <v>122.2204314251772</v>
      </c>
      <c r="U79" s="18">
        <f t="shared" si="57"/>
        <v>191.97616023272479</v>
      </c>
      <c r="V79" s="18">
        <f t="shared" si="57"/>
        <v>227.25508328264249</v>
      </c>
      <c r="W79" s="18">
        <f t="shared" si="57"/>
        <v>181.87245931023381</v>
      </c>
      <c r="X79" s="18">
        <f t="shared" si="57"/>
        <v>196.47407478168836</v>
      </c>
      <c r="Y79" s="18">
        <f t="shared" si="57"/>
        <v>168.93298828172109</v>
      </c>
      <c r="Z79" s="18">
        <f>SUM(Z80:Z82)</f>
        <v>1765.4944121020224</v>
      </c>
      <c r="AA79" s="18">
        <f t="shared" si="52"/>
        <v>6.7055878979776935</v>
      </c>
      <c r="AB79" s="20">
        <f t="shared" si="43"/>
        <v>100.37981360076887</v>
      </c>
      <c r="AC79" s="21"/>
      <c r="AD79" s="21"/>
    </row>
    <row r="80" spans="1:30" ht="18" customHeight="1" x14ac:dyDescent="0.2">
      <c r="B80" s="55" t="s">
        <v>85</v>
      </c>
      <c r="C80" s="41">
        <f>+[1]PP!O79</f>
        <v>4.3</v>
      </c>
      <c r="D80" s="41">
        <f>+[1]PP!P79</f>
        <v>3.4</v>
      </c>
      <c r="E80" s="41">
        <f>+[1]PP!Q79</f>
        <v>3.1</v>
      </c>
      <c r="F80" s="41">
        <f>+[1]PP!R79</f>
        <v>4</v>
      </c>
      <c r="G80" s="41">
        <f>+[1]PP!S79</f>
        <v>3.3</v>
      </c>
      <c r="H80" s="41">
        <f>+[1]PP!T79</f>
        <v>2.8</v>
      </c>
      <c r="I80" s="41">
        <f>+[1]PP!U79</f>
        <v>3.6</v>
      </c>
      <c r="J80" s="41">
        <f>+[1]PP!V79</f>
        <v>3.1</v>
      </c>
      <c r="K80" s="41">
        <f>+[1]PP!W79</f>
        <v>3.1</v>
      </c>
      <c r="L80" s="41">
        <f>+[1]PP!X79</f>
        <v>3.6</v>
      </c>
      <c r="M80" s="41">
        <f>+[1]PP!Y79</f>
        <v>3.1</v>
      </c>
      <c r="N80" s="41">
        <f>SUM(C80:M80)</f>
        <v>37.400000000000006</v>
      </c>
      <c r="O80" s="41">
        <v>4.3146921100000002</v>
      </c>
      <c r="P80" s="41">
        <v>3.4297076500000001</v>
      </c>
      <c r="Q80" s="41">
        <v>3.1310889400000002</v>
      </c>
      <c r="R80" s="41">
        <v>4.585280030296814</v>
      </c>
      <c r="S80" s="41">
        <v>5.8949482375379034</v>
      </c>
      <c r="T80" s="41">
        <v>4.6294939951771932</v>
      </c>
      <c r="U80" s="41">
        <v>4.8749382027248105</v>
      </c>
      <c r="V80" s="41">
        <v>5.1528523107761819</v>
      </c>
      <c r="W80" s="41">
        <v>4.6982653582096718</v>
      </c>
      <c r="X80" s="41">
        <v>4.4952364453858928</v>
      </c>
      <c r="Y80" s="41">
        <v>5.2083274667880968</v>
      </c>
      <c r="Z80" s="41">
        <f>SUM(O80:Y80)</f>
        <v>50.414830746896563</v>
      </c>
      <c r="AA80" s="41">
        <f t="shared" si="52"/>
        <v>-13.014830746896557</v>
      </c>
      <c r="AB80" s="42">
        <f t="shared" si="43"/>
        <v>74.184519606469721</v>
      </c>
      <c r="AC80" s="21"/>
      <c r="AD80" s="21"/>
    </row>
    <row r="81" spans="1:30" ht="18" customHeight="1" x14ac:dyDescent="0.2">
      <c r="B81" s="55" t="s">
        <v>86</v>
      </c>
      <c r="C81" s="41">
        <f>+[1]PP!O80</f>
        <v>102.7</v>
      </c>
      <c r="D81" s="41">
        <f>+[1]PP!P80</f>
        <v>77.5</v>
      </c>
      <c r="E81" s="41">
        <f>+[1]PP!Q80</f>
        <v>149.4</v>
      </c>
      <c r="F81" s="41">
        <f>+[1]PP!R80</f>
        <v>162.5</v>
      </c>
      <c r="G81" s="41">
        <f>+[1]PP!S80</f>
        <v>163.19999999999999</v>
      </c>
      <c r="H81" s="41">
        <f>+[1]PP!T80</f>
        <v>117.5</v>
      </c>
      <c r="I81" s="41">
        <f>+[1]PP!U80</f>
        <v>187.1</v>
      </c>
      <c r="J81" s="41">
        <f>+[1]PP!V80</f>
        <v>100.1</v>
      </c>
      <c r="K81" s="41">
        <f>+[1]PP!W80</f>
        <v>55.5</v>
      </c>
      <c r="L81" s="41">
        <f>+[1]PP!X80</f>
        <v>274.5</v>
      </c>
      <c r="M81" s="41">
        <f>+[1]PP!Y80</f>
        <v>344.6</v>
      </c>
      <c r="N81" s="41">
        <f>SUM(C81:M81)</f>
        <v>1734.6</v>
      </c>
      <c r="O81" s="41">
        <v>102.71323512000001</v>
      </c>
      <c r="P81" s="41">
        <v>77.523280020000001</v>
      </c>
      <c r="Q81" s="41">
        <v>149.4019323</v>
      </c>
      <c r="R81" s="41">
        <v>162.49448589999997</v>
      </c>
      <c r="S81" s="41">
        <v>163.20126321999999</v>
      </c>
      <c r="T81" s="41">
        <v>117.57725843</v>
      </c>
      <c r="U81" s="41">
        <v>187.05694992999997</v>
      </c>
      <c r="V81" s="41">
        <v>222.10223097186631</v>
      </c>
      <c r="W81" s="41">
        <v>177.17419395202413</v>
      </c>
      <c r="X81" s="41">
        <v>191.97883833630246</v>
      </c>
      <c r="Y81" s="41">
        <v>163.724660814933</v>
      </c>
      <c r="Z81" s="41">
        <f>SUM(O81:Y81)</f>
        <v>1714.9483289951258</v>
      </c>
      <c r="AA81" s="41">
        <f t="shared" si="52"/>
        <v>19.651671004874061</v>
      </c>
      <c r="AB81" s="42">
        <f t="shared" si="43"/>
        <v>101.14590455424329</v>
      </c>
      <c r="AC81" s="21"/>
      <c r="AD81" s="21"/>
    </row>
    <row r="82" spans="1:30" ht="18" customHeight="1" x14ac:dyDescent="0.2">
      <c r="A82" s="3"/>
      <c r="B82" s="59" t="s">
        <v>36</v>
      </c>
      <c r="C82" s="24">
        <f>+[1]PP!O81</f>
        <v>0</v>
      </c>
      <c r="D82" s="24">
        <f>+[1]PP!P81</f>
        <v>0</v>
      </c>
      <c r="E82" s="24">
        <f>+[1]PP!Q81</f>
        <v>0</v>
      </c>
      <c r="F82" s="24">
        <f>+[1]PP!R81</f>
        <v>0</v>
      </c>
      <c r="G82" s="24">
        <f>+[1]PP!S81</f>
        <v>0</v>
      </c>
      <c r="H82" s="24">
        <f>+[1]PP!T81</f>
        <v>0</v>
      </c>
      <c r="I82" s="24">
        <f>+[1]PP!U81</f>
        <v>0</v>
      </c>
      <c r="J82" s="24">
        <f>+[1]PP!V81</f>
        <v>0.1</v>
      </c>
      <c r="K82" s="24">
        <f>+[1]PP!W81</f>
        <v>0.1</v>
      </c>
      <c r="L82" s="24">
        <f>+[1]PP!X81</f>
        <v>0</v>
      </c>
      <c r="M82" s="24">
        <f>+[1]PP!Y81</f>
        <v>0</v>
      </c>
      <c r="N82" s="24">
        <f>SUM(C82:M82)</f>
        <v>0.2</v>
      </c>
      <c r="O82" s="24">
        <v>1.154079E-2</v>
      </c>
      <c r="P82" s="24">
        <v>6.3111700000000005E-3</v>
      </c>
      <c r="Q82" s="24">
        <v>1.3441649999999999E-2</v>
      </c>
      <c r="R82" s="24">
        <v>1.0318860000000001E-2</v>
      </c>
      <c r="S82" s="24">
        <v>3.1688790000000001E-2</v>
      </c>
      <c r="T82" s="24">
        <v>1.3679E-2</v>
      </c>
      <c r="U82" s="24">
        <v>4.4272100000000002E-2</v>
      </c>
      <c r="V82" s="24">
        <v>0</v>
      </c>
      <c r="W82" s="24">
        <v>0</v>
      </c>
      <c r="X82" s="24">
        <v>0</v>
      </c>
      <c r="Y82" s="24">
        <v>0</v>
      </c>
      <c r="Z82" s="24">
        <f>SUM(O82:Y82)</f>
        <v>0.13125236000000001</v>
      </c>
      <c r="AA82" s="24">
        <f t="shared" si="52"/>
        <v>6.8747639999999999E-2</v>
      </c>
      <c r="AB82" s="26">
        <v>0</v>
      </c>
      <c r="AC82" s="21"/>
      <c r="AD82" s="21"/>
    </row>
    <row r="83" spans="1:30" ht="18" customHeight="1" x14ac:dyDescent="0.2">
      <c r="B83" s="22" t="s">
        <v>87</v>
      </c>
      <c r="C83" s="18">
        <f t="shared" ref="C83:Y83" si="58">+C84+C89+C91</f>
        <v>1871.9</v>
      </c>
      <c r="D83" s="18">
        <f t="shared" si="58"/>
        <v>1213.3000000000002</v>
      </c>
      <c r="E83" s="18">
        <f t="shared" si="58"/>
        <v>1473.8000000000002</v>
      </c>
      <c r="F83" s="18">
        <f t="shared" si="58"/>
        <v>1299.9000000000001</v>
      </c>
      <c r="G83" s="18">
        <f t="shared" si="58"/>
        <v>1484.1000000000001</v>
      </c>
      <c r="H83" s="18">
        <f t="shared" si="58"/>
        <v>1271.5999999999999</v>
      </c>
      <c r="I83" s="18">
        <f t="shared" si="58"/>
        <v>11537.1</v>
      </c>
      <c r="J83" s="18">
        <f t="shared" si="58"/>
        <v>1336.8000000000002</v>
      </c>
      <c r="K83" s="18">
        <f t="shared" si="58"/>
        <v>1552.9</v>
      </c>
      <c r="L83" s="18">
        <f t="shared" si="58"/>
        <v>1600.9</v>
      </c>
      <c r="M83" s="18">
        <f t="shared" si="58"/>
        <v>1589.6999999999998</v>
      </c>
      <c r="N83" s="18">
        <f>+N84+N89+N91</f>
        <v>26232</v>
      </c>
      <c r="O83" s="18">
        <f t="shared" si="58"/>
        <v>1896.8862696599999</v>
      </c>
      <c r="P83" s="18">
        <f t="shared" si="58"/>
        <v>1213.2800761600001</v>
      </c>
      <c r="Q83" s="18">
        <f t="shared" si="58"/>
        <v>1473.8168617599999</v>
      </c>
      <c r="R83" s="18">
        <f t="shared" si="58"/>
        <v>1955.36968131</v>
      </c>
      <c r="S83" s="18">
        <f t="shared" si="58"/>
        <v>1484.0926583599876</v>
      </c>
      <c r="T83" s="18">
        <f t="shared" si="58"/>
        <v>1271.663314014432</v>
      </c>
      <c r="U83" s="18">
        <f t="shared" si="58"/>
        <v>11536.987337097091</v>
      </c>
      <c r="V83" s="18">
        <f t="shared" si="58"/>
        <v>1383.9567186934901</v>
      </c>
      <c r="W83" s="18">
        <f t="shared" si="58"/>
        <v>1435.3317917156883</v>
      </c>
      <c r="X83" s="18">
        <f t="shared" si="58"/>
        <v>1535.3551364888094</v>
      </c>
      <c r="Y83" s="18">
        <f t="shared" si="58"/>
        <v>5791.1631987829405</v>
      </c>
      <c r="Z83" s="18">
        <f>+Z84+Z89+Z91</f>
        <v>30977.903044042432</v>
      </c>
      <c r="AA83" s="18">
        <f t="shared" si="52"/>
        <v>-4745.9030440424322</v>
      </c>
      <c r="AB83" s="20">
        <f>+N83/Z83*100</f>
        <v>84.679714965551383</v>
      </c>
      <c r="AC83" s="21"/>
      <c r="AD83" s="21"/>
    </row>
    <row r="84" spans="1:30" ht="18" customHeight="1" x14ac:dyDescent="0.2">
      <c r="B84" s="46" t="s">
        <v>88</v>
      </c>
      <c r="C84" s="18">
        <f t="shared" ref="C84:T84" si="59">SUM(C85:C88)</f>
        <v>616.1</v>
      </c>
      <c r="D84" s="18">
        <f t="shared" ref="D84:G84" si="60">SUM(D85:D88)</f>
        <v>243.2</v>
      </c>
      <c r="E84" s="18">
        <f t="shared" si="60"/>
        <v>285.10000000000002</v>
      </c>
      <c r="F84" s="18">
        <f t="shared" si="60"/>
        <v>387.5</v>
      </c>
      <c r="G84" s="18">
        <f t="shared" si="60"/>
        <v>261.3</v>
      </c>
      <c r="H84" s="18">
        <f t="shared" si="59"/>
        <v>428.5</v>
      </c>
      <c r="I84" s="18">
        <f t="shared" ref="I84:M84" si="61">SUM(I85:I88)</f>
        <v>10406.700000000001</v>
      </c>
      <c r="J84" s="18">
        <f t="shared" si="61"/>
        <v>415.7</v>
      </c>
      <c r="K84" s="18">
        <f t="shared" si="61"/>
        <v>636.20000000000005</v>
      </c>
      <c r="L84" s="18">
        <f t="shared" si="61"/>
        <v>511.9</v>
      </c>
      <c r="M84" s="18">
        <f t="shared" si="61"/>
        <v>682.09999999999991</v>
      </c>
      <c r="N84" s="18">
        <f>SUM(N85:N88)</f>
        <v>14874.3</v>
      </c>
      <c r="O84" s="18">
        <f t="shared" si="59"/>
        <v>641.07459519999998</v>
      </c>
      <c r="P84" s="18">
        <f t="shared" ref="P84:S84" si="62">SUM(P85:P88)</f>
        <v>243.13403649999998</v>
      </c>
      <c r="Q84" s="18">
        <f t="shared" si="62"/>
        <v>285.15189371999998</v>
      </c>
      <c r="R84" s="18">
        <f t="shared" si="62"/>
        <v>387.47886124000001</v>
      </c>
      <c r="S84" s="18">
        <f t="shared" si="62"/>
        <v>261.3201288199877</v>
      </c>
      <c r="T84" s="18">
        <f t="shared" si="59"/>
        <v>428.51175465443202</v>
      </c>
      <c r="U84" s="18">
        <f t="shared" ref="U84:Y84" si="63">SUM(U85:U88)</f>
        <v>10406.600405527091</v>
      </c>
      <c r="V84" s="18">
        <f t="shared" si="63"/>
        <v>396.79571281557486</v>
      </c>
      <c r="W84" s="18">
        <f t="shared" si="63"/>
        <v>497.66983287441496</v>
      </c>
      <c r="X84" s="18">
        <f t="shared" si="63"/>
        <v>283.89370208140195</v>
      </c>
      <c r="Y84" s="18">
        <f t="shared" si="63"/>
        <v>4747.517490168163</v>
      </c>
      <c r="Z84" s="18">
        <f>SUM(Z85:Z88)</f>
        <v>18579.148413601062</v>
      </c>
      <c r="AA84" s="18">
        <f t="shared" si="52"/>
        <v>-3704.8484136010629</v>
      </c>
      <c r="AB84" s="26">
        <f>+N84/Z84*100</f>
        <v>80.059105341508058</v>
      </c>
      <c r="AC84" s="21"/>
      <c r="AD84" s="21"/>
    </row>
    <row r="85" spans="1:30" ht="18" customHeight="1" x14ac:dyDescent="0.2">
      <c r="B85" s="56" t="s">
        <v>89</v>
      </c>
      <c r="C85" s="24">
        <f>+[1]PP!O84</f>
        <v>0</v>
      </c>
      <c r="D85" s="24">
        <f>+[1]PP!P84</f>
        <v>0</v>
      </c>
      <c r="E85" s="24">
        <f>+[1]PP!Q84</f>
        <v>0</v>
      </c>
      <c r="F85" s="24">
        <f>+[1]PP!R84</f>
        <v>0</v>
      </c>
      <c r="G85" s="24">
        <f>+[1]PP!S84</f>
        <v>0</v>
      </c>
      <c r="H85" s="24">
        <f>+[1]PP!T84</f>
        <v>0</v>
      </c>
      <c r="I85" s="24">
        <f>+[1]PP!U84</f>
        <v>9923.9</v>
      </c>
      <c r="J85" s="24">
        <f>+[1]PP!V84</f>
        <v>0</v>
      </c>
      <c r="K85" s="24">
        <f>+[1]PP!W84</f>
        <v>0</v>
      </c>
      <c r="L85" s="24">
        <f>+[1]PP!X84</f>
        <v>0</v>
      </c>
      <c r="M85" s="24">
        <f>+[1]PP!Y84</f>
        <v>0</v>
      </c>
      <c r="N85" s="24">
        <f t="shared" ref="N85:N90" si="64">SUM(C85:M85)</f>
        <v>9923.9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9923.8588551000012</v>
      </c>
      <c r="V85" s="24">
        <v>0</v>
      </c>
      <c r="W85" s="24">
        <v>0</v>
      </c>
      <c r="X85" s="24">
        <v>0</v>
      </c>
      <c r="Y85" s="24">
        <v>4500</v>
      </c>
      <c r="Z85" s="24">
        <f>SUM(O85:Y85)</f>
        <v>14423.858855100001</v>
      </c>
      <c r="AA85" s="24">
        <f t="shared" si="52"/>
        <v>-4499.9588551000015</v>
      </c>
      <c r="AB85" s="26">
        <v>0</v>
      </c>
      <c r="AC85" s="21"/>
      <c r="AD85" s="21"/>
    </row>
    <row r="86" spans="1:30" ht="18" customHeight="1" x14ac:dyDescent="0.2">
      <c r="B86" s="56" t="s">
        <v>90</v>
      </c>
      <c r="C86" s="24">
        <f>+[1]PP!O85</f>
        <v>158.4</v>
      </c>
      <c r="D86" s="24">
        <f>+[1]PP!P85</f>
        <v>25.1</v>
      </c>
      <c r="E86" s="24">
        <f>+[1]PP!Q85</f>
        <v>30</v>
      </c>
      <c r="F86" s="24">
        <f>+[1]PP!R85</f>
        <v>30</v>
      </c>
      <c r="G86" s="24">
        <f>+[1]PP!S85</f>
        <v>37.799999999999997</v>
      </c>
      <c r="H86" s="24">
        <f>+[1]PP!T85</f>
        <v>17.2</v>
      </c>
      <c r="I86" s="24">
        <f>+[1]PP!U85</f>
        <v>0.1</v>
      </c>
      <c r="J86" s="24">
        <f>+[1]PP!V85</f>
        <v>34.799999999999997</v>
      </c>
      <c r="K86" s="24">
        <f>+[1]PP!W85</f>
        <v>238.9</v>
      </c>
      <c r="L86" s="24">
        <f>+[1]PP!X85</f>
        <v>18.899999999999999</v>
      </c>
      <c r="M86" s="24">
        <f>+[1]PP!Y85</f>
        <v>156.80000000000001</v>
      </c>
      <c r="N86" s="24">
        <f t="shared" si="64"/>
        <v>748</v>
      </c>
      <c r="O86" s="24">
        <v>183.33307884000001</v>
      </c>
      <c r="P86" s="24">
        <v>25.085475989999999</v>
      </c>
      <c r="Q86" s="24">
        <v>30.05773537</v>
      </c>
      <c r="R86" s="24">
        <v>30.009282539999997</v>
      </c>
      <c r="S86" s="24">
        <v>37.861253229999996</v>
      </c>
      <c r="T86" s="24">
        <v>17.190513410000001</v>
      </c>
      <c r="U86" s="24">
        <v>5.0667730000000001E-2</v>
      </c>
      <c r="V86" s="24">
        <v>15.95623971</v>
      </c>
      <c r="W86" s="24">
        <v>16.57337656</v>
      </c>
      <c r="X86" s="24">
        <v>8.3120221450000003</v>
      </c>
      <c r="Y86" s="24">
        <v>17.993336475000003</v>
      </c>
      <c r="Z86" s="24">
        <f t="shared" ref="Z86:Z88" si="65">SUM(O86:Y86)</f>
        <v>382.42298199999993</v>
      </c>
      <c r="AA86" s="24">
        <f t="shared" si="52"/>
        <v>365.57701800000007</v>
      </c>
      <c r="AB86" s="26">
        <v>0</v>
      </c>
      <c r="AC86" s="21"/>
      <c r="AD86" s="21"/>
    </row>
    <row r="87" spans="1:30" ht="18" customHeight="1" x14ac:dyDescent="0.2">
      <c r="B87" s="56" t="s">
        <v>91</v>
      </c>
      <c r="C87" s="24">
        <f>+[1]PP!O86</f>
        <v>457.7</v>
      </c>
      <c r="D87" s="24">
        <f>+[1]PP!P86</f>
        <v>218.1</v>
      </c>
      <c r="E87" s="24">
        <f>+[1]PP!Q86</f>
        <v>255.1</v>
      </c>
      <c r="F87" s="24">
        <f>+[1]PP!R86</f>
        <v>357.5</v>
      </c>
      <c r="G87" s="24">
        <f>+[1]PP!S86</f>
        <v>223.5</v>
      </c>
      <c r="H87" s="24">
        <f>+[1]PP!T86</f>
        <v>411.3</v>
      </c>
      <c r="I87" s="24">
        <f>+[1]PP!U86</f>
        <v>482.7</v>
      </c>
      <c r="J87" s="24">
        <f>+[1]PP!V86</f>
        <v>380.9</v>
      </c>
      <c r="K87" s="24">
        <f>+[1]PP!W86</f>
        <v>397.3</v>
      </c>
      <c r="L87" s="24">
        <f>+[1]PP!X86</f>
        <v>493</v>
      </c>
      <c r="M87" s="24">
        <f>+[1]PP!Y86</f>
        <v>525.29999999999995</v>
      </c>
      <c r="N87" s="24">
        <f t="shared" si="64"/>
        <v>4202.4000000000005</v>
      </c>
      <c r="O87" s="24">
        <v>457.7409715</v>
      </c>
      <c r="P87" s="24">
        <v>218.04759978999999</v>
      </c>
      <c r="Q87" s="24">
        <v>255.09107552</v>
      </c>
      <c r="R87" s="24">
        <v>357.46951369999999</v>
      </c>
      <c r="S87" s="24">
        <v>223.45879218998772</v>
      </c>
      <c r="T87" s="24">
        <v>411.320401404432</v>
      </c>
      <c r="U87" s="24">
        <v>482.69052549708999</v>
      </c>
      <c r="V87" s="24">
        <v>380.83947310557488</v>
      </c>
      <c r="W87" s="24">
        <v>481.09645631441498</v>
      </c>
      <c r="X87" s="24">
        <v>275.58167993640194</v>
      </c>
      <c r="Y87" s="24">
        <v>229.52415369316216</v>
      </c>
      <c r="Z87" s="24">
        <f t="shared" si="65"/>
        <v>3772.8606426510632</v>
      </c>
      <c r="AA87" s="24">
        <f t="shared" si="52"/>
        <v>429.5393573489373</v>
      </c>
      <c r="AB87" s="26">
        <f>+N87/Z87*100</f>
        <v>111.3849780851464</v>
      </c>
      <c r="AC87" s="21"/>
      <c r="AD87" s="21"/>
    </row>
    <row r="88" spans="1:30" ht="18" customHeight="1" x14ac:dyDescent="0.2">
      <c r="B88" s="56" t="s">
        <v>92</v>
      </c>
      <c r="C88" s="24">
        <f>+[1]PP!O87</f>
        <v>0</v>
      </c>
      <c r="D88" s="24">
        <f>+[1]PP!P87</f>
        <v>0</v>
      </c>
      <c r="E88" s="24">
        <f>+[1]PP!Q87</f>
        <v>0</v>
      </c>
      <c r="F88" s="24">
        <f>+[1]PP!R87</f>
        <v>0</v>
      </c>
      <c r="G88" s="24">
        <f>+[1]PP!S87</f>
        <v>0</v>
      </c>
      <c r="H88" s="24">
        <f>+[1]PP!T87</f>
        <v>0</v>
      </c>
      <c r="I88" s="24">
        <f>+[1]PP!U87</f>
        <v>0</v>
      </c>
      <c r="J88" s="24">
        <f>+[1]PP!V87</f>
        <v>0</v>
      </c>
      <c r="K88" s="24">
        <f>+[1]PP!W87</f>
        <v>0</v>
      </c>
      <c r="L88" s="24">
        <f>+[1]PP!X87</f>
        <v>0</v>
      </c>
      <c r="M88" s="24">
        <f>+[1]PP!Y87</f>
        <v>0</v>
      </c>
      <c r="N88" s="24">
        <f t="shared" si="64"/>
        <v>0</v>
      </c>
      <c r="O88" s="24">
        <v>5.4485999999999998E-4</v>
      </c>
      <c r="P88" s="24">
        <v>9.6071999999999998E-4</v>
      </c>
      <c r="Q88" s="24">
        <v>3.0828299999999999E-3</v>
      </c>
      <c r="R88" s="24">
        <v>6.4999999999999994E-5</v>
      </c>
      <c r="S88" s="24">
        <v>8.3400000000000008E-5</v>
      </c>
      <c r="T88" s="24">
        <v>8.3984000000000001E-4</v>
      </c>
      <c r="U88" s="24">
        <v>3.5720000000000001E-4</v>
      </c>
      <c r="V88" s="24">
        <v>0</v>
      </c>
      <c r="W88" s="24">
        <v>0</v>
      </c>
      <c r="X88" s="24">
        <v>0</v>
      </c>
      <c r="Y88" s="24">
        <v>0</v>
      </c>
      <c r="Z88" s="24">
        <f t="shared" si="65"/>
        <v>5.9338499999999992E-3</v>
      </c>
      <c r="AA88" s="24">
        <f t="shared" si="52"/>
        <v>-5.9338499999999992E-3</v>
      </c>
      <c r="AB88" s="48">
        <v>0</v>
      </c>
      <c r="AC88" s="21"/>
      <c r="AD88" s="21"/>
    </row>
    <row r="89" spans="1:30" ht="18" customHeight="1" x14ac:dyDescent="0.2">
      <c r="B89" s="46" t="s">
        <v>93</v>
      </c>
      <c r="C89" s="18">
        <f>+[1]PP!O88</f>
        <v>237.1</v>
      </c>
      <c r="D89" s="18">
        <f>+[1]PP!P88</f>
        <v>78.8</v>
      </c>
      <c r="E89" s="18">
        <f>+[1]PP!Q88</f>
        <v>99.3</v>
      </c>
      <c r="F89" s="18">
        <f>+[1]PP!R88</f>
        <v>101.4</v>
      </c>
      <c r="G89" s="18">
        <f>+[1]PP!S88</f>
        <v>232.5</v>
      </c>
      <c r="H89" s="18">
        <f>+[1]PP!T88</f>
        <v>100.1</v>
      </c>
      <c r="I89" s="18">
        <f>+[1]PP!U88</f>
        <v>114</v>
      </c>
      <c r="J89" s="18">
        <f>+[1]PP!V88</f>
        <v>106.2</v>
      </c>
      <c r="K89" s="18">
        <f>+[1]PP!W88</f>
        <v>104.8</v>
      </c>
      <c r="L89" s="18">
        <f>+[1]PP!X88</f>
        <v>101.8</v>
      </c>
      <c r="M89" s="18">
        <f>+[1]PP!Y88</f>
        <v>93</v>
      </c>
      <c r="N89" s="18">
        <f t="shared" si="64"/>
        <v>1369</v>
      </c>
      <c r="O89" s="18">
        <v>237.08334667</v>
      </c>
      <c r="P89" s="18">
        <v>78.821694780000001</v>
      </c>
      <c r="Q89" s="18">
        <v>99.292600829999998</v>
      </c>
      <c r="R89" s="18">
        <v>101.35728089000001</v>
      </c>
      <c r="S89" s="18">
        <v>232.51654328999999</v>
      </c>
      <c r="T89" s="18">
        <v>100.11551519</v>
      </c>
      <c r="U89" s="18">
        <v>114.01042877</v>
      </c>
      <c r="V89" s="18">
        <v>101.97108095093655</v>
      </c>
      <c r="W89" s="18">
        <v>104.35008026864934</v>
      </c>
      <c r="X89" s="18">
        <v>244.74478626796233</v>
      </c>
      <c r="Y89" s="18">
        <v>161.86483961640016</v>
      </c>
      <c r="Z89" s="18">
        <f>SUM(O89:Y89)</f>
        <v>1576.1281975239483</v>
      </c>
      <c r="AA89" s="18">
        <f t="shared" si="52"/>
        <v>-207.1281975239483</v>
      </c>
      <c r="AB89" s="20">
        <f>+N89/Z89*100</f>
        <v>86.858416856614795</v>
      </c>
      <c r="AC89" s="21"/>
      <c r="AD89" s="21"/>
    </row>
    <row r="90" spans="1:30" ht="18" customHeight="1" x14ac:dyDescent="0.2">
      <c r="B90" s="60" t="s">
        <v>94</v>
      </c>
      <c r="C90" s="41">
        <f>+[1]PP!O89</f>
        <v>88.7</v>
      </c>
      <c r="D90" s="41">
        <f>+[1]PP!P89</f>
        <v>68.900000000000006</v>
      </c>
      <c r="E90" s="41">
        <f>+[1]PP!Q89</f>
        <v>85.4</v>
      </c>
      <c r="F90" s="41">
        <f>+[1]PP!R89</f>
        <v>86.5</v>
      </c>
      <c r="G90" s="41">
        <f>+[1]PP!S89</f>
        <v>84.3</v>
      </c>
      <c r="H90" s="41">
        <f>+[1]PP!T89</f>
        <v>80.900000000000006</v>
      </c>
      <c r="I90" s="41">
        <f>+[1]PP!U89</f>
        <v>88.9</v>
      </c>
      <c r="J90" s="41">
        <f>+[1]PP!V89</f>
        <v>86.3</v>
      </c>
      <c r="K90" s="41">
        <f>+[1]PP!W89</f>
        <v>91.4</v>
      </c>
      <c r="L90" s="41">
        <f>+[1]PP!X89</f>
        <v>83.3</v>
      </c>
      <c r="M90" s="41">
        <f>+[1]PP!Y89</f>
        <v>77.099999999999994</v>
      </c>
      <c r="N90" s="41">
        <f t="shared" si="64"/>
        <v>921.69999999999993</v>
      </c>
      <c r="O90" s="41">
        <v>88.699121319999989</v>
      </c>
      <c r="P90" s="41">
        <v>68.892217290000005</v>
      </c>
      <c r="Q90" s="41">
        <v>85.355549390000007</v>
      </c>
      <c r="R90" s="41">
        <v>86.515924760000004</v>
      </c>
      <c r="S90" s="41">
        <v>84.344416440000003</v>
      </c>
      <c r="T90" s="41">
        <v>80.935575920000005</v>
      </c>
      <c r="U90" s="41">
        <v>88.920460669999997</v>
      </c>
      <c r="V90" s="41">
        <v>86.56024136889701</v>
      </c>
      <c r="W90" s="41">
        <v>87.357283537817551</v>
      </c>
      <c r="X90" s="41">
        <v>89.472007119073211</v>
      </c>
      <c r="Y90" s="41">
        <v>146.37647275279366</v>
      </c>
      <c r="Z90" s="41">
        <f>SUM(O90:Y90)</f>
        <v>993.4292705685815</v>
      </c>
      <c r="AA90" s="41">
        <f t="shared" si="52"/>
        <v>-71.729270568581569</v>
      </c>
      <c r="AB90" s="42">
        <f>+N90/Z90*100</f>
        <v>92.779629844455073</v>
      </c>
      <c r="AC90" s="21"/>
      <c r="AD90" s="21"/>
    </row>
    <row r="91" spans="1:30" ht="18" customHeight="1" x14ac:dyDescent="0.2">
      <c r="B91" s="46" t="s">
        <v>95</v>
      </c>
      <c r="C91" s="18">
        <f t="shared" ref="C91:O91" si="66">SUM(C92:C94)</f>
        <v>1018.6999999999999</v>
      </c>
      <c r="D91" s="18">
        <f t="shared" ref="D91:G91" si="67">SUM(D92:D94)</f>
        <v>891.30000000000007</v>
      </c>
      <c r="E91" s="18">
        <f t="shared" si="67"/>
        <v>1089.4000000000001</v>
      </c>
      <c r="F91" s="18">
        <f t="shared" si="67"/>
        <v>811</v>
      </c>
      <c r="G91" s="18">
        <f t="shared" si="67"/>
        <v>990.30000000000007</v>
      </c>
      <c r="H91" s="18">
        <f t="shared" si="66"/>
        <v>743</v>
      </c>
      <c r="I91" s="18">
        <f t="shared" ref="I91:M91" si="68">SUM(I92:I94)</f>
        <v>1016.4</v>
      </c>
      <c r="J91" s="18">
        <f t="shared" si="68"/>
        <v>814.90000000000009</v>
      </c>
      <c r="K91" s="18">
        <f t="shared" si="68"/>
        <v>811.9</v>
      </c>
      <c r="L91" s="18">
        <f t="shared" si="68"/>
        <v>987.2</v>
      </c>
      <c r="M91" s="18">
        <f t="shared" si="68"/>
        <v>814.59999999999991</v>
      </c>
      <c r="N91" s="18">
        <f>SUM(N92:N94)</f>
        <v>9988.6999999999989</v>
      </c>
      <c r="O91" s="18">
        <f t="shared" si="66"/>
        <v>1018.7283277899999</v>
      </c>
      <c r="P91" s="18">
        <f t="shared" ref="P91:T91" si="69">SUM(P92:P94)</f>
        <v>891.32434488000001</v>
      </c>
      <c r="Q91" s="18">
        <f t="shared" si="69"/>
        <v>1089.37236721</v>
      </c>
      <c r="R91" s="18">
        <f t="shared" si="69"/>
        <v>1466.5335391799999</v>
      </c>
      <c r="S91" s="18">
        <f t="shared" si="69"/>
        <v>990.25598624999998</v>
      </c>
      <c r="T91" s="18">
        <f t="shared" si="69"/>
        <v>743.03604416999997</v>
      </c>
      <c r="U91" s="18">
        <f>SUM(U92:U94)</f>
        <v>1016.3765028</v>
      </c>
      <c r="V91" s="18">
        <f t="shared" ref="V91:Y91" si="70">SUM(V92:V94)</f>
        <v>885.18992492697862</v>
      </c>
      <c r="W91" s="18">
        <f t="shared" si="70"/>
        <v>833.31187857262398</v>
      </c>
      <c r="X91" s="18">
        <f t="shared" si="70"/>
        <v>1006.7166481394453</v>
      </c>
      <c r="Y91" s="18">
        <f t="shared" si="70"/>
        <v>881.78086899837774</v>
      </c>
      <c r="Z91" s="18">
        <f>SUM(O91:Y91)</f>
        <v>10822.626432917425</v>
      </c>
      <c r="AA91" s="18">
        <f t="shared" si="52"/>
        <v>-833.9264329174257</v>
      </c>
      <c r="AB91" s="20">
        <f>+N91/Z91*100</f>
        <v>92.294602071997915</v>
      </c>
      <c r="AC91" s="21"/>
      <c r="AD91" s="21"/>
    </row>
    <row r="92" spans="1:30" ht="18" customHeight="1" x14ac:dyDescent="0.2">
      <c r="B92" s="56" t="s">
        <v>96</v>
      </c>
      <c r="C92" s="24">
        <f>+[1]PP!O91</f>
        <v>1014.3</v>
      </c>
      <c r="D92" s="24">
        <f>+[1]PP!P91</f>
        <v>883.2</v>
      </c>
      <c r="E92" s="24">
        <f>+[1]PP!Q91</f>
        <v>810.1</v>
      </c>
      <c r="F92" s="24">
        <f>+[1]PP!R91</f>
        <v>806.8</v>
      </c>
      <c r="G92" s="24">
        <f>+[1]PP!S91</f>
        <v>984.6</v>
      </c>
      <c r="H92" s="24">
        <f>+[1]PP!T91</f>
        <v>735.5</v>
      </c>
      <c r="I92" s="24">
        <f>+[1]PP!U91</f>
        <v>1010.1</v>
      </c>
      <c r="J92" s="24">
        <f>+[1]PP!V91</f>
        <v>810.7</v>
      </c>
      <c r="K92" s="24">
        <f>+[1]PP!W91</f>
        <v>805</v>
      </c>
      <c r="L92" s="24">
        <f>+[1]PP!X91</f>
        <v>983.2</v>
      </c>
      <c r="M92" s="24">
        <f>+[1]PP!Y91</f>
        <v>806.3</v>
      </c>
      <c r="N92" s="24">
        <f>SUM(C92:M92)</f>
        <v>9649.7999999999993</v>
      </c>
      <c r="O92" s="24">
        <v>1014.2658550499999</v>
      </c>
      <c r="P92" s="24">
        <v>883.16467484999998</v>
      </c>
      <c r="Q92" s="24">
        <v>810.14151207000009</v>
      </c>
      <c r="R92" s="24">
        <v>806.77876300000003</v>
      </c>
      <c r="S92" s="24">
        <v>984.63083175999998</v>
      </c>
      <c r="T92" s="24">
        <v>735.52762316999997</v>
      </c>
      <c r="U92" s="24">
        <v>1010.0439297</v>
      </c>
      <c r="V92" s="24">
        <v>879.23135205157269</v>
      </c>
      <c r="W92" s="24">
        <v>829.2693213275503</v>
      </c>
      <c r="X92" s="24">
        <v>1002.9325118576019</v>
      </c>
      <c r="Y92" s="24">
        <v>877.70456840308532</v>
      </c>
      <c r="Z92" s="24">
        <f>SUM(O92:Y92)</f>
        <v>9833.6909432398115</v>
      </c>
      <c r="AA92" s="24">
        <f t="shared" si="52"/>
        <v>-183.89094323981226</v>
      </c>
      <c r="AB92" s="61">
        <f>+N92/Z92*100</f>
        <v>98.129990617955826</v>
      </c>
      <c r="AC92" s="21"/>
      <c r="AD92" s="21"/>
    </row>
    <row r="93" spans="1:30" ht="18" customHeight="1" x14ac:dyDescent="0.2">
      <c r="B93" s="62" t="s">
        <v>97</v>
      </c>
      <c r="C93" s="24">
        <f>+[1]PP!O92</f>
        <v>0</v>
      </c>
      <c r="D93" s="24">
        <f>+[1]PP!P92</f>
        <v>0</v>
      </c>
      <c r="E93" s="24">
        <f>+[1]PP!Q92</f>
        <v>0</v>
      </c>
      <c r="F93" s="24">
        <f>+[1]PP!R92</f>
        <v>0</v>
      </c>
      <c r="G93" s="24">
        <f>+[1]PP!S92</f>
        <v>0</v>
      </c>
      <c r="H93" s="24">
        <f>+[1]PP!T92</f>
        <v>0</v>
      </c>
      <c r="I93" s="24">
        <f>+[1]PP!U92</f>
        <v>0</v>
      </c>
      <c r="J93" s="24">
        <f>+[1]PP!V92</f>
        <v>0</v>
      </c>
      <c r="K93" s="24">
        <f>+[1]PP!W92</f>
        <v>0</v>
      </c>
      <c r="L93" s="24">
        <f>+[1]PP!X92</f>
        <v>0</v>
      </c>
      <c r="M93" s="24">
        <f>+[1]PP!Y92</f>
        <v>0</v>
      </c>
      <c r="N93" s="24">
        <f t="shared" ref="N93:N94" si="71">SUM(C93:M93)</f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f t="shared" ref="Z93:Z94" si="72">SUM(O93:Y93)</f>
        <v>0</v>
      </c>
      <c r="AA93" s="24">
        <f t="shared" si="52"/>
        <v>0</v>
      </c>
      <c r="AB93" s="63">
        <v>0</v>
      </c>
      <c r="AC93" s="21"/>
      <c r="AD93" s="21"/>
    </row>
    <row r="94" spans="1:30" ht="18" customHeight="1" x14ac:dyDescent="0.2">
      <c r="A94" s="3"/>
      <c r="B94" s="56" t="s">
        <v>36</v>
      </c>
      <c r="C94" s="24">
        <f>+[1]PP!O93</f>
        <v>4.4000000000000004</v>
      </c>
      <c r="D94" s="24">
        <f>+[1]PP!P93</f>
        <v>8.1</v>
      </c>
      <c r="E94" s="24">
        <f>+[1]PP!Q93</f>
        <v>279.3</v>
      </c>
      <c r="F94" s="24">
        <f>+[1]PP!R93</f>
        <v>4.2</v>
      </c>
      <c r="G94" s="24">
        <f>+[1]PP!S93</f>
        <v>5.7</v>
      </c>
      <c r="H94" s="24">
        <f>+[1]PP!T93</f>
        <v>7.5</v>
      </c>
      <c r="I94" s="24">
        <f>+[1]PP!U93</f>
        <v>6.3</v>
      </c>
      <c r="J94" s="24">
        <f>+[1]PP!V93</f>
        <v>4.2</v>
      </c>
      <c r="K94" s="24">
        <f>+[1]PP!W93</f>
        <v>6.9</v>
      </c>
      <c r="L94" s="24">
        <f>+[1]PP!X93</f>
        <v>4</v>
      </c>
      <c r="M94" s="24">
        <f>+[1]PP!Y93</f>
        <v>8.3000000000000007</v>
      </c>
      <c r="N94" s="24">
        <f t="shared" si="71"/>
        <v>338.9</v>
      </c>
      <c r="O94" s="24">
        <v>4.4624727399999999</v>
      </c>
      <c r="P94" s="24">
        <v>8.1596700300000009</v>
      </c>
      <c r="Q94" s="24">
        <v>279.23085514000002</v>
      </c>
      <c r="R94" s="24">
        <v>659.75477617999991</v>
      </c>
      <c r="S94" s="24">
        <v>5.6251544899999999</v>
      </c>
      <c r="T94" s="24">
        <v>7.5084210000000002</v>
      </c>
      <c r="U94" s="24">
        <v>6.3325730999999994</v>
      </c>
      <c r="V94" s="24">
        <v>5.9585728754059613</v>
      </c>
      <c r="W94" s="24">
        <v>4.0425572450736995</v>
      </c>
      <c r="X94" s="24">
        <v>3.7841362818434496</v>
      </c>
      <c r="Y94" s="24">
        <v>4.076300595292448</v>
      </c>
      <c r="Z94" s="24">
        <f t="shared" si="72"/>
        <v>988.93548967761535</v>
      </c>
      <c r="AA94" s="24">
        <f t="shared" si="52"/>
        <v>-650.03548967761537</v>
      </c>
      <c r="AB94" s="61">
        <f>+N94/Z94*100</f>
        <v>34.269171602940304</v>
      </c>
      <c r="AC94" s="21"/>
      <c r="AD94" s="21"/>
    </row>
    <row r="95" spans="1:30" ht="18" customHeight="1" x14ac:dyDescent="0.2">
      <c r="B95" s="49" t="s">
        <v>98</v>
      </c>
      <c r="C95" s="18">
        <f>+C96+C99</f>
        <v>0</v>
      </c>
      <c r="D95" s="18">
        <f t="shared" ref="D95:M95" si="73">+D96+D99</f>
        <v>31.3</v>
      </c>
      <c r="E95" s="18">
        <f t="shared" si="73"/>
        <v>3.8</v>
      </c>
      <c r="F95" s="18">
        <f t="shared" si="73"/>
        <v>0</v>
      </c>
      <c r="G95" s="18">
        <f t="shared" si="73"/>
        <v>0</v>
      </c>
      <c r="H95" s="18">
        <f t="shared" si="73"/>
        <v>26.5</v>
      </c>
      <c r="I95" s="18">
        <f t="shared" si="73"/>
        <v>0</v>
      </c>
      <c r="J95" s="18">
        <f t="shared" si="73"/>
        <v>0</v>
      </c>
      <c r="K95" s="18">
        <f t="shared" si="73"/>
        <v>33.4</v>
      </c>
      <c r="L95" s="18">
        <f t="shared" si="73"/>
        <v>0</v>
      </c>
      <c r="M95" s="18">
        <f t="shared" si="73"/>
        <v>0</v>
      </c>
      <c r="N95" s="18">
        <f>+N96+N99</f>
        <v>95</v>
      </c>
      <c r="O95" s="18">
        <f t="shared" ref="O95:Y95" si="74">+O96+O99</f>
        <v>0</v>
      </c>
      <c r="P95" s="18">
        <f t="shared" si="74"/>
        <v>31.365300000000001</v>
      </c>
      <c r="Q95" s="18">
        <f t="shared" si="74"/>
        <v>3.8259877999999996</v>
      </c>
      <c r="R95" s="18">
        <f t="shared" si="74"/>
        <v>0</v>
      </c>
      <c r="S95" s="18">
        <f t="shared" si="74"/>
        <v>0</v>
      </c>
      <c r="T95" s="18">
        <f t="shared" si="74"/>
        <v>26.462739489999997</v>
      </c>
      <c r="U95" s="18">
        <f t="shared" si="74"/>
        <v>0</v>
      </c>
      <c r="V95" s="18">
        <f t="shared" si="74"/>
        <v>0</v>
      </c>
      <c r="W95" s="18">
        <f t="shared" si="74"/>
        <v>0</v>
      </c>
      <c r="X95" s="18">
        <f t="shared" si="74"/>
        <v>0</v>
      </c>
      <c r="Y95" s="18">
        <f t="shared" si="74"/>
        <v>0</v>
      </c>
      <c r="Z95" s="18">
        <f>+Z96+Z99</f>
        <v>61.654027289999995</v>
      </c>
      <c r="AA95" s="18">
        <f t="shared" si="52"/>
        <v>33.345972710000005</v>
      </c>
      <c r="AB95" s="20">
        <v>0</v>
      </c>
      <c r="AC95" s="21"/>
      <c r="AD95" s="21"/>
    </row>
    <row r="96" spans="1:30" ht="18" customHeight="1" x14ac:dyDescent="0.2">
      <c r="B96" s="23" t="s">
        <v>99</v>
      </c>
      <c r="C96" s="64">
        <f>+C97+C98</f>
        <v>0</v>
      </c>
      <c r="D96" s="64">
        <f t="shared" ref="D96:M96" si="75">+D97+D98</f>
        <v>31.3</v>
      </c>
      <c r="E96" s="64">
        <f t="shared" si="75"/>
        <v>3.8</v>
      </c>
      <c r="F96" s="64">
        <f t="shared" si="75"/>
        <v>0</v>
      </c>
      <c r="G96" s="64">
        <f t="shared" si="75"/>
        <v>0</v>
      </c>
      <c r="H96" s="64">
        <f t="shared" si="75"/>
        <v>26.5</v>
      </c>
      <c r="I96" s="64">
        <f t="shared" si="75"/>
        <v>0</v>
      </c>
      <c r="J96" s="64">
        <f t="shared" si="75"/>
        <v>0</v>
      </c>
      <c r="K96" s="64">
        <f t="shared" si="75"/>
        <v>33.4</v>
      </c>
      <c r="L96" s="64">
        <f t="shared" si="75"/>
        <v>0</v>
      </c>
      <c r="M96" s="64">
        <f t="shared" si="75"/>
        <v>0</v>
      </c>
      <c r="N96" s="64">
        <f>+N97+N98</f>
        <v>95</v>
      </c>
      <c r="O96" s="64">
        <v>0</v>
      </c>
      <c r="P96" s="64">
        <f>+P97+P98+P99</f>
        <v>31.365300000000001</v>
      </c>
      <c r="Q96" s="64">
        <f>+Q97+Q98</f>
        <v>3.8259877999999996</v>
      </c>
      <c r="R96" s="64">
        <v>0</v>
      </c>
      <c r="S96" s="64">
        <v>0</v>
      </c>
      <c r="T96" s="64">
        <f>+T97+T98</f>
        <v>26.462739489999997</v>
      </c>
      <c r="U96" s="64">
        <v>0</v>
      </c>
      <c r="V96" s="64">
        <v>0</v>
      </c>
      <c r="W96" s="64">
        <v>0</v>
      </c>
      <c r="X96" s="64">
        <v>0</v>
      </c>
      <c r="Y96" s="64">
        <v>0</v>
      </c>
      <c r="Z96" s="64">
        <f>SUM(O96:Y96)</f>
        <v>61.654027289999995</v>
      </c>
      <c r="AA96" s="64">
        <f t="shared" si="52"/>
        <v>33.345972710000005</v>
      </c>
      <c r="AB96" s="65">
        <f>+N92/Z92*100</f>
        <v>98.129990617955826</v>
      </c>
      <c r="AC96" s="21"/>
      <c r="AD96" s="21"/>
    </row>
    <row r="97" spans="2:30" ht="18" customHeight="1" x14ac:dyDescent="0.2">
      <c r="B97" s="56" t="s">
        <v>100</v>
      </c>
      <c r="C97" s="24">
        <f>+[1]PP!O96</f>
        <v>0</v>
      </c>
      <c r="D97" s="24">
        <f>+[1]PP!P96</f>
        <v>31.3</v>
      </c>
      <c r="E97" s="24">
        <f>+[1]PP!Q96</f>
        <v>3.8</v>
      </c>
      <c r="F97" s="24">
        <f>+[1]PP!R96</f>
        <v>0</v>
      </c>
      <c r="G97" s="24">
        <f>+[1]PP!S96</f>
        <v>0</v>
      </c>
      <c r="H97" s="24">
        <f>+[1]PP!T96</f>
        <v>26.5</v>
      </c>
      <c r="I97" s="24">
        <f>+[1]PP!U96</f>
        <v>0</v>
      </c>
      <c r="J97" s="24">
        <f>+[1]PP!V96</f>
        <v>0</v>
      </c>
      <c r="K97" s="24">
        <f>+[1]PP!W96</f>
        <v>33.4</v>
      </c>
      <c r="L97" s="24">
        <f>+[1]PP!X96</f>
        <v>0</v>
      </c>
      <c r="M97" s="24">
        <f>+[1]PP!Y96</f>
        <v>0</v>
      </c>
      <c r="N97" s="24">
        <f>SUM(C97:M97)</f>
        <v>95</v>
      </c>
      <c r="O97" s="24">
        <v>0</v>
      </c>
      <c r="P97" s="24">
        <v>31.365300000000001</v>
      </c>
      <c r="Q97" s="24">
        <v>3.8259877999999996</v>
      </c>
      <c r="R97" s="24">
        <v>0</v>
      </c>
      <c r="S97" s="24">
        <v>0</v>
      </c>
      <c r="T97" s="24">
        <v>26.462739489999997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f>SUM(O97:Y97)</f>
        <v>61.654027289999995</v>
      </c>
      <c r="AA97" s="24">
        <f t="shared" si="52"/>
        <v>33.345972710000005</v>
      </c>
      <c r="AB97" s="48">
        <v>0</v>
      </c>
      <c r="AC97" s="21"/>
      <c r="AD97" s="21"/>
    </row>
    <row r="98" spans="2:30" ht="18" customHeight="1" x14ac:dyDescent="0.2">
      <c r="B98" s="56" t="s">
        <v>101</v>
      </c>
      <c r="C98" s="24">
        <f>+[1]PP!O97</f>
        <v>0</v>
      </c>
      <c r="D98" s="24">
        <f>+[1]PP!P97</f>
        <v>0</v>
      </c>
      <c r="E98" s="24">
        <f>+[1]PP!Q97</f>
        <v>0</v>
      </c>
      <c r="F98" s="24">
        <f>+[1]PP!R97</f>
        <v>0</v>
      </c>
      <c r="G98" s="24">
        <f>+[1]PP!S97</f>
        <v>0</v>
      </c>
      <c r="H98" s="24">
        <f>+[1]PP!T97</f>
        <v>0</v>
      </c>
      <c r="I98" s="24">
        <f>+[1]PP!U97</f>
        <v>0</v>
      </c>
      <c r="J98" s="24">
        <f>+[1]PP!V97</f>
        <v>0</v>
      </c>
      <c r="K98" s="24">
        <f>+[1]PP!W97</f>
        <v>0</v>
      </c>
      <c r="L98" s="24">
        <f>+[1]PP!X97</f>
        <v>0</v>
      </c>
      <c r="M98" s="24">
        <f>+[1]PP!Y97</f>
        <v>0</v>
      </c>
      <c r="N98" s="24">
        <f>SUM(C98:M98)</f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f t="shared" ref="Z98:Z99" si="76">SUM(O98:Y98)</f>
        <v>0</v>
      </c>
      <c r="AA98" s="24">
        <f t="shared" si="52"/>
        <v>0</v>
      </c>
      <c r="AB98" s="48">
        <v>0</v>
      </c>
      <c r="AC98" s="21"/>
      <c r="AD98" s="21"/>
    </row>
    <row r="99" spans="2:30" ht="18" customHeight="1" x14ac:dyDescent="0.2">
      <c r="B99" s="23" t="s">
        <v>102</v>
      </c>
      <c r="C99" s="24">
        <f>+[1]PP!O98</f>
        <v>0</v>
      </c>
      <c r="D99" s="24">
        <f>+[1]PP!P98</f>
        <v>0</v>
      </c>
      <c r="E99" s="24">
        <f>+[1]PP!Q98</f>
        <v>0</v>
      </c>
      <c r="F99" s="24">
        <f>+[1]PP!R98</f>
        <v>0</v>
      </c>
      <c r="G99" s="24">
        <f>+[1]PP!S98</f>
        <v>0</v>
      </c>
      <c r="H99" s="24">
        <f>+[1]PP!T98</f>
        <v>0</v>
      </c>
      <c r="I99" s="24">
        <f>+[1]PP!U98</f>
        <v>0</v>
      </c>
      <c r="J99" s="24">
        <f>+[1]PP!V98</f>
        <v>0</v>
      </c>
      <c r="K99" s="24">
        <f>+[1]PP!W98</f>
        <v>0</v>
      </c>
      <c r="L99" s="24">
        <f>+[1]PP!X98</f>
        <v>0</v>
      </c>
      <c r="M99" s="24">
        <f>+[1]PP!Y98</f>
        <v>0</v>
      </c>
      <c r="N99" s="24">
        <f>SUM(C99:M99)</f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f t="shared" si="76"/>
        <v>0</v>
      </c>
      <c r="AA99" s="24">
        <f t="shared" si="52"/>
        <v>0</v>
      </c>
      <c r="AB99" s="26">
        <v>0</v>
      </c>
      <c r="AC99" s="21"/>
      <c r="AD99" s="21"/>
    </row>
    <row r="100" spans="2:30" ht="29.25" customHeight="1" x14ac:dyDescent="0.2">
      <c r="B100" s="66" t="s">
        <v>103</v>
      </c>
      <c r="C100" s="67">
        <f t="shared" ref="C100:Y100" si="77">+C95+C9</f>
        <v>108446.90000000001</v>
      </c>
      <c r="D100" s="67">
        <f t="shared" si="77"/>
        <v>88593.1</v>
      </c>
      <c r="E100" s="67">
        <f t="shared" si="77"/>
        <v>92930</v>
      </c>
      <c r="F100" s="67">
        <f t="shared" si="77"/>
        <v>127416.3</v>
      </c>
      <c r="G100" s="67">
        <f t="shared" si="77"/>
        <v>105864.09999999999</v>
      </c>
      <c r="H100" s="67">
        <f t="shared" si="77"/>
        <v>95783.599999999991</v>
      </c>
      <c r="I100" s="67">
        <f t="shared" si="77"/>
        <v>113356.59999999998</v>
      </c>
      <c r="J100" s="67">
        <f t="shared" si="77"/>
        <v>96884.700000000026</v>
      </c>
      <c r="K100" s="67">
        <f t="shared" si="77"/>
        <v>95350.299999999988</v>
      </c>
      <c r="L100" s="67">
        <f t="shared" si="77"/>
        <v>107640.99999999999</v>
      </c>
      <c r="M100" s="67">
        <f t="shared" si="77"/>
        <v>93034.4</v>
      </c>
      <c r="N100" s="68">
        <f>+N95+N9</f>
        <v>1125301</v>
      </c>
      <c r="O100" s="67">
        <f t="shared" si="77"/>
        <v>108805.15801363457</v>
      </c>
      <c r="P100" s="67">
        <f t="shared" si="77"/>
        <v>88751.326510894622</v>
      </c>
      <c r="Q100" s="67">
        <f t="shared" si="77"/>
        <v>93208.886419877614</v>
      </c>
      <c r="R100" s="67">
        <f t="shared" si="77"/>
        <v>128082.60278011227</v>
      </c>
      <c r="S100" s="67">
        <f t="shared" si="77"/>
        <v>106353.96060993585</v>
      </c>
      <c r="T100" s="67">
        <f t="shared" si="77"/>
        <v>95728.672847636713</v>
      </c>
      <c r="U100" s="67">
        <f t="shared" si="77"/>
        <v>113844.78708761586</v>
      </c>
      <c r="V100" s="67">
        <f t="shared" si="77"/>
        <v>101013.99365527187</v>
      </c>
      <c r="W100" s="67">
        <f>ROUNDUP(+W95+W9,1)</f>
        <v>97139.900000000009</v>
      </c>
      <c r="X100" s="67">
        <f t="shared" si="77"/>
        <v>111972.85630245994</v>
      </c>
      <c r="Y100" s="67">
        <f t="shared" si="77"/>
        <v>112039.75623391918</v>
      </c>
      <c r="Z100" s="67">
        <f>ROUNDUP(+Z95+Z9,1)</f>
        <v>1156941.9000000001</v>
      </c>
      <c r="AA100" s="67">
        <f t="shared" si="52"/>
        <v>-31640.90000000014</v>
      </c>
      <c r="AB100" s="69">
        <f>+N100/Z100*100</f>
        <v>97.265126278164857</v>
      </c>
      <c r="AC100" s="21"/>
      <c r="AD100" s="21"/>
    </row>
    <row r="101" spans="2:30" ht="18" customHeight="1" x14ac:dyDescent="0.2">
      <c r="B101" s="70" t="s">
        <v>104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3"/>
      <c r="AC101" s="21"/>
      <c r="AD101" s="21"/>
    </row>
    <row r="102" spans="2:30" ht="15" customHeight="1" x14ac:dyDescent="0.2">
      <c r="B102" s="74" t="s">
        <v>105</v>
      </c>
      <c r="C102" s="75">
        <f>+C100-[1]PP!O99</f>
        <v>0</v>
      </c>
      <c r="D102" s="75">
        <f>+D100-[1]PP!P99</f>
        <v>0</v>
      </c>
      <c r="E102" s="75">
        <f>+E100-[1]PP!Q99</f>
        <v>0</v>
      </c>
      <c r="F102" s="75">
        <f>+F100-[1]PP!R99</f>
        <v>0</v>
      </c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6"/>
      <c r="AC102" s="21"/>
      <c r="AD102" s="21"/>
    </row>
    <row r="103" spans="2:30" ht="19.5" customHeight="1" x14ac:dyDescent="0.2">
      <c r="B103" s="77" t="s">
        <v>106</v>
      </c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8"/>
      <c r="AC103" s="21"/>
      <c r="AD103" s="21"/>
    </row>
    <row r="104" spans="2:30" x14ac:dyDescent="0.2">
      <c r="B104" s="77" t="s">
        <v>107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9"/>
      <c r="AB104" s="80"/>
      <c r="AC104" s="21"/>
      <c r="AD104" s="21"/>
    </row>
    <row r="105" spans="2:30" x14ac:dyDescent="0.2">
      <c r="B105" s="77" t="s">
        <v>108</v>
      </c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2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83"/>
      <c r="AC105" s="21"/>
      <c r="AD105" s="21"/>
    </row>
    <row r="106" spans="2:30" x14ac:dyDescent="0.2">
      <c r="B106" s="84" t="s">
        <v>109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5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3"/>
      <c r="AC106" s="21"/>
      <c r="AD106" s="21"/>
    </row>
    <row r="107" spans="2:30" x14ac:dyDescent="0.2">
      <c r="B107" s="87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8"/>
      <c r="AC107" s="21"/>
      <c r="AD107" s="21"/>
    </row>
    <row r="108" spans="2:30" x14ac:dyDescent="0.2">
      <c r="B108" s="87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8"/>
      <c r="AC108" s="21"/>
      <c r="AD108" s="21"/>
    </row>
    <row r="109" spans="2:30" x14ac:dyDescent="0.2">
      <c r="B109" s="89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82"/>
      <c r="AB109" s="90"/>
      <c r="AC109" s="21"/>
      <c r="AD109" s="21"/>
    </row>
    <row r="110" spans="2:30" x14ac:dyDescent="0.2">
      <c r="B110" s="87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6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86"/>
      <c r="AB110" s="73"/>
      <c r="AD110" s="21"/>
    </row>
    <row r="111" spans="2:30" x14ac:dyDescent="0.2">
      <c r="B111" s="87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5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6"/>
      <c r="AB111" s="90"/>
      <c r="AD111" s="21"/>
    </row>
    <row r="112" spans="2:30" x14ac:dyDescent="0.2">
      <c r="B112" s="87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1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91"/>
      <c r="AA112" s="91"/>
      <c r="AB112" s="90"/>
      <c r="AD112" s="21"/>
    </row>
    <row r="113" spans="2:30" x14ac:dyDescent="0.2">
      <c r="B113" s="87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1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91"/>
      <c r="AA113" s="91"/>
      <c r="AB113" s="90"/>
      <c r="AD113" s="21"/>
    </row>
    <row r="114" spans="2:30" x14ac:dyDescent="0.2">
      <c r="B114" s="92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1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85"/>
      <c r="AA114" s="93"/>
      <c r="AB114" s="90"/>
      <c r="AD114" s="21"/>
    </row>
    <row r="115" spans="2:30" x14ac:dyDescent="0.2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1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91"/>
      <c r="AA115" s="91"/>
      <c r="AB115" s="90"/>
    </row>
    <row r="116" spans="2:30" x14ac:dyDescent="0.2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1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1"/>
      <c r="AA116" s="91"/>
      <c r="AB116" s="90"/>
    </row>
    <row r="117" spans="2:30" x14ac:dyDescent="0.2"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1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4"/>
      <c r="AA117" s="94"/>
      <c r="AB117" s="90"/>
    </row>
    <row r="118" spans="2:30" x14ac:dyDescent="0.2"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1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85"/>
      <c r="AA118" s="85"/>
      <c r="AB118" s="90"/>
    </row>
    <row r="119" spans="2:30" x14ac:dyDescent="0.2"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0"/>
    </row>
    <row r="120" spans="2:30" x14ac:dyDescent="0.2">
      <c r="B120" s="95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1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91"/>
      <c r="AA120" s="91"/>
      <c r="AB120" s="90"/>
    </row>
    <row r="121" spans="2:30" x14ac:dyDescent="0.2"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0"/>
    </row>
    <row r="122" spans="2:30" x14ac:dyDescent="0.2"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0"/>
    </row>
    <row r="123" spans="2:30" x14ac:dyDescent="0.2"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1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91"/>
      <c r="AA123" s="91"/>
      <c r="AB123" s="90"/>
    </row>
    <row r="124" spans="2:30" x14ac:dyDescent="0.2"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1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91"/>
      <c r="AA124" s="91"/>
      <c r="AB124" s="90"/>
    </row>
    <row r="125" spans="2:30" x14ac:dyDescent="0.2"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0"/>
    </row>
    <row r="126" spans="2:30" x14ac:dyDescent="0.2"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0"/>
    </row>
    <row r="127" spans="2:30" x14ac:dyDescent="0.2"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0"/>
    </row>
    <row r="128" spans="2:30" x14ac:dyDescent="0.2"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0"/>
    </row>
    <row r="129" spans="2:28" x14ac:dyDescent="0.2"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0"/>
    </row>
    <row r="130" spans="2:28" x14ac:dyDescent="0.2"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0"/>
    </row>
    <row r="131" spans="2:28" x14ac:dyDescent="0.2"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0"/>
    </row>
    <row r="132" spans="2:28" x14ac:dyDescent="0.2"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0"/>
    </row>
    <row r="133" spans="2:28" x14ac:dyDescent="0.2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0"/>
    </row>
    <row r="134" spans="2:28" x14ac:dyDescent="0.2"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0"/>
    </row>
    <row r="135" spans="2:28" x14ac:dyDescent="0.2"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0"/>
    </row>
    <row r="136" spans="2:28" x14ac:dyDescent="0.2"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0"/>
    </row>
    <row r="137" spans="2:28" x14ac:dyDescent="0.2"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0"/>
    </row>
    <row r="138" spans="2:28" x14ac:dyDescent="0.2"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0"/>
    </row>
    <row r="139" spans="2:28" x14ac:dyDescent="0.2"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0"/>
    </row>
    <row r="140" spans="2:28" x14ac:dyDescent="0.2"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0"/>
    </row>
    <row r="141" spans="2:28" x14ac:dyDescent="0.2"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0"/>
    </row>
    <row r="142" spans="2:28" x14ac:dyDescent="0.2"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0"/>
    </row>
    <row r="143" spans="2:28" x14ac:dyDescent="0.2"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0"/>
    </row>
    <row r="144" spans="2:28" x14ac:dyDescent="0.2"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0"/>
    </row>
    <row r="145" spans="2:28" x14ac:dyDescent="0.2"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0"/>
    </row>
    <row r="146" spans="2:28" x14ac:dyDescent="0.2"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0"/>
    </row>
    <row r="147" spans="2:28" x14ac:dyDescent="0.2"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0"/>
    </row>
    <row r="148" spans="2:28" x14ac:dyDescent="0.2"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0"/>
    </row>
    <row r="149" spans="2:28" x14ac:dyDescent="0.2"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0"/>
    </row>
    <row r="150" spans="2:28" x14ac:dyDescent="0.2"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0"/>
    </row>
    <row r="151" spans="2:28" x14ac:dyDescent="0.2"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0"/>
    </row>
    <row r="152" spans="2:28" x14ac:dyDescent="0.2"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0"/>
    </row>
    <row r="153" spans="2:28" x14ac:dyDescent="0.2"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0"/>
    </row>
    <row r="154" spans="2:28" x14ac:dyDescent="0.2"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0"/>
    </row>
    <row r="155" spans="2:28" x14ac:dyDescent="0.2"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0"/>
    </row>
    <row r="156" spans="2:28" x14ac:dyDescent="0.2"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0"/>
    </row>
    <row r="157" spans="2:28" x14ac:dyDescent="0.2"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0"/>
    </row>
    <row r="158" spans="2:28" x14ac:dyDescent="0.2"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0"/>
    </row>
    <row r="159" spans="2:28" x14ac:dyDescent="0.2"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0"/>
    </row>
    <row r="160" spans="2:28" x14ac:dyDescent="0.2"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0"/>
    </row>
    <row r="161" spans="2:28" x14ac:dyDescent="0.2"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0"/>
    </row>
    <row r="162" spans="2:28" x14ac:dyDescent="0.2"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0"/>
    </row>
    <row r="163" spans="2:28" x14ac:dyDescent="0.2"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0"/>
    </row>
    <row r="164" spans="2:28" x14ac:dyDescent="0.2"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0"/>
    </row>
    <row r="165" spans="2:28" x14ac:dyDescent="0.2"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0"/>
    </row>
    <row r="166" spans="2:28" x14ac:dyDescent="0.2"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0"/>
    </row>
    <row r="167" spans="2:28" x14ac:dyDescent="0.2"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0"/>
    </row>
    <row r="168" spans="2:28" x14ac:dyDescent="0.2"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0"/>
    </row>
    <row r="169" spans="2:28" x14ac:dyDescent="0.2"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0"/>
    </row>
    <row r="170" spans="2:28" x14ac:dyDescent="0.2"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0"/>
    </row>
    <row r="171" spans="2:28" x14ac:dyDescent="0.2"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0"/>
    </row>
    <row r="172" spans="2:28" x14ac:dyDescent="0.2"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0"/>
    </row>
    <row r="173" spans="2:28" x14ac:dyDescent="0.2"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0"/>
    </row>
    <row r="174" spans="2:28" x14ac:dyDescent="0.2"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0"/>
    </row>
    <row r="175" spans="2:28" x14ac:dyDescent="0.2"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0"/>
    </row>
    <row r="176" spans="2:28" x14ac:dyDescent="0.2"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0"/>
    </row>
    <row r="177" spans="2:28" x14ac:dyDescent="0.2"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0"/>
    </row>
    <row r="178" spans="2:28" x14ac:dyDescent="0.2"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0"/>
    </row>
    <row r="179" spans="2:28" x14ac:dyDescent="0.2"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0"/>
    </row>
    <row r="180" spans="2:28" x14ac:dyDescent="0.2"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0"/>
    </row>
    <row r="181" spans="2:28" x14ac:dyDescent="0.2"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0"/>
    </row>
    <row r="182" spans="2:28" x14ac:dyDescent="0.2"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0"/>
    </row>
    <row r="183" spans="2:28" x14ac:dyDescent="0.2"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0"/>
    </row>
    <row r="184" spans="2:28" x14ac:dyDescent="0.2"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0"/>
    </row>
    <row r="185" spans="2:28" x14ac:dyDescent="0.2"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0"/>
    </row>
    <row r="186" spans="2:28" x14ac:dyDescent="0.2"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0"/>
    </row>
    <row r="187" spans="2:28" x14ac:dyDescent="0.2"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0"/>
    </row>
    <row r="188" spans="2:28" x14ac:dyDescent="0.2"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0"/>
    </row>
    <row r="189" spans="2:28" x14ac:dyDescent="0.2"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0"/>
    </row>
    <row r="190" spans="2:28" x14ac:dyDescent="0.2"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0"/>
    </row>
    <row r="191" spans="2:28" x14ac:dyDescent="0.2"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0"/>
    </row>
    <row r="192" spans="2:28" x14ac:dyDescent="0.2"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0"/>
    </row>
    <row r="193" spans="2:28" x14ac:dyDescent="0.2"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0"/>
    </row>
    <row r="194" spans="2:28" x14ac:dyDescent="0.2"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0"/>
    </row>
    <row r="195" spans="2:28" x14ac:dyDescent="0.2"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0"/>
    </row>
    <row r="196" spans="2:28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0"/>
    </row>
    <row r="197" spans="2:28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0"/>
    </row>
    <row r="198" spans="2:28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0"/>
    </row>
    <row r="199" spans="2:28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0"/>
    </row>
    <row r="200" spans="2:28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0"/>
    </row>
    <row r="201" spans="2:28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0"/>
    </row>
    <row r="202" spans="2:28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0"/>
    </row>
    <row r="203" spans="2:28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0"/>
    </row>
    <row r="204" spans="2:28" x14ac:dyDescent="0.2"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0"/>
    </row>
    <row r="205" spans="2:28" x14ac:dyDescent="0.2"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0"/>
    </row>
    <row r="206" spans="2:28" x14ac:dyDescent="0.2"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0"/>
    </row>
    <row r="207" spans="2:28" x14ac:dyDescent="0.2"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0"/>
    </row>
    <row r="208" spans="2:28" x14ac:dyDescent="0.2"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0"/>
    </row>
    <row r="209" spans="2:28" x14ac:dyDescent="0.2"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0"/>
    </row>
    <row r="210" spans="2:28" x14ac:dyDescent="0.2"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0"/>
    </row>
    <row r="211" spans="2:28" x14ac:dyDescent="0.2"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0"/>
    </row>
    <row r="212" spans="2:28" x14ac:dyDescent="0.2"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0"/>
    </row>
    <row r="213" spans="2:28" x14ac:dyDescent="0.2"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0"/>
    </row>
    <row r="214" spans="2:28" x14ac:dyDescent="0.2"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0"/>
    </row>
    <row r="215" spans="2:28" x14ac:dyDescent="0.2"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0"/>
    </row>
    <row r="216" spans="2:28" x14ac:dyDescent="0.2"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0"/>
    </row>
    <row r="217" spans="2:28" x14ac:dyDescent="0.2"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0"/>
    </row>
    <row r="218" spans="2:28" x14ac:dyDescent="0.2"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0"/>
    </row>
    <row r="219" spans="2:28" x14ac:dyDescent="0.2"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0"/>
    </row>
    <row r="220" spans="2:28" x14ac:dyDescent="0.2"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0"/>
    </row>
    <row r="221" spans="2:28" x14ac:dyDescent="0.2"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0"/>
    </row>
    <row r="222" spans="2:28" x14ac:dyDescent="0.2"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0"/>
    </row>
    <row r="223" spans="2:28" x14ac:dyDescent="0.2"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0"/>
    </row>
    <row r="224" spans="2:28" x14ac:dyDescent="0.2"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0"/>
    </row>
    <row r="225" spans="2:28" x14ac:dyDescent="0.2"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0"/>
    </row>
    <row r="226" spans="2:28" x14ac:dyDescent="0.2"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0"/>
    </row>
    <row r="227" spans="2:28" x14ac:dyDescent="0.2"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0"/>
    </row>
    <row r="228" spans="2:28" x14ac:dyDescent="0.2"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0"/>
    </row>
    <row r="229" spans="2:28" x14ac:dyDescent="0.2"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0"/>
    </row>
    <row r="230" spans="2:28" x14ac:dyDescent="0.2"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0"/>
    </row>
    <row r="231" spans="2:28" x14ac:dyDescent="0.2"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0"/>
    </row>
    <row r="232" spans="2:28" x14ac:dyDescent="0.2"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0"/>
    </row>
    <row r="233" spans="2:28" x14ac:dyDescent="0.2"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0"/>
    </row>
    <row r="234" spans="2:28" x14ac:dyDescent="0.2"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0"/>
    </row>
    <row r="235" spans="2:28" x14ac:dyDescent="0.2"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0"/>
    </row>
    <row r="236" spans="2:28" x14ac:dyDescent="0.2"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0"/>
    </row>
    <row r="237" spans="2:28" x14ac:dyDescent="0.2"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0"/>
    </row>
    <row r="238" spans="2:28" x14ac:dyDescent="0.2"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0"/>
    </row>
    <row r="239" spans="2:28" x14ac:dyDescent="0.2"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  <c r="AB239" s="90"/>
    </row>
    <row r="240" spans="2:28" x14ac:dyDescent="0.2"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  <c r="AB240" s="90"/>
    </row>
    <row r="241" spans="2:28" x14ac:dyDescent="0.2"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0"/>
    </row>
    <row r="242" spans="2:28" x14ac:dyDescent="0.2"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0"/>
    </row>
    <row r="243" spans="2:28" x14ac:dyDescent="0.2"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0"/>
    </row>
    <row r="244" spans="2:28" x14ac:dyDescent="0.2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6"/>
    </row>
    <row r="245" spans="2:28" x14ac:dyDescent="0.2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6"/>
    </row>
    <row r="246" spans="2:28" x14ac:dyDescent="0.2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6"/>
    </row>
    <row r="247" spans="2:28" x14ac:dyDescent="0.2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6"/>
    </row>
    <row r="248" spans="2:28" x14ac:dyDescent="0.2"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6"/>
    </row>
    <row r="249" spans="2:28" x14ac:dyDescent="0.2"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6"/>
    </row>
  </sheetData>
  <mergeCells count="12">
    <mergeCell ref="AA7:AA8"/>
    <mergeCell ref="AB7:AB8"/>
    <mergeCell ref="B1:AB1"/>
    <mergeCell ref="B3:AB3"/>
    <mergeCell ref="B4:AB4"/>
    <mergeCell ref="B5:AB5"/>
    <mergeCell ref="B6:AB6"/>
    <mergeCell ref="B7:B8"/>
    <mergeCell ref="C7:H7"/>
    <mergeCell ref="N7:N8"/>
    <mergeCell ref="O7:T7"/>
    <mergeCell ref="Z7:Z8"/>
  </mergeCells>
  <printOptions horizontalCentered="1"/>
  <pageMargins left="0" right="0" top="0" bottom="0" header="0" footer="0"/>
  <pageSetup scale="7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 (EST)</vt:lpstr>
      <vt:lpstr>'PP (EST)'!Área_de_impresión</vt:lpstr>
      <vt:lpstr>'PP (EST)'!Títulos_a_imprimir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2025-12-30T18:36:41Z</dcterms:created>
  <dcterms:modified xsi:type="dcterms:W3CDTF">2025-12-30T18:48:25Z</dcterms:modified>
</cp:coreProperties>
</file>