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CORRECCIONES 2014-2020\"/>
    </mc:Choice>
  </mc:AlternateContent>
  <xr:revisionPtr revIDLastSave="0" documentId="13_ncr:1_{064177DC-D38C-40A0-96EA-D0689CAC93B0}" xr6:coauthVersionLast="47" xr6:coauthVersionMax="47" xr10:uidLastSave="{00000000-0000-0000-0000-000000000000}"/>
  <bookViews>
    <workbookView xWindow="-120" yWindow="-120" windowWidth="29040" windowHeight="15720" xr2:uid="{EFCEDE0F-BC62-432D-B84D-0A4CFFB3A3F1}"/>
  </bookViews>
  <sheets>
    <sheet name="PP" sheetId="1" r:id="rId1"/>
  </sheets>
  <externalReferences>
    <externalReference r:id="rId2"/>
  </externalReferences>
  <definedNames>
    <definedName name="__123Graph_B" hidden="1">[1]FLUJO!$B$7929:$C$7929</definedName>
    <definedName name="__123Graph_C" hidden="1">[1]FLUJO!$B$7936:$C$7936</definedName>
    <definedName name="__123Graph_D" hidden="1">[1]FLUJO!$B$7942:$C$7942</definedName>
    <definedName name="__123Graph_X" hidden="1">[1]FLUJO!$B$7906:$C$7906</definedName>
    <definedName name="__ROS1">#N/A</definedName>
    <definedName name="__ROS2">#N/A</definedName>
    <definedName name="__ROS3">#N/A</definedName>
    <definedName name="__ROS4">#N/A</definedName>
    <definedName name="_1">#N/A</definedName>
    <definedName name="_1987">#N/A</definedName>
    <definedName name="_Order1" hidden="1">255</definedName>
    <definedName name="_ROS1">#N/A</definedName>
    <definedName name="_ROS2">#N/A</definedName>
    <definedName name="_ROS3">#N/A</definedName>
    <definedName name="_ROS4">#N/A</definedName>
    <definedName name="AccessDatabase" hidden="1">"\\De2kp-42538\BOLETIN\Claga\CLAGA2000.mdb"</definedName>
    <definedName name="ACUMULADO">#N/A</definedName>
    <definedName name="_xlnm.Print_Area" localSheetId="0">PP!$B$1:$AD$124</definedName>
    <definedName name="Button_13">"CLAGA2000_Consolidado_2001_List"</definedName>
    <definedName name="FORMATO">#N/A</definedName>
    <definedName name="FUENTE">#REF!</definedName>
    <definedName name="OCTUBRE">#N/A</definedName>
    <definedName name="ROS">#N/A</definedName>
    <definedName name="_xlnm.Print_Titles" localSheetId="0">PP!$1:$7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117" i="1" l="1"/>
  <c r="O117" i="1"/>
  <c r="AC117" i="1" s="1"/>
  <c r="AD117" i="1" s="1"/>
  <c r="AB116" i="1"/>
  <c r="AC116" i="1" s="1"/>
  <c r="AD116" i="1" s="1"/>
  <c r="O116" i="1"/>
  <c r="AB115" i="1"/>
  <c r="AC115" i="1" s="1"/>
  <c r="P115" i="1"/>
  <c r="O115" i="1"/>
  <c r="AC114" i="1"/>
  <c r="AD114" i="1" s="1"/>
  <c r="AB114" i="1"/>
  <c r="O114" i="1"/>
  <c r="AB113" i="1"/>
  <c r="AC113" i="1" s="1"/>
  <c r="AD113" i="1" s="1"/>
  <c r="O113" i="1"/>
  <c r="AC112" i="1"/>
  <c r="AD112" i="1" s="1"/>
  <c r="AB112" i="1"/>
  <c r="O112" i="1"/>
  <c r="AB111" i="1"/>
  <c r="O111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AB108" i="1"/>
  <c r="O108" i="1"/>
  <c r="AD107" i="1"/>
  <c r="AB107" i="1"/>
  <c r="AC107" i="1" s="1"/>
  <c r="AD106" i="1"/>
  <c r="AB106" i="1"/>
  <c r="AC106" i="1" s="1"/>
  <c r="AB105" i="1"/>
  <c r="AA105" i="1"/>
  <c r="AA101" i="1" s="1"/>
  <c r="Z105" i="1"/>
  <c r="Y105" i="1"/>
  <c r="X105" i="1"/>
  <c r="W105" i="1"/>
  <c r="V105" i="1"/>
  <c r="U105" i="1"/>
  <c r="U101" i="1" s="1"/>
  <c r="T105" i="1"/>
  <c r="S105" i="1"/>
  <c r="R105" i="1"/>
  <c r="Q105" i="1"/>
  <c r="P105" i="1"/>
  <c r="O105" i="1"/>
  <c r="N105" i="1"/>
  <c r="M105" i="1"/>
  <c r="L105" i="1"/>
  <c r="K105" i="1"/>
  <c r="J105" i="1"/>
  <c r="I105" i="1"/>
  <c r="I101" i="1" s="1"/>
  <c r="H105" i="1"/>
  <c r="G105" i="1"/>
  <c r="F105" i="1"/>
  <c r="E105" i="1"/>
  <c r="D105" i="1"/>
  <c r="C105" i="1"/>
  <c r="C101" i="1" s="1"/>
  <c r="AB104" i="1"/>
  <c r="AC104" i="1" s="1"/>
  <c r="AD104" i="1" s="1"/>
  <c r="AB103" i="1"/>
  <c r="AC103" i="1" s="1"/>
  <c r="AD103" i="1" s="1"/>
  <c r="AA102" i="1"/>
  <c r="Z102" i="1"/>
  <c r="Y102" i="1"/>
  <c r="X102" i="1"/>
  <c r="W102" i="1"/>
  <c r="V102" i="1"/>
  <c r="U102" i="1"/>
  <c r="T102" i="1"/>
  <c r="S102" i="1"/>
  <c r="R102" i="1"/>
  <c r="Q102" i="1"/>
  <c r="Q101" i="1" s="1"/>
  <c r="P102" i="1"/>
  <c r="N102" i="1"/>
  <c r="M102" i="1"/>
  <c r="M101" i="1" s="1"/>
  <c r="L102" i="1"/>
  <c r="K102" i="1"/>
  <c r="K101" i="1" s="1"/>
  <c r="J102" i="1"/>
  <c r="J101" i="1" s="1"/>
  <c r="I102" i="1"/>
  <c r="H102" i="1"/>
  <c r="G102" i="1"/>
  <c r="G101" i="1" s="1"/>
  <c r="F102" i="1"/>
  <c r="E102" i="1"/>
  <c r="E101" i="1" s="1"/>
  <c r="D102" i="1"/>
  <c r="D101" i="1" s="1"/>
  <c r="C102" i="1"/>
  <c r="Z101" i="1"/>
  <c r="X101" i="1"/>
  <c r="W101" i="1"/>
  <c r="W86" i="1" s="1"/>
  <c r="T101" i="1"/>
  <c r="R101" i="1"/>
  <c r="N101" i="1"/>
  <c r="L101" i="1"/>
  <c r="H101" i="1"/>
  <c r="F101" i="1"/>
  <c r="AB100" i="1"/>
  <c r="O100" i="1"/>
  <c r="O98" i="1" s="1"/>
  <c r="O96" i="1" s="1"/>
  <c r="AC99" i="1"/>
  <c r="AD99" i="1" s="1"/>
  <c r="AB99" i="1"/>
  <c r="AB98" i="1" s="1"/>
  <c r="O99" i="1"/>
  <c r="AA98" i="1"/>
  <c r="AA96" i="1" s="1"/>
  <c r="Z98" i="1"/>
  <c r="Z96" i="1" s="1"/>
  <c r="Z91" i="1" s="1"/>
  <c r="Z89" i="1" s="1"/>
  <c r="Z86" i="1" s="1"/>
  <c r="Y98" i="1"/>
  <c r="X98" i="1"/>
  <c r="W98" i="1"/>
  <c r="W96" i="1" s="1"/>
  <c r="W91" i="1" s="1"/>
  <c r="W89" i="1" s="1"/>
  <c r="V98" i="1"/>
  <c r="U98" i="1"/>
  <c r="U96" i="1" s="1"/>
  <c r="T98" i="1"/>
  <c r="T96" i="1" s="1"/>
  <c r="T91" i="1" s="1"/>
  <c r="T89" i="1" s="1"/>
  <c r="T86" i="1" s="1"/>
  <c r="S98" i="1"/>
  <c r="R98" i="1"/>
  <c r="Q98" i="1"/>
  <c r="Q96" i="1" s="1"/>
  <c r="P98" i="1"/>
  <c r="N98" i="1"/>
  <c r="N96" i="1" s="1"/>
  <c r="N91" i="1" s="1"/>
  <c r="N89" i="1" s="1"/>
  <c r="N86" i="1" s="1"/>
  <c r="M98" i="1"/>
  <c r="L98" i="1"/>
  <c r="K98" i="1"/>
  <c r="K96" i="1" s="1"/>
  <c r="K91" i="1" s="1"/>
  <c r="J98" i="1"/>
  <c r="I98" i="1"/>
  <c r="I96" i="1" s="1"/>
  <c r="H98" i="1"/>
  <c r="H96" i="1" s="1"/>
  <c r="H91" i="1" s="1"/>
  <c r="H89" i="1" s="1"/>
  <c r="H86" i="1" s="1"/>
  <c r="G98" i="1"/>
  <c r="F98" i="1"/>
  <c r="E98" i="1"/>
  <c r="E96" i="1" s="1"/>
  <c r="E91" i="1" s="1"/>
  <c r="E89" i="1" s="1"/>
  <c r="D98" i="1"/>
  <c r="C98" i="1"/>
  <c r="C96" i="1" s="1"/>
  <c r="AC97" i="1"/>
  <c r="AB97" i="1"/>
  <c r="O97" i="1"/>
  <c r="Y96" i="1"/>
  <c r="X96" i="1"/>
  <c r="V96" i="1"/>
  <c r="S96" i="1"/>
  <c r="R96" i="1"/>
  <c r="P96" i="1"/>
  <c r="P91" i="1" s="1"/>
  <c r="P89" i="1" s="1"/>
  <c r="M96" i="1"/>
  <c r="L96" i="1"/>
  <c r="J96" i="1"/>
  <c r="G96" i="1"/>
  <c r="F96" i="1"/>
  <c r="D96" i="1"/>
  <c r="AB95" i="1"/>
  <c r="AC95" i="1" s="1"/>
  <c r="AD95" i="1" s="1"/>
  <c r="O95" i="1"/>
  <c r="AD94" i="1"/>
  <c r="AC94" i="1"/>
  <c r="AB94" i="1"/>
  <c r="O94" i="1"/>
  <c r="AA93" i="1"/>
  <c r="Z93" i="1"/>
  <c r="Y93" i="1"/>
  <c r="Y91" i="1" s="1"/>
  <c r="Y89" i="1" s="1"/>
  <c r="X93" i="1"/>
  <c r="W93" i="1"/>
  <c r="V93" i="1"/>
  <c r="U93" i="1"/>
  <c r="T93" i="1"/>
  <c r="S93" i="1"/>
  <c r="S91" i="1" s="1"/>
  <c r="S89" i="1" s="1"/>
  <c r="R93" i="1"/>
  <c r="Q93" i="1"/>
  <c r="P93" i="1"/>
  <c r="O93" i="1"/>
  <c r="N93" i="1"/>
  <c r="M93" i="1"/>
  <c r="M91" i="1" s="1"/>
  <c r="M89" i="1" s="1"/>
  <c r="M86" i="1" s="1"/>
  <c r="L93" i="1"/>
  <c r="K93" i="1"/>
  <c r="J93" i="1"/>
  <c r="I93" i="1"/>
  <c r="H93" i="1"/>
  <c r="G93" i="1"/>
  <c r="G91" i="1" s="1"/>
  <c r="G89" i="1" s="1"/>
  <c r="F93" i="1"/>
  <c r="E93" i="1"/>
  <c r="D93" i="1"/>
  <c r="C93" i="1"/>
  <c r="AB92" i="1"/>
  <c r="O92" i="1"/>
  <c r="V91" i="1"/>
  <c r="Q91" i="1"/>
  <c r="Q89" i="1" s="1"/>
  <c r="Q86" i="1" s="1"/>
  <c r="J91" i="1"/>
  <c r="D91" i="1"/>
  <c r="D89" i="1" s="1"/>
  <c r="D86" i="1" s="1"/>
  <c r="AB90" i="1"/>
  <c r="O90" i="1"/>
  <c r="V89" i="1"/>
  <c r="K89" i="1"/>
  <c r="J89" i="1"/>
  <c r="AB88" i="1"/>
  <c r="O88" i="1"/>
  <c r="O87" i="1" s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N87" i="1"/>
  <c r="M87" i="1"/>
  <c r="L87" i="1"/>
  <c r="K87" i="1"/>
  <c r="J87" i="1"/>
  <c r="I87" i="1"/>
  <c r="H87" i="1"/>
  <c r="G87" i="1"/>
  <c r="F87" i="1"/>
  <c r="E87" i="1"/>
  <c r="D87" i="1"/>
  <c r="C87" i="1"/>
  <c r="K86" i="1"/>
  <c r="AC85" i="1"/>
  <c r="AB85" i="1"/>
  <c r="O85" i="1"/>
  <c r="AC83" i="1"/>
  <c r="AB83" i="1"/>
  <c r="O83" i="1"/>
  <c r="O82" i="1" s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N82" i="1"/>
  <c r="M82" i="1"/>
  <c r="L82" i="1"/>
  <c r="K82" i="1"/>
  <c r="J82" i="1"/>
  <c r="I82" i="1"/>
  <c r="H82" i="1"/>
  <c r="G82" i="1"/>
  <c r="F82" i="1"/>
  <c r="E82" i="1"/>
  <c r="D82" i="1"/>
  <c r="C82" i="1"/>
  <c r="AB81" i="1"/>
  <c r="O81" i="1"/>
  <c r="AC81" i="1" s="1"/>
  <c r="AB80" i="1"/>
  <c r="AC80" i="1" s="1"/>
  <c r="AD80" i="1" s="1"/>
  <c r="O80" i="1"/>
  <c r="AB79" i="1"/>
  <c r="AC79" i="1" s="1"/>
  <c r="AD79" i="1" s="1"/>
  <c r="O79" i="1"/>
  <c r="AB78" i="1"/>
  <c r="AC78" i="1" s="1"/>
  <c r="O78" i="1"/>
  <c r="AD77" i="1"/>
  <c r="AC77" i="1"/>
  <c r="AB77" i="1"/>
  <c r="O77" i="1"/>
  <c r="AB76" i="1"/>
  <c r="O76" i="1"/>
  <c r="AB75" i="1"/>
  <c r="O75" i="1"/>
  <c r="AA74" i="1"/>
  <c r="AA73" i="1" s="1"/>
  <c r="Z74" i="1"/>
  <c r="Z73" i="1" s="1"/>
  <c r="Y74" i="1"/>
  <c r="X74" i="1"/>
  <c r="X73" i="1" s="1"/>
  <c r="W74" i="1"/>
  <c r="W73" i="1" s="1"/>
  <c r="V74" i="1"/>
  <c r="U74" i="1"/>
  <c r="T74" i="1"/>
  <c r="T73" i="1" s="1"/>
  <c r="S74" i="1"/>
  <c r="R74" i="1"/>
  <c r="Q74" i="1"/>
  <c r="Q73" i="1" s="1"/>
  <c r="P74" i="1"/>
  <c r="O74" i="1"/>
  <c r="O73" i="1" s="1"/>
  <c r="N74" i="1"/>
  <c r="N73" i="1" s="1"/>
  <c r="M74" i="1"/>
  <c r="L74" i="1"/>
  <c r="K74" i="1"/>
  <c r="K73" i="1" s="1"/>
  <c r="J74" i="1"/>
  <c r="I74" i="1"/>
  <c r="I73" i="1" s="1"/>
  <c r="H74" i="1"/>
  <c r="H73" i="1" s="1"/>
  <c r="G74" i="1"/>
  <c r="F74" i="1"/>
  <c r="F73" i="1" s="1"/>
  <c r="E74" i="1"/>
  <c r="E73" i="1" s="1"/>
  <c r="D74" i="1"/>
  <c r="C74" i="1"/>
  <c r="C73" i="1" s="1"/>
  <c r="Y73" i="1"/>
  <c r="V73" i="1"/>
  <c r="U73" i="1"/>
  <c r="S73" i="1"/>
  <c r="R73" i="1"/>
  <c r="P73" i="1"/>
  <c r="M73" i="1"/>
  <c r="L73" i="1"/>
  <c r="J73" i="1"/>
  <c r="G73" i="1"/>
  <c r="D73" i="1"/>
  <c r="AC72" i="1"/>
  <c r="AD72" i="1" s="1"/>
  <c r="AB72" i="1"/>
  <c r="O72" i="1"/>
  <c r="AC71" i="1"/>
  <c r="AD71" i="1" s="1"/>
  <c r="AB71" i="1"/>
  <c r="O71" i="1"/>
  <c r="O68" i="1" s="1"/>
  <c r="AB70" i="1"/>
  <c r="AC70" i="1" s="1"/>
  <c r="AD70" i="1" s="1"/>
  <c r="O70" i="1"/>
  <c r="AC69" i="1"/>
  <c r="AD69" i="1" s="1"/>
  <c r="AB69" i="1"/>
  <c r="AB68" i="1" s="1"/>
  <c r="AC68" i="1" s="1"/>
  <c r="AD68" i="1" s="1"/>
  <c r="O69" i="1"/>
  <c r="AA68" i="1"/>
  <c r="Z68" i="1"/>
  <c r="Y68" i="1"/>
  <c r="X68" i="1"/>
  <c r="W68" i="1"/>
  <c r="V68" i="1"/>
  <c r="U68" i="1"/>
  <c r="T68" i="1"/>
  <c r="S68" i="1"/>
  <c r="R68" i="1"/>
  <c r="Q68" i="1"/>
  <c r="P68" i="1"/>
  <c r="N68" i="1"/>
  <c r="M68" i="1"/>
  <c r="L68" i="1"/>
  <c r="K68" i="1"/>
  <c r="J68" i="1"/>
  <c r="I68" i="1"/>
  <c r="H68" i="1"/>
  <c r="G68" i="1"/>
  <c r="F68" i="1"/>
  <c r="E68" i="1"/>
  <c r="D68" i="1"/>
  <c r="C68" i="1"/>
  <c r="AB67" i="1"/>
  <c r="O67" i="1"/>
  <c r="AB66" i="1"/>
  <c r="AC66" i="1" s="1"/>
  <c r="AD66" i="1" s="1"/>
  <c r="O66" i="1"/>
  <c r="AC65" i="1"/>
  <c r="AD65" i="1" s="1"/>
  <c r="AB65" i="1"/>
  <c r="O65" i="1"/>
  <c r="AB64" i="1"/>
  <c r="O64" i="1"/>
  <c r="AB63" i="1"/>
  <c r="AA63" i="1"/>
  <c r="Z63" i="1"/>
  <c r="Y63" i="1"/>
  <c r="X63" i="1"/>
  <c r="W63" i="1"/>
  <c r="V63" i="1"/>
  <c r="U63" i="1"/>
  <c r="T63" i="1"/>
  <c r="T57" i="1" s="1"/>
  <c r="T56" i="1" s="1"/>
  <c r="S63" i="1"/>
  <c r="R63" i="1"/>
  <c r="Q63" i="1"/>
  <c r="P63" i="1"/>
  <c r="N63" i="1"/>
  <c r="M63" i="1"/>
  <c r="L63" i="1"/>
  <c r="K63" i="1"/>
  <c r="J63" i="1"/>
  <c r="I63" i="1"/>
  <c r="H63" i="1"/>
  <c r="G63" i="1"/>
  <c r="G57" i="1" s="1"/>
  <c r="G56" i="1" s="1"/>
  <c r="F63" i="1"/>
  <c r="E63" i="1"/>
  <c r="E57" i="1" s="1"/>
  <c r="D63" i="1"/>
  <c r="C63" i="1"/>
  <c r="AC62" i="1"/>
  <c r="AD62" i="1" s="1"/>
  <c r="AB62" i="1"/>
  <c r="O62" i="1"/>
  <c r="AB61" i="1"/>
  <c r="AC61" i="1" s="1"/>
  <c r="AD61" i="1" s="1"/>
  <c r="O61" i="1"/>
  <c r="AC60" i="1"/>
  <c r="AD60" i="1" s="1"/>
  <c r="AB60" i="1"/>
  <c r="O60" i="1"/>
  <c r="AB59" i="1"/>
  <c r="O59" i="1"/>
  <c r="O58" i="1" s="1"/>
  <c r="AB58" i="1"/>
  <c r="AB57" i="1" s="1"/>
  <c r="AA58" i="1"/>
  <c r="AA57" i="1" s="1"/>
  <c r="Z58" i="1"/>
  <c r="Y58" i="1"/>
  <c r="X58" i="1"/>
  <c r="W58" i="1"/>
  <c r="V58" i="1"/>
  <c r="U58" i="1"/>
  <c r="U57" i="1" s="1"/>
  <c r="U56" i="1" s="1"/>
  <c r="T58" i="1"/>
  <c r="S58" i="1"/>
  <c r="S57" i="1" s="1"/>
  <c r="S56" i="1" s="1"/>
  <c r="R58" i="1"/>
  <c r="R57" i="1" s="1"/>
  <c r="R56" i="1" s="1"/>
  <c r="Q58" i="1"/>
  <c r="P58" i="1"/>
  <c r="N58" i="1"/>
  <c r="N57" i="1" s="1"/>
  <c r="M58" i="1"/>
  <c r="L58" i="1"/>
  <c r="L57" i="1" s="1"/>
  <c r="L56" i="1" s="1"/>
  <c r="K58" i="1"/>
  <c r="J58" i="1"/>
  <c r="J57" i="1" s="1"/>
  <c r="J56" i="1" s="1"/>
  <c r="I58" i="1"/>
  <c r="I57" i="1" s="1"/>
  <c r="H58" i="1"/>
  <c r="G58" i="1"/>
  <c r="F58" i="1"/>
  <c r="F57" i="1" s="1"/>
  <c r="F56" i="1" s="1"/>
  <c r="E58" i="1"/>
  <c r="D58" i="1"/>
  <c r="C58" i="1"/>
  <c r="C57" i="1" s="1"/>
  <c r="C56" i="1" s="1"/>
  <c r="Y57" i="1"/>
  <c r="Y56" i="1" s="1"/>
  <c r="X57" i="1"/>
  <c r="X56" i="1" s="1"/>
  <c r="W57" i="1"/>
  <c r="W56" i="1" s="1"/>
  <c r="Q57" i="1"/>
  <c r="P57" i="1"/>
  <c r="P56" i="1" s="1"/>
  <c r="M57" i="1"/>
  <c r="M56" i="1" s="1"/>
  <c r="K57" i="1"/>
  <c r="K56" i="1" s="1"/>
  <c r="H57" i="1"/>
  <c r="D57" i="1"/>
  <c r="D56" i="1" s="1"/>
  <c r="AA56" i="1"/>
  <c r="Q56" i="1"/>
  <c r="I56" i="1"/>
  <c r="H56" i="1"/>
  <c r="E56" i="1"/>
  <c r="AC55" i="1"/>
  <c r="AB55" i="1"/>
  <c r="O55" i="1"/>
  <c r="AB54" i="1"/>
  <c r="O54" i="1"/>
  <c r="AB53" i="1"/>
  <c r="AC53" i="1" s="1"/>
  <c r="AD53" i="1" s="1"/>
  <c r="O53" i="1"/>
  <c r="AC52" i="1"/>
  <c r="AD52" i="1" s="1"/>
  <c r="AB52" i="1"/>
  <c r="O52" i="1"/>
  <c r="AC51" i="1"/>
  <c r="AD51" i="1" s="1"/>
  <c r="AB51" i="1"/>
  <c r="O51" i="1"/>
  <c r="AB50" i="1"/>
  <c r="AC50" i="1" s="1"/>
  <c r="AD50" i="1" s="1"/>
  <c r="O50" i="1"/>
  <c r="AB49" i="1"/>
  <c r="O49" i="1"/>
  <c r="AB48" i="1"/>
  <c r="AA48" i="1"/>
  <c r="Z48" i="1"/>
  <c r="Y48" i="1"/>
  <c r="X48" i="1"/>
  <c r="W48" i="1"/>
  <c r="V48" i="1"/>
  <c r="U48" i="1"/>
  <c r="T48" i="1"/>
  <c r="S48" i="1"/>
  <c r="R48" i="1"/>
  <c r="Q48" i="1"/>
  <c r="Q43" i="1" s="1"/>
  <c r="P48" i="1"/>
  <c r="P43" i="1" s="1"/>
  <c r="P9" i="1" s="1"/>
  <c r="P8" i="1" s="1"/>
  <c r="N48" i="1"/>
  <c r="M48" i="1"/>
  <c r="L48" i="1"/>
  <c r="K48" i="1"/>
  <c r="K43" i="1" s="1"/>
  <c r="J48" i="1"/>
  <c r="I48" i="1"/>
  <c r="H48" i="1"/>
  <c r="G48" i="1"/>
  <c r="F48" i="1"/>
  <c r="E48" i="1"/>
  <c r="D48" i="1"/>
  <c r="D43" i="1" s="1"/>
  <c r="C48" i="1"/>
  <c r="AC47" i="1"/>
  <c r="AD47" i="1" s="1"/>
  <c r="AB47" i="1"/>
  <c r="AB43" i="1" s="1"/>
  <c r="O47" i="1"/>
  <c r="AB46" i="1"/>
  <c r="AC46" i="1" s="1"/>
  <c r="O46" i="1"/>
  <c r="AD45" i="1"/>
  <c r="AC45" i="1"/>
  <c r="AB45" i="1"/>
  <c r="AB44" i="1" s="1"/>
  <c r="O45" i="1"/>
  <c r="AA44" i="1"/>
  <c r="AA43" i="1" s="1"/>
  <c r="Z44" i="1"/>
  <c r="Z43" i="1" s="1"/>
  <c r="Y44" i="1"/>
  <c r="Y43" i="1" s="1"/>
  <c r="X44" i="1"/>
  <c r="X43" i="1" s="1"/>
  <c r="W44" i="1"/>
  <c r="V44" i="1"/>
  <c r="U44" i="1"/>
  <c r="U43" i="1" s="1"/>
  <c r="T44" i="1"/>
  <c r="T43" i="1" s="1"/>
  <c r="S44" i="1"/>
  <c r="S43" i="1" s="1"/>
  <c r="R44" i="1"/>
  <c r="R43" i="1" s="1"/>
  <c r="Q44" i="1"/>
  <c r="P44" i="1"/>
  <c r="O44" i="1"/>
  <c r="N44" i="1"/>
  <c r="N43" i="1" s="1"/>
  <c r="M44" i="1"/>
  <c r="L44" i="1"/>
  <c r="K44" i="1"/>
  <c r="J44" i="1"/>
  <c r="I44" i="1"/>
  <c r="I43" i="1" s="1"/>
  <c r="H44" i="1"/>
  <c r="H43" i="1" s="1"/>
  <c r="G44" i="1"/>
  <c r="G43" i="1" s="1"/>
  <c r="F44" i="1"/>
  <c r="E44" i="1"/>
  <c r="D44" i="1"/>
  <c r="C44" i="1"/>
  <c r="C43" i="1" s="1"/>
  <c r="W43" i="1"/>
  <c r="V43" i="1"/>
  <c r="M43" i="1"/>
  <c r="L43" i="1"/>
  <c r="J43" i="1"/>
  <c r="F43" i="1"/>
  <c r="E43" i="1"/>
  <c r="AD42" i="1"/>
  <c r="AC42" i="1"/>
  <c r="AB42" i="1"/>
  <c r="O42" i="1"/>
  <c r="AB41" i="1"/>
  <c r="O41" i="1"/>
  <c r="AB40" i="1"/>
  <c r="AC40" i="1" s="1"/>
  <c r="AD40" i="1" s="1"/>
  <c r="O40" i="1"/>
  <c r="AC39" i="1"/>
  <c r="AD39" i="1" s="1"/>
  <c r="AB39" i="1"/>
  <c r="O39" i="1"/>
  <c r="AB38" i="1"/>
  <c r="AC38" i="1" s="1"/>
  <c r="AD38" i="1" s="1"/>
  <c r="O38" i="1"/>
  <c r="AD37" i="1"/>
  <c r="AC37" i="1"/>
  <c r="AB37" i="1"/>
  <c r="O37" i="1"/>
  <c r="AB36" i="1"/>
  <c r="AA36" i="1"/>
  <c r="Z36" i="1"/>
  <c r="Z24" i="1" s="1"/>
  <c r="Y36" i="1"/>
  <c r="X36" i="1"/>
  <c r="W36" i="1"/>
  <c r="V36" i="1"/>
  <c r="U36" i="1"/>
  <c r="T36" i="1"/>
  <c r="T24" i="1" s="1"/>
  <c r="S36" i="1"/>
  <c r="R36" i="1"/>
  <c r="Q36" i="1"/>
  <c r="P36" i="1"/>
  <c r="O36" i="1"/>
  <c r="N36" i="1"/>
  <c r="N24" i="1" s="1"/>
  <c r="M36" i="1"/>
  <c r="L36" i="1"/>
  <c r="K36" i="1"/>
  <c r="J36" i="1"/>
  <c r="I36" i="1"/>
  <c r="H36" i="1"/>
  <c r="G36" i="1"/>
  <c r="F36" i="1"/>
  <c r="E36" i="1"/>
  <c r="D36" i="1"/>
  <c r="C36" i="1"/>
  <c r="AD35" i="1"/>
  <c r="AB35" i="1"/>
  <c r="AC35" i="1" s="1"/>
  <c r="O35" i="1"/>
  <c r="AB34" i="1"/>
  <c r="AC34" i="1" s="1"/>
  <c r="AD34" i="1" s="1"/>
  <c r="O34" i="1"/>
  <c r="AD33" i="1"/>
  <c r="AC33" i="1"/>
  <c r="AB33" i="1"/>
  <c r="O33" i="1"/>
  <c r="AB32" i="1"/>
  <c r="AC32" i="1" s="1"/>
  <c r="AD32" i="1" s="1"/>
  <c r="O32" i="1"/>
  <c r="AD31" i="1"/>
  <c r="AB31" i="1"/>
  <c r="AC31" i="1" s="1"/>
  <c r="O31" i="1"/>
  <c r="AC30" i="1"/>
  <c r="AD30" i="1" s="1"/>
  <c r="AB30" i="1"/>
  <c r="O30" i="1"/>
  <c r="AB29" i="1"/>
  <c r="O29" i="1"/>
  <c r="O28" i="1" s="1"/>
  <c r="AA28" i="1"/>
  <c r="Z28" i="1"/>
  <c r="Y28" i="1"/>
  <c r="Y24" i="1" s="1"/>
  <c r="X28" i="1"/>
  <c r="W28" i="1"/>
  <c r="V28" i="1"/>
  <c r="U28" i="1"/>
  <c r="T28" i="1"/>
  <c r="S28" i="1"/>
  <c r="R28" i="1"/>
  <c r="Q28" i="1"/>
  <c r="Q24" i="1" s="1"/>
  <c r="Q9" i="1" s="1"/>
  <c r="Q8" i="1" s="1"/>
  <c r="Q84" i="1" s="1"/>
  <c r="P28" i="1"/>
  <c r="N28" i="1"/>
  <c r="M28" i="1"/>
  <c r="L28" i="1"/>
  <c r="K28" i="1"/>
  <c r="K24" i="1" s="1"/>
  <c r="K9" i="1" s="1"/>
  <c r="K8" i="1" s="1"/>
  <c r="K84" i="1" s="1"/>
  <c r="J28" i="1"/>
  <c r="J24" i="1" s="1"/>
  <c r="J9" i="1" s="1"/>
  <c r="J8" i="1" s="1"/>
  <c r="I28" i="1"/>
  <c r="H28" i="1"/>
  <c r="G28" i="1"/>
  <c r="F28" i="1"/>
  <c r="E28" i="1"/>
  <c r="D28" i="1"/>
  <c r="C28" i="1"/>
  <c r="AB27" i="1"/>
  <c r="AC27" i="1" s="1"/>
  <c r="AD27" i="1" s="1"/>
  <c r="O27" i="1"/>
  <c r="AB26" i="1"/>
  <c r="O26" i="1"/>
  <c r="AB25" i="1"/>
  <c r="AA25" i="1"/>
  <c r="AA24" i="1" s="1"/>
  <c r="AA9" i="1" s="1"/>
  <c r="AA8" i="1" s="1"/>
  <c r="AA84" i="1" s="1"/>
  <c r="Z25" i="1"/>
  <c r="Y25" i="1"/>
  <c r="X25" i="1"/>
  <c r="W25" i="1"/>
  <c r="V25" i="1"/>
  <c r="V24" i="1" s="1"/>
  <c r="U25" i="1"/>
  <c r="U24" i="1" s="1"/>
  <c r="U9" i="1" s="1"/>
  <c r="U8" i="1" s="1"/>
  <c r="T25" i="1"/>
  <c r="S25" i="1"/>
  <c r="S24" i="1" s="1"/>
  <c r="R25" i="1"/>
  <c r="Q25" i="1"/>
  <c r="P25" i="1"/>
  <c r="O25" i="1"/>
  <c r="O24" i="1" s="1"/>
  <c r="N25" i="1"/>
  <c r="M25" i="1"/>
  <c r="M24" i="1" s="1"/>
  <c r="L25" i="1"/>
  <c r="K25" i="1"/>
  <c r="J25" i="1"/>
  <c r="I25" i="1"/>
  <c r="H25" i="1"/>
  <c r="G25" i="1"/>
  <c r="F25" i="1"/>
  <c r="E25" i="1"/>
  <c r="E24" i="1" s="1"/>
  <c r="E9" i="1" s="1"/>
  <c r="E8" i="1" s="1"/>
  <c r="E84" i="1" s="1"/>
  <c r="D25" i="1"/>
  <c r="D24" i="1" s="1"/>
  <c r="D9" i="1" s="1"/>
  <c r="D8" i="1" s="1"/>
  <c r="C25" i="1"/>
  <c r="C24" i="1" s="1"/>
  <c r="W24" i="1"/>
  <c r="P24" i="1"/>
  <c r="I24" i="1"/>
  <c r="H24" i="1"/>
  <c r="G24" i="1"/>
  <c r="AD23" i="1"/>
  <c r="AC23" i="1"/>
  <c r="AB23" i="1"/>
  <c r="O23" i="1"/>
  <c r="AB22" i="1"/>
  <c r="AC22" i="1" s="1"/>
  <c r="AD22" i="1" s="1"/>
  <c r="O22" i="1"/>
  <c r="J22" i="1"/>
  <c r="AB21" i="1"/>
  <c r="AC21" i="1" s="1"/>
  <c r="AD21" i="1" s="1"/>
  <c r="O21" i="1"/>
  <c r="AD20" i="1"/>
  <c r="AB20" i="1"/>
  <c r="AC20" i="1" s="1"/>
  <c r="O20" i="1"/>
  <c r="AB19" i="1"/>
  <c r="AB16" i="1" s="1"/>
  <c r="O19" i="1"/>
  <c r="AB18" i="1"/>
  <c r="AC18" i="1" s="1"/>
  <c r="AD18" i="1" s="1"/>
  <c r="O18" i="1"/>
  <c r="AD17" i="1"/>
  <c r="AB17" i="1"/>
  <c r="AC17" i="1" s="1"/>
  <c r="O17" i="1"/>
  <c r="AA16" i="1"/>
  <c r="Z16" i="1"/>
  <c r="Z15" i="1" s="1"/>
  <c r="Y16" i="1"/>
  <c r="Y15" i="1" s="1"/>
  <c r="X16" i="1"/>
  <c r="W16" i="1"/>
  <c r="V16" i="1"/>
  <c r="V15" i="1" s="1"/>
  <c r="U16" i="1"/>
  <c r="T16" i="1"/>
  <c r="T15" i="1" s="1"/>
  <c r="S16" i="1"/>
  <c r="S15" i="1" s="1"/>
  <c r="R16" i="1"/>
  <c r="Q16" i="1"/>
  <c r="P16" i="1"/>
  <c r="N16" i="1"/>
  <c r="N15" i="1" s="1"/>
  <c r="M16" i="1"/>
  <c r="M15" i="1" s="1"/>
  <c r="L16" i="1"/>
  <c r="L15" i="1" s="1"/>
  <c r="K16" i="1"/>
  <c r="J16" i="1"/>
  <c r="I16" i="1"/>
  <c r="H16" i="1"/>
  <c r="H15" i="1" s="1"/>
  <c r="G16" i="1"/>
  <c r="G15" i="1" s="1"/>
  <c r="F16" i="1"/>
  <c r="E16" i="1"/>
  <c r="D16" i="1"/>
  <c r="C16" i="1"/>
  <c r="AA15" i="1"/>
  <c r="X15" i="1"/>
  <c r="W15" i="1"/>
  <c r="U15" i="1"/>
  <c r="R15" i="1"/>
  <c r="Q15" i="1"/>
  <c r="P15" i="1"/>
  <c r="K15" i="1"/>
  <c r="J15" i="1"/>
  <c r="I15" i="1"/>
  <c r="I9" i="1" s="1"/>
  <c r="I8" i="1" s="1"/>
  <c r="I84" i="1" s="1"/>
  <c r="F15" i="1"/>
  <c r="E15" i="1"/>
  <c r="D15" i="1"/>
  <c r="C15" i="1"/>
  <c r="C9" i="1" s="1"/>
  <c r="AD14" i="1"/>
  <c r="AB14" i="1"/>
  <c r="AC14" i="1" s="1"/>
  <c r="O14" i="1"/>
  <c r="AB13" i="1"/>
  <c r="AC13" i="1" s="1"/>
  <c r="AD13" i="1" s="1"/>
  <c r="O13" i="1"/>
  <c r="AD12" i="1"/>
  <c r="AC12" i="1"/>
  <c r="AB12" i="1"/>
  <c r="O12" i="1"/>
  <c r="AB11" i="1"/>
  <c r="AC11" i="1" s="1"/>
  <c r="AD11" i="1" s="1"/>
  <c r="O11" i="1"/>
  <c r="O10" i="1" s="1"/>
  <c r="AA10" i="1"/>
  <c r="Z10" i="1"/>
  <c r="Z9" i="1" s="1"/>
  <c r="Y10" i="1"/>
  <c r="X10" i="1"/>
  <c r="W10" i="1"/>
  <c r="V10" i="1"/>
  <c r="U10" i="1"/>
  <c r="T10" i="1"/>
  <c r="T9" i="1" s="1"/>
  <c r="T8" i="1" s="1"/>
  <c r="S10" i="1"/>
  <c r="R10" i="1"/>
  <c r="Q10" i="1"/>
  <c r="P10" i="1"/>
  <c r="N10" i="1"/>
  <c r="N9" i="1" s="1"/>
  <c r="M10" i="1"/>
  <c r="M9" i="1" s="1"/>
  <c r="M8" i="1" s="1"/>
  <c r="L10" i="1"/>
  <c r="K10" i="1"/>
  <c r="J10" i="1"/>
  <c r="I10" i="1"/>
  <c r="H10" i="1"/>
  <c r="H9" i="1" s="1"/>
  <c r="H8" i="1" s="1"/>
  <c r="G10" i="1"/>
  <c r="F10" i="1"/>
  <c r="E10" i="1"/>
  <c r="D10" i="1"/>
  <c r="C10" i="1"/>
  <c r="W9" i="1"/>
  <c r="W8" i="1" s="1"/>
  <c r="W84" i="1" s="1"/>
  <c r="Q109" i="1" l="1"/>
  <c r="Q118" i="1" s="1"/>
  <c r="C8" i="1"/>
  <c r="W109" i="1"/>
  <c r="W118" i="1" s="1"/>
  <c r="AB24" i="1"/>
  <c r="AC24" i="1" s="1"/>
  <c r="AD24" i="1" s="1"/>
  <c r="G9" i="1"/>
  <c r="G8" i="1" s="1"/>
  <c r="Z8" i="1"/>
  <c r="M109" i="1"/>
  <c r="M118" i="1" s="1"/>
  <c r="AB56" i="1"/>
  <c r="O101" i="1"/>
  <c r="V9" i="1"/>
  <c r="V8" i="1" s="1"/>
  <c r="AB15" i="1"/>
  <c r="AC16" i="1"/>
  <c r="AD16" i="1" s="1"/>
  <c r="T84" i="1"/>
  <c r="T109" i="1" s="1"/>
  <c r="T118" i="1" s="1"/>
  <c r="Z84" i="1"/>
  <c r="Z109" i="1" s="1"/>
  <c r="Z118" i="1" s="1"/>
  <c r="E86" i="1"/>
  <c r="E109" i="1" s="1"/>
  <c r="E118" i="1" s="1"/>
  <c r="S9" i="1"/>
  <c r="S8" i="1" s="1"/>
  <c r="S84" i="1" s="1"/>
  <c r="Y9" i="1"/>
  <c r="Y8" i="1" s="1"/>
  <c r="AC63" i="1"/>
  <c r="AD63" i="1" s="1"/>
  <c r="H84" i="1"/>
  <c r="H109" i="1" s="1"/>
  <c r="H118" i="1" s="1"/>
  <c r="AC19" i="1"/>
  <c r="AD19" i="1" s="1"/>
  <c r="F84" i="1"/>
  <c r="Y84" i="1"/>
  <c r="AC67" i="1"/>
  <c r="AD67" i="1" s="1"/>
  <c r="G84" i="1"/>
  <c r="AB10" i="1"/>
  <c r="AC25" i="1"/>
  <c r="AD25" i="1" s="1"/>
  <c r="AC59" i="1"/>
  <c r="AD59" i="1" s="1"/>
  <c r="AC88" i="1"/>
  <c r="AD88" i="1" s="1"/>
  <c r="U91" i="1"/>
  <c r="U89" i="1" s="1"/>
  <c r="AC29" i="1"/>
  <c r="AD29" i="1" s="1"/>
  <c r="AB28" i="1"/>
  <c r="AC28" i="1" s="1"/>
  <c r="AD28" i="1" s="1"/>
  <c r="AB74" i="1"/>
  <c r="U84" i="1"/>
  <c r="G86" i="1"/>
  <c r="C91" i="1"/>
  <c r="C89" i="1" s="1"/>
  <c r="I91" i="1"/>
  <c r="I89" i="1" s="1"/>
  <c r="I86" i="1" s="1"/>
  <c r="I109" i="1" s="1"/>
  <c r="I118" i="1" s="1"/>
  <c r="O91" i="1"/>
  <c r="O89" i="1" s="1"/>
  <c r="O86" i="1" s="1"/>
  <c r="AA91" i="1"/>
  <c r="AA89" i="1" s="1"/>
  <c r="AC105" i="1"/>
  <c r="AD105" i="1" s="1"/>
  <c r="AC108" i="1"/>
  <c r="AD108" i="1" s="1"/>
  <c r="F24" i="1"/>
  <c r="F9" i="1" s="1"/>
  <c r="F8" i="1" s="1"/>
  <c r="L24" i="1"/>
  <c r="L9" i="1" s="1"/>
  <c r="L8" i="1" s="1"/>
  <c r="L84" i="1" s="1"/>
  <c r="R24" i="1"/>
  <c r="R9" i="1" s="1"/>
  <c r="R8" i="1" s="1"/>
  <c r="R84" i="1" s="1"/>
  <c r="X24" i="1"/>
  <c r="X9" i="1" s="1"/>
  <c r="X8" i="1" s="1"/>
  <c r="AC54" i="1"/>
  <c r="AD54" i="1" s="1"/>
  <c r="N56" i="1"/>
  <c r="N8" i="1" s="1"/>
  <c r="N84" i="1" s="1"/>
  <c r="N109" i="1" s="1"/>
  <c r="N118" i="1" s="1"/>
  <c r="Z57" i="1"/>
  <c r="Z56" i="1" s="1"/>
  <c r="O63" i="1"/>
  <c r="O57" i="1" s="1"/>
  <c r="AC75" i="1"/>
  <c r="AD75" i="1" s="1"/>
  <c r="C84" i="1"/>
  <c r="P84" i="1"/>
  <c r="V84" i="1"/>
  <c r="AB93" i="1"/>
  <c r="O102" i="1"/>
  <c r="P101" i="1"/>
  <c r="V101" i="1"/>
  <c r="V86" i="1" s="1"/>
  <c r="AB102" i="1"/>
  <c r="O110" i="1"/>
  <c r="AC111" i="1"/>
  <c r="AD111" i="1" s="1"/>
  <c r="AC36" i="1"/>
  <c r="AD36" i="1" s="1"/>
  <c r="M84" i="1"/>
  <c r="K109" i="1"/>
  <c r="K118" i="1" s="1"/>
  <c r="R86" i="1"/>
  <c r="R109" i="1" s="1"/>
  <c r="R118" i="1" s="1"/>
  <c r="AB110" i="1"/>
  <c r="O16" i="1"/>
  <c r="O15" i="1" s="1"/>
  <c r="AC44" i="1"/>
  <c r="AD44" i="1" s="1"/>
  <c r="AC49" i="1"/>
  <c r="AD49" i="1" s="1"/>
  <c r="O48" i="1"/>
  <c r="AC48" i="1" s="1"/>
  <c r="AD48" i="1" s="1"/>
  <c r="D84" i="1"/>
  <c r="D109" i="1" s="1"/>
  <c r="D118" i="1" s="1"/>
  <c r="J84" i="1"/>
  <c r="AC82" i="1"/>
  <c r="C86" i="1"/>
  <c r="C109" i="1" s="1"/>
  <c r="U86" i="1"/>
  <c r="U109" i="1" s="1"/>
  <c r="U118" i="1" s="1"/>
  <c r="AA86" i="1"/>
  <c r="AA109" i="1" s="1"/>
  <c r="AA118" i="1" s="1"/>
  <c r="V57" i="1"/>
  <c r="V56" i="1" s="1"/>
  <c r="AC58" i="1"/>
  <c r="AD58" i="1" s="1"/>
  <c r="X84" i="1"/>
  <c r="J86" i="1"/>
  <c r="P86" i="1"/>
  <c r="AC87" i="1"/>
  <c r="AD87" i="1" s="1"/>
  <c r="AC98" i="1"/>
  <c r="AD98" i="1" s="1"/>
  <c r="AB96" i="1"/>
  <c r="AC96" i="1" s="1"/>
  <c r="AD96" i="1" s="1"/>
  <c r="AC26" i="1"/>
  <c r="AD26" i="1" s="1"/>
  <c r="AC41" i="1"/>
  <c r="AD41" i="1" s="1"/>
  <c r="AC64" i="1"/>
  <c r="AD64" i="1" s="1"/>
  <c r="AC76" i="1"/>
  <c r="AD76" i="1" s="1"/>
  <c r="F91" i="1"/>
  <c r="F89" i="1" s="1"/>
  <c r="F86" i="1" s="1"/>
  <c r="F109" i="1" s="1"/>
  <c r="F118" i="1" s="1"/>
  <c r="L91" i="1"/>
  <c r="L89" i="1" s="1"/>
  <c r="L86" i="1" s="1"/>
  <c r="L109" i="1" s="1"/>
  <c r="L118" i="1" s="1"/>
  <c r="R91" i="1"/>
  <c r="R89" i="1" s="1"/>
  <c r="X91" i="1"/>
  <c r="X89" i="1" s="1"/>
  <c r="X86" i="1" s="1"/>
  <c r="X109" i="1" s="1"/>
  <c r="X118" i="1" s="1"/>
  <c r="AC100" i="1"/>
  <c r="AD100" i="1" s="1"/>
  <c r="S101" i="1"/>
  <c r="S86" i="1" s="1"/>
  <c r="S109" i="1" s="1"/>
  <c r="S118" i="1" s="1"/>
  <c r="Y101" i="1"/>
  <c r="Y86" i="1" s="1"/>
  <c r="Y109" i="1" s="1"/>
  <c r="Y118" i="1" s="1"/>
  <c r="AC92" i="1"/>
  <c r="C118" i="1"/>
  <c r="O56" i="1" l="1"/>
  <c r="AC56" i="1" s="1"/>
  <c r="AD56" i="1" s="1"/>
  <c r="AC57" i="1"/>
  <c r="AD57" i="1" s="1"/>
  <c r="O9" i="1"/>
  <c r="O8" i="1" s="1"/>
  <c r="O84" i="1" s="1"/>
  <c r="O109" i="1" s="1"/>
  <c r="O118" i="1" s="1"/>
  <c r="AC74" i="1"/>
  <c r="AD74" i="1" s="1"/>
  <c r="AB73" i="1"/>
  <c r="AC73" i="1" s="1"/>
  <c r="AD73" i="1" s="1"/>
  <c r="G109" i="1"/>
  <c r="G118" i="1" s="1"/>
  <c r="AB101" i="1"/>
  <c r="AC101" i="1" s="1"/>
  <c r="AD101" i="1" s="1"/>
  <c r="AC102" i="1"/>
  <c r="AD102" i="1" s="1"/>
  <c r="P109" i="1"/>
  <c r="P118" i="1" s="1"/>
  <c r="AC93" i="1"/>
  <c r="AD93" i="1" s="1"/>
  <c r="AB91" i="1"/>
  <c r="J109" i="1"/>
  <c r="J118" i="1" s="1"/>
  <c r="O43" i="1"/>
  <c r="AC43" i="1" s="1"/>
  <c r="AD43" i="1" s="1"/>
  <c r="AC15" i="1"/>
  <c r="AD15" i="1" s="1"/>
  <c r="AC110" i="1"/>
  <c r="AD110" i="1" s="1"/>
  <c r="V109" i="1"/>
  <c r="V118" i="1" s="1"/>
  <c r="AB9" i="1"/>
  <c r="AC10" i="1"/>
  <c r="AD10" i="1" s="1"/>
  <c r="AC9" i="1" l="1"/>
  <c r="AD9" i="1" s="1"/>
  <c r="AB8" i="1"/>
  <c r="AC91" i="1"/>
  <c r="AD91" i="1" s="1"/>
  <c r="AB89" i="1"/>
  <c r="AC89" i="1" l="1"/>
  <c r="AD89" i="1" s="1"/>
  <c r="AB86" i="1"/>
  <c r="AC8" i="1"/>
  <c r="AD8" i="1" s="1"/>
  <c r="AB84" i="1"/>
  <c r="AC84" i="1" s="1"/>
  <c r="AD84" i="1" s="1"/>
  <c r="AB109" i="1" l="1"/>
  <c r="AC86" i="1"/>
  <c r="AD86" i="1" s="1"/>
  <c r="AC109" i="1" l="1"/>
  <c r="AD109" i="1" s="1"/>
  <c r="AB118" i="1"/>
  <c r="AC118" i="1" s="1"/>
  <c r="AD118" i="1" s="1"/>
</calcChain>
</file>

<file path=xl/sharedStrings.xml><?xml version="1.0" encoding="utf-8"?>
<sst xmlns="http://schemas.openxmlformats.org/spreadsheetml/2006/main" count="158" uniqueCount="132">
  <si>
    <t>CUADRO No.1</t>
  </si>
  <si>
    <t>INGRESOS FISCALES COMPARADOS, SEGÚN PRINCIPALES PARTIDAS</t>
  </si>
  <si>
    <t>ENERO-DICIEMBRE  2015/2014</t>
  </si>
  <si>
    <r>
      <t>(En millones RD$)</t>
    </r>
    <r>
      <rPr>
        <i/>
        <vertAlign val="superscript"/>
        <sz val="11"/>
        <color indexed="8"/>
        <rFont val="Gotham"/>
      </rPr>
      <t xml:space="preserve"> </t>
    </r>
  </si>
  <si>
    <t>PARTIDAS</t>
  </si>
  <si>
    <t>VARIACION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</si>
  <si>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</si>
  <si>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</si>
  <si>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</si>
  <si>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</si>
  <si>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</si>
  <si>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</si>
  <si>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</si>
  <si>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</si>
  <si>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</si>
  <si>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</si>
  <si>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</si>
  <si>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</si>
  <si>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Abs.</t>
  </si>
  <si>
    <t>%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</si>
  <si>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</si>
  <si>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</si>
  <si>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</si>
  <si>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</si>
  <si>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</si>
  <si>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</si>
  <si>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</si>
  <si>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</si>
  <si>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</si>
  <si>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</si>
  <si>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</si>
  <si>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</si>
  <si>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</si>
  <si>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</si>
  <si>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</si>
  <si>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</si>
  <si>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</si>
  <si>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</si>
  <si>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</si>
  <si>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</si>
  <si>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</si>
  <si>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</si>
  <si>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</si>
  <si>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Bebidas Alcohólicas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</si>
  <si>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</si>
  <si>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</si>
  <si>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</si>
  <si>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</si>
  <si>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</si>
  <si>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</si>
  <si>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</si>
  <si>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 xml:space="preserve">- Imp. específico Bancas de Apuestas de Lotería  </t>
  </si>
  <si>
    <t>- Imp. específico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</si>
  <si>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</si>
  <si>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</si>
  <si>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</si>
  <si>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</si>
  <si>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-</t>
  </si>
  <si>
    <t>Sobre las Exportaciones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</si>
  <si>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</si>
  <si>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</si>
  <si>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</si>
  <si>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</si>
  <si>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</si>
  <si>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</si>
  <si>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>III) TRANSFERENCIAS CORRIENTES</t>
  </si>
  <si>
    <t>IV) INGRESOS POR CONTRAPRESTACION</t>
  </si>
  <si>
    <t>- Ventas de Bienes y Servicios</t>
  </si>
  <si>
    <t>- Ventas de Mercancías del Estado</t>
  </si>
  <si>
    <t>- PROMESE</t>
  </si>
  <si>
    <t>- Otras Ventas de Mercancías del Gobierno Central</t>
  </si>
  <si>
    <t>- Ingresos de las Inst. Centralizadas en mercancías en la CUT</t>
  </si>
  <si>
    <t>- Otras Ventas</t>
  </si>
  <si>
    <t>- Ventas de Servicios del Estado</t>
  </si>
  <si>
    <t>- Otras Ventas de Servicios del Gobierno Central</t>
  </si>
  <si>
    <t>- Ingresos de las Inst. Centralizadas en Servicios en la CUT</t>
  </si>
  <si>
    <t>- Servicios de transporte (incluye METRO)</t>
  </si>
  <si>
    <t>- Tasas</t>
  </si>
  <si>
    <t>- Tarjetas de Turismo</t>
  </si>
  <si>
    <t>- Expedición y Renovación de Pasaportes</t>
  </si>
  <si>
    <t>- Derechos Administrativos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</si>
  <si>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</si>
  <si>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</si>
  <si>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</si>
  <si>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</si>
  <si>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</si>
  <si>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Multas y Sanciones</t>
  </si>
  <si>
    <t>- Ingresos Diversos</t>
  </si>
  <si>
    <t>VI) Ingresos por Especificar</t>
  </si>
  <si>
    <t>B)  INGRESOS DE CAPITAL</t>
  </si>
  <si>
    <t>- Ventas de Activos No Financieros</t>
  </si>
  <si>
    <t>TOTAL</t>
  </si>
  <si>
    <t>DONACIONES</t>
  </si>
  <si>
    <t>FUENTES FINANCIERAS</t>
  </si>
  <si>
    <t>Disminución de Activos Financieros</t>
  </si>
  <si>
    <t>- Recuperación de Prestamos Internos</t>
  </si>
  <si>
    <t>Incremento de Pasivos Financieros</t>
  </si>
  <si>
    <t>Incremento de Pasivos Corrientes</t>
  </si>
  <si>
    <t>Incremento de Pasivos No Corrientes</t>
  </si>
  <si>
    <t>Incremento de documentos por pagar Externo de largo plazo</t>
  </si>
  <si>
    <t>Colocación de Títulos, Valores de la Deuda Pública a Largo Plazo</t>
  </si>
  <si>
    <t>- De la Deuda Pública Interna  a Largo Plazo</t>
  </si>
  <si>
    <t>- De la Deuda Pública Externa  a Largo Plazo</t>
  </si>
  <si>
    <t>Obtención de Préstamos de la Deuda Pública a Largo Plazo</t>
  </si>
  <si>
    <t>- De la Deuda Pública Interna a Largo Plazo</t>
  </si>
  <si>
    <t>- De la Deuda Pública Externa a Largo Plazo</t>
  </si>
  <si>
    <t>- PETROCARIBE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</si>
  <si>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</si>
  <si>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</si>
  <si>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</si>
  <si>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</si>
  <si>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</si>
  <si>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</si>
  <si>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</si>
  <si>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t xml:space="preserve"> Incremento de disponibilidades (Reintegros de cheques  de periodos anteriores y devolución de recursos a la CUT años anteriores)</t>
  </si>
  <si>
    <t>Otros Ingresos:</t>
  </si>
  <si>
    <t xml:space="preserve">INFOTEP </t>
  </si>
  <si>
    <t>Plan de construcciones (Ley 6-86) -Fondo Pensiones Trabajadores de la Construcción</t>
  </si>
  <si>
    <t xml:space="preserve">Fianzas Judiciales y depósitos en consignación </t>
  </si>
  <si>
    <t xml:space="preserve">Fondo para Registro y Devolución de los Depósitos en excesos en la Cuenta Única del Tesoro </t>
  </si>
  <si>
    <t>Devolución de Recursos a empleados por Retenciones Excesivas por TSS.</t>
  </si>
  <si>
    <t>Impuesto del 1 % Fondo Bienestar Social (Ley 250-84) -Fondo Pensiones Hoteleros</t>
  </si>
  <si>
    <t>Ingresos de las Inst. Centralizadas en la CUT No Presupuestaria</t>
  </si>
  <si>
    <t>FUENTE: Elaborado por la Direción de Política Tributaria (DPT) del Viceministerio de Política Fiscal del Ministerio de Hacienda y Economía, con los datos del Sistema Integrado de Gestión Financiera (SIGEF).</t>
  </si>
  <si>
    <t xml:space="preserve">NOTAS: </t>
  </si>
  <si>
    <t xml:space="preserve">(1) Cifras sujetas a rectificación.  Datos preliminares tomados del SIGEF 11/02/2016.  Incluye los dólares convertidos a la tasa oficial. </t>
  </si>
  <si>
    <t xml:space="preserve">     Excluye los Fondos Especiales y de Terceros e Ingresos de otras Direcciones e Instituciones y los depósitos en exceso de las recaudadoras.  </t>
  </si>
  <si>
    <t xml:space="preserve">(2) Se incluyen RD$93,475.6 millones de donaciones, producto del descuento del 52.0% de la deuda de PETROCARIBE adquirida por el Gobierno Dominicano por RD$179,780.0 millones, </t>
  </si>
  <si>
    <t xml:space="preserve">      según lo dispuesto en el Manual de Estadísticas Fiscales del Fondo Monetario Internaciona (FMI).</t>
  </si>
  <si>
    <t xml:space="preserve">(3) Los ingresos corrientes excluyen RD$665.8 millones, de los cuales RD$550.0 millones corresponden a reintegros de cheques y RD$115.8 millones a devoluciones de depósitos en excesos en la cuenta del Tesoro, </t>
  </si>
  <si>
    <t xml:space="preserve">     según lo indicado  en el Manual de Clasificadores Presupuestarios, no ajustados en el SIGEF. Además, no se consideran los RD$3,293.2 millones correspondientes  a los ingresos de las Instituciones centralizadas</t>
  </si>
  <si>
    <t xml:space="preserve">     en la CUT no presupuestaria. Los conceptos anteriores totalizan RD$3,959.0 millones, los cuales son registrados por la DIGECOG en la Cuenta Ahorro-Inversión-Financiamiento (CAIF).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</si>
</sst>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0.0"/>
    <numFmt numFmtId="167" formatCode="#,##0.0"/>
  </numFmts>
  <fonts count="27" x14ac:knownFonts="1">
    <font>
      <sz val="10"/>
      <name val="Arial"/>
      <family val="2"/>
    </font>
    <font>
      <sz val="10"/>
      <name val="Arial"/>
      <family val="2"/>
    </font>
    <font>
      <sz val="10"/>
      <name val="Gotham"/>
    </font>
    <font>
      <b/>
      <i/>
      <sz val="9"/>
      <color indexed="8"/>
      <name val="Gotham"/>
    </font>
    <font>
      <b/>
      <sz val="12"/>
      <color indexed="8"/>
      <name val="Gotham"/>
    </font>
    <font>
      <i/>
      <sz val="11"/>
      <color indexed="8"/>
      <name val="Gotham"/>
    </font>
    <font>
      <i/>
      <vertAlign val="superscript"/>
      <sz val="11"/>
      <color indexed="8"/>
      <name val="Gotham"/>
    </font>
    <font>
      <b/>
      <sz val="10"/>
      <color theme="0"/>
      <name val="Gotham"/>
    </font>
    <font>
      <sz val="10"/>
      <color indexed="8"/>
      <name val="Gotham"/>
    </font>
    <font>
      <b/>
      <sz val="10"/>
      <color indexed="8"/>
      <name val="Gotham"/>
    </font>
    <font>
      <b/>
      <u/>
      <sz val="10"/>
      <color indexed="8"/>
      <name val="Gotham"/>
    </font>
    <font>
      <u/>
      <sz val="10"/>
      <color indexed="8"/>
      <name val="Gotham"/>
    </font>
    <font>
      <b/>
      <sz val="10"/>
      <name val="Gotham"/>
    </font>
    <font>
      <b/>
      <sz val="10"/>
      <name val="Arial"/>
      <family val="2"/>
    </font>
    <font>
      <sz val="12"/>
      <name val="Gotham"/>
    </font>
    <font>
      <sz val="10"/>
      <color indexed="8"/>
      <name val="Segoe UI"/>
      <family val="2"/>
    </font>
    <font>
      <b/>
      <sz val="8"/>
      <name val="Gotham"/>
    </font>
    <font>
      <b/>
      <sz val="11"/>
      <color indexed="8"/>
      <name val="Gotham"/>
    </font>
    <font>
      <sz val="9"/>
      <color indexed="8"/>
      <name val="Gotham"/>
    </font>
    <font>
      <sz val="9"/>
      <name val="Gotham"/>
    </font>
    <font>
      <sz val="11"/>
      <name val="Gotham"/>
    </font>
    <font>
      <sz val="11"/>
      <color indexed="8"/>
      <name val="Gotham"/>
    </font>
    <font>
      <sz val="11"/>
      <name val="Arial"/>
      <family val="2"/>
    </font>
    <font>
      <sz val="8"/>
      <color indexed="8"/>
      <name val="Gotham"/>
    </font>
    <font>
      <sz val="8"/>
      <name val="Gotham"/>
    </font>
    <font>
      <sz val="8"/>
      <name val="Arial"/>
      <family val="2"/>
    </font>
    <font>
      <b/>
      <i/>
      <sz val="12"/>
      <color indexed="8"/>
      <name val="Gotham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64" fontId="8" fillId="0" borderId="0" xfId="0" applyNumberFormat="1" applyFont="1"/>
    <xf numFmtId="0" fontId="9" fillId="0" borderId="11" xfId="0" applyFont="1" applyBorder="1" applyAlignment="1">
      <alignment horizontal="left" vertical="center"/>
    </xf>
    <xf numFmtId="164" fontId="9" fillId="0" borderId="13" xfId="2" applyNumberFormat="1" applyFont="1" applyBorder="1"/>
    <xf numFmtId="164" fontId="2" fillId="0" borderId="0" xfId="0" applyNumberFormat="1" applyFont="1"/>
    <xf numFmtId="0" fontId="9" fillId="0" borderId="14" xfId="3" applyFont="1" applyBorder="1"/>
    <xf numFmtId="49" fontId="9" fillId="0" borderId="14" xfId="2" applyNumberFormat="1" applyFont="1" applyBorder="1" applyAlignment="1">
      <alignment horizontal="left"/>
    </xf>
    <xf numFmtId="10" fontId="1" fillId="0" borderId="0" xfId="0" applyNumberFormat="1" applyFont="1"/>
    <xf numFmtId="49" fontId="8" fillId="0" borderId="14" xfId="2" applyNumberFormat="1" applyFont="1" applyBorder="1" applyAlignment="1">
      <alignment horizontal="left" indent="1"/>
    </xf>
    <xf numFmtId="164" fontId="8" fillId="0" borderId="13" xfId="2" applyNumberFormat="1" applyFont="1" applyBorder="1"/>
    <xf numFmtId="10" fontId="2" fillId="0" borderId="0" xfId="0" applyNumberFormat="1" applyFont="1"/>
    <xf numFmtId="164" fontId="1" fillId="0" borderId="0" xfId="0" applyNumberFormat="1" applyFont="1"/>
    <xf numFmtId="164" fontId="9" fillId="0" borderId="13" xfId="3" applyNumberFormat="1" applyFont="1" applyBorder="1"/>
    <xf numFmtId="49" fontId="9" fillId="0" borderId="14" xfId="3" applyNumberFormat="1" applyFont="1" applyBorder="1" applyAlignment="1">
      <alignment horizontal="left" indent="1"/>
    </xf>
    <xf numFmtId="49" fontId="8" fillId="0" borderId="14" xfId="3" applyNumberFormat="1" applyFont="1" applyBorder="1" applyAlignment="1">
      <alignment horizontal="left" indent="2"/>
    </xf>
    <xf numFmtId="164" fontId="8" fillId="0" borderId="13" xfId="3" applyNumberFormat="1" applyFont="1" applyBorder="1"/>
    <xf numFmtId="49" fontId="8" fillId="0" borderId="14" xfId="0" applyNumberFormat="1" applyFont="1" applyBorder="1" applyAlignment="1">
      <alignment horizontal="left" indent="2"/>
    </xf>
    <xf numFmtId="49" fontId="9" fillId="0" borderId="14" xfId="2" applyNumberFormat="1" applyFont="1" applyBorder="1" applyAlignment="1">
      <alignment horizontal="left" indent="2"/>
    </xf>
    <xf numFmtId="49" fontId="8" fillId="0" borderId="14" xfId="2" applyNumberFormat="1" applyFont="1" applyBorder="1" applyAlignment="1">
      <alignment horizontal="left" indent="3"/>
    </xf>
    <xf numFmtId="0" fontId="9" fillId="0" borderId="14" xfId="3" applyFont="1" applyBorder="1" applyAlignment="1">
      <alignment horizontal="left" indent="2"/>
    </xf>
    <xf numFmtId="165" fontId="2" fillId="0" borderId="0" xfId="0" applyNumberFormat="1" applyFont="1"/>
    <xf numFmtId="164" fontId="10" fillId="0" borderId="13" xfId="2" applyNumberFormat="1" applyFont="1" applyBorder="1"/>
    <xf numFmtId="49" fontId="11" fillId="0" borderId="14" xfId="2" applyNumberFormat="1" applyFont="1" applyBorder="1" applyAlignment="1">
      <alignment horizontal="left" indent="2"/>
    </xf>
    <xf numFmtId="164" fontId="11" fillId="0" borderId="13" xfId="2" applyNumberFormat="1" applyFont="1" applyBorder="1"/>
    <xf numFmtId="164" fontId="9" fillId="0" borderId="13" xfId="2" applyNumberFormat="1" applyFont="1" applyBorder="1" applyAlignment="1">
      <alignment horizontal="left" indent="4"/>
    </xf>
    <xf numFmtId="0" fontId="12" fillId="0" borderId="0" xfId="0" applyFont="1"/>
    <xf numFmtId="164" fontId="13" fillId="0" borderId="0" xfId="0" applyNumberFormat="1" applyFont="1"/>
    <xf numFmtId="49" fontId="9" fillId="0" borderId="14" xfId="2" applyNumberFormat="1" applyFont="1" applyBorder="1"/>
    <xf numFmtId="49" fontId="9" fillId="0" borderId="14" xfId="2" applyNumberFormat="1" applyFont="1" applyBorder="1" applyAlignment="1">
      <alignment horizontal="left" indent="1"/>
    </xf>
    <xf numFmtId="164" fontId="12" fillId="0" borderId="0" xfId="0" applyNumberFormat="1" applyFont="1"/>
    <xf numFmtId="0" fontId="13" fillId="0" borderId="0" xfId="0" applyFont="1"/>
    <xf numFmtId="49" fontId="8" fillId="0" borderId="14" xfId="3" applyNumberFormat="1" applyFont="1" applyBorder="1" applyAlignment="1">
      <alignment horizontal="left" indent="3"/>
    </xf>
    <xf numFmtId="43" fontId="9" fillId="0" borderId="13" xfId="1" applyFont="1" applyFill="1" applyBorder="1" applyProtection="1"/>
    <xf numFmtId="164" fontId="9" fillId="0" borderId="0" xfId="2" applyNumberFormat="1" applyFont="1"/>
    <xf numFmtId="49" fontId="9" fillId="0" borderId="14" xfId="0" applyNumberFormat="1" applyFont="1" applyBorder="1"/>
    <xf numFmtId="164" fontId="9" fillId="0" borderId="13" xfId="0" applyNumberFormat="1" applyFont="1" applyBorder="1"/>
    <xf numFmtId="4" fontId="14" fillId="0" borderId="0" xfId="0" applyNumberFormat="1" applyFont="1"/>
    <xf numFmtId="49" fontId="10" fillId="0" borderId="14" xfId="0" applyNumberFormat="1" applyFont="1" applyBorder="1" applyAlignment="1">
      <alignment horizontal="left"/>
    </xf>
    <xf numFmtId="164" fontId="10" fillId="0" borderId="13" xfId="0" applyNumberFormat="1" applyFont="1" applyBorder="1"/>
    <xf numFmtId="49" fontId="8" fillId="0" borderId="14" xfId="0" applyNumberFormat="1" applyFont="1" applyBorder="1" applyAlignment="1">
      <alignment horizontal="left" indent="1"/>
    </xf>
    <xf numFmtId="164" fontId="8" fillId="0" borderId="13" xfId="0" applyNumberFormat="1" applyFont="1" applyBorder="1"/>
    <xf numFmtId="4" fontId="2" fillId="0" borderId="0" xfId="0" applyNumberFormat="1" applyFont="1"/>
    <xf numFmtId="49" fontId="11" fillId="0" borderId="14" xfId="0" applyNumberFormat="1" applyFont="1" applyBorder="1" applyAlignment="1">
      <alignment horizontal="left" indent="1"/>
    </xf>
    <xf numFmtId="164" fontId="11" fillId="0" borderId="13" xfId="0" applyNumberFormat="1" applyFont="1" applyBorder="1"/>
    <xf numFmtId="164" fontId="11" fillId="0" borderId="13" xfId="3" applyNumberFormat="1" applyFont="1" applyBorder="1"/>
    <xf numFmtId="49" fontId="9" fillId="0" borderId="14" xfId="0" applyNumberFormat="1" applyFont="1" applyBorder="1" applyAlignment="1" applyProtection="1">
      <alignment horizontal="left" indent="2"/>
      <protection locked="0"/>
    </xf>
    <xf numFmtId="164" fontId="9" fillId="0" borderId="13" xfId="3" applyNumberFormat="1" applyFont="1" applyBorder="1" applyAlignment="1">
      <alignment horizontal="left" indent="4"/>
    </xf>
    <xf numFmtId="49" fontId="8" fillId="0" borderId="14" xfId="0" applyNumberFormat="1" applyFont="1" applyBorder="1" applyAlignment="1" applyProtection="1">
      <alignment horizontal="left" indent="2"/>
      <protection locked="0"/>
    </xf>
    <xf numFmtId="49" fontId="8" fillId="0" borderId="14" xfId="0" applyNumberFormat="1" applyFont="1" applyBorder="1" applyAlignment="1" applyProtection="1">
      <alignment horizontal="left" indent="3"/>
      <protection locked="0"/>
    </xf>
    <xf numFmtId="49" fontId="10" fillId="0" borderId="14" xfId="0" applyNumberFormat="1" applyFont="1" applyBorder="1" applyAlignment="1" applyProtection="1">
      <alignment horizontal="left" indent="2"/>
      <protection locked="0"/>
    </xf>
    <xf numFmtId="164" fontId="10" fillId="0" borderId="13" xfId="3" applyNumberFormat="1" applyFont="1" applyBorder="1"/>
    <xf numFmtId="49" fontId="9" fillId="0" borderId="14" xfId="0" applyNumberFormat="1" applyFont="1" applyBorder="1" applyAlignment="1">
      <alignment horizontal="left" wrapText="1"/>
    </xf>
    <xf numFmtId="164" fontId="9" fillId="0" borderId="13" xfId="0" applyNumberFormat="1" applyFont="1" applyBorder="1" applyAlignment="1">
      <alignment vertical="center"/>
    </xf>
    <xf numFmtId="164" fontId="9" fillId="0" borderId="13" xfId="3" applyNumberFormat="1" applyFont="1" applyBorder="1" applyAlignment="1">
      <alignment vertical="center"/>
    </xf>
    <xf numFmtId="49" fontId="9" fillId="0" borderId="12" xfId="0" applyNumberFormat="1" applyFont="1" applyBorder="1" applyAlignment="1">
      <alignment horizontal="left"/>
    </xf>
    <xf numFmtId="164" fontId="15" fillId="0" borderId="14" xfId="4" applyNumberFormat="1" applyFont="1" applyBorder="1"/>
    <xf numFmtId="164" fontId="8" fillId="0" borderId="13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horizontal="left"/>
    </xf>
    <xf numFmtId="43" fontId="8" fillId="0" borderId="13" xfId="1" applyFont="1" applyFill="1" applyBorder="1" applyAlignment="1" applyProtection="1">
      <alignment vertical="center"/>
    </xf>
    <xf numFmtId="164" fontId="16" fillId="0" borderId="0" xfId="0" applyNumberFormat="1" applyFont="1"/>
    <xf numFmtId="16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/>
    </xf>
    <xf numFmtId="49" fontId="17" fillId="0" borderId="0" xfId="0" applyNumberFormat="1" applyFont="1"/>
    <xf numFmtId="43" fontId="2" fillId="0" borderId="0" xfId="0" applyNumberFormat="1" applyFont="1"/>
    <xf numFmtId="0" fontId="18" fillId="0" borderId="0" xfId="0" applyFont="1"/>
    <xf numFmtId="166" fontId="19" fillId="0" borderId="0" xfId="0" applyNumberFormat="1" applyFont="1"/>
    <xf numFmtId="164" fontId="20" fillId="0" borderId="0" xfId="0" applyNumberFormat="1" applyFont="1"/>
    <xf numFmtId="43" fontId="21" fillId="0" borderId="0" xfId="0" applyNumberFormat="1" applyFont="1" applyAlignment="1">
      <alignment horizontal="right"/>
    </xf>
    <xf numFmtId="0" fontId="20" fillId="0" borderId="0" xfId="0" applyFont="1"/>
    <xf numFmtId="0" fontId="22" fillId="0" borderId="0" xfId="0" applyFont="1"/>
    <xf numFmtId="2" fontId="20" fillId="0" borderId="0" xfId="0" applyNumberFormat="1" applyFont="1"/>
    <xf numFmtId="43" fontId="20" fillId="0" borderId="0" xfId="0" applyNumberFormat="1" applyFont="1"/>
    <xf numFmtId="164" fontId="23" fillId="0" borderId="0" xfId="0" applyNumberFormat="1" applyFont="1"/>
    <xf numFmtId="164" fontId="24" fillId="0" borderId="0" xfId="0" applyNumberFormat="1" applyFont="1"/>
    <xf numFmtId="0" fontId="24" fillId="0" borderId="0" xfId="0" applyFont="1"/>
    <xf numFmtId="49" fontId="24" fillId="0" borderId="0" xfId="0" applyNumberFormat="1" applyFont="1"/>
    <xf numFmtId="4" fontId="24" fillId="0" borderId="0" xfId="0" applyNumberFormat="1" applyFont="1"/>
    <xf numFmtId="167" fontId="24" fillId="0" borderId="0" xfId="0" applyNumberFormat="1" applyFont="1"/>
    <xf numFmtId="166" fontId="24" fillId="0" borderId="0" xfId="0" applyNumberFormat="1" applyFont="1"/>
    <xf numFmtId="49" fontId="23" fillId="0" borderId="0" xfId="0" applyNumberFormat="1" applyFont="1"/>
    <xf numFmtId="2" fontId="24" fillId="0" borderId="0" xfId="0" applyNumberFormat="1" applyFont="1"/>
    <xf numFmtId="0" fontId="25" fillId="0" borderId="0" xfId="0" applyFont="1"/>
    <xf numFmtId="43" fontId="8" fillId="0" borderId="13" xfId="1" applyFont="1" applyBorder="1"/>
    <xf numFmtId="43" fontId="8" fillId="0" borderId="13" xfId="1" applyFont="1" applyBorder="1" applyAlignment="1">
      <alignment vertical="center"/>
    </xf>
    <xf numFmtId="165" fontId="9" fillId="0" borderId="12" xfId="1" applyNumberFormat="1" applyFont="1" applyBorder="1"/>
    <xf numFmtId="165" fontId="9" fillId="0" borderId="13" xfId="1" applyNumberFormat="1" applyFont="1" applyBorder="1"/>
    <xf numFmtId="165" fontId="8" fillId="0" borderId="13" xfId="1" applyNumberFormat="1" applyFont="1" applyBorder="1"/>
    <xf numFmtId="165" fontId="10" fillId="0" borderId="13" xfId="1" applyNumberFormat="1" applyFont="1" applyBorder="1"/>
    <xf numFmtId="165" fontId="11" fillId="0" borderId="13" xfId="1" applyNumberFormat="1" applyFont="1" applyBorder="1"/>
    <xf numFmtId="165" fontId="8" fillId="0" borderId="0" xfId="1" applyNumberFormat="1" applyFont="1"/>
    <xf numFmtId="165" fontId="8" fillId="0" borderId="14" xfId="1" applyNumberFormat="1" applyFont="1" applyBorder="1" applyAlignment="1">
      <alignment vertical="center"/>
    </xf>
    <xf numFmtId="165" fontId="8" fillId="0" borderId="14" xfId="1" applyNumberFormat="1" applyFont="1" applyBorder="1"/>
    <xf numFmtId="165" fontId="10" fillId="0" borderId="14" xfId="1" applyNumberFormat="1" applyFont="1" applyBorder="1"/>
    <xf numFmtId="165" fontId="11" fillId="0" borderId="14" xfId="1" applyNumberFormat="1" applyFont="1" applyBorder="1"/>
    <xf numFmtId="165" fontId="9" fillId="0" borderId="14" xfId="1" applyNumberFormat="1" applyFont="1" applyBorder="1"/>
    <xf numFmtId="165" fontId="9" fillId="0" borderId="13" xfId="1" applyNumberFormat="1" applyFont="1" applyBorder="1" applyAlignment="1">
      <alignment vertical="center"/>
    </xf>
    <xf numFmtId="165" fontId="9" fillId="0" borderId="12" xfId="1" applyNumberFormat="1" applyFont="1" applyBorder="1" applyAlignment="1">
      <alignment vertical="center"/>
    </xf>
    <xf numFmtId="165" fontId="9" fillId="0" borderId="17" xfId="1" applyNumberFormat="1" applyFont="1" applyBorder="1" applyAlignment="1">
      <alignment vertical="center"/>
    </xf>
    <xf numFmtId="165" fontId="8" fillId="0" borderId="11" xfId="1" applyNumberFormat="1" applyFont="1" applyBorder="1" applyAlignment="1">
      <alignment vertical="center"/>
    </xf>
    <xf numFmtId="165" fontId="8" fillId="0" borderId="13" xfId="1" applyNumberFormat="1" applyFont="1" applyBorder="1" applyAlignment="1">
      <alignment vertical="center"/>
    </xf>
    <xf numFmtId="0" fontId="2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49" fontId="7" fillId="2" borderId="15" xfId="2" applyNumberFormat="1" applyFont="1" applyFill="1" applyBorder="1" applyAlignment="1">
      <alignment horizontal="left" vertical="center"/>
    </xf>
    <xf numFmtId="165" fontId="7" fillId="2" borderId="8" xfId="1" applyNumberFormat="1" applyFont="1" applyFill="1" applyBorder="1" applyAlignment="1">
      <alignment vertical="center"/>
    </xf>
    <xf numFmtId="164" fontId="7" fillId="2" borderId="8" xfId="2" applyNumberFormat="1" applyFont="1" applyFill="1" applyBorder="1" applyAlignment="1">
      <alignment vertical="center"/>
    </xf>
    <xf numFmtId="49" fontId="7" fillId="2" borderId="15" xfId="0" applyNumberFormat="1" applyFont="1" applyFill="1" applyBorder="1" applyAlignment="1">
      <alignment horizontal="left" vertical="center"/>
    </xf>
    <xf numFmtId="165" fontId="7" fillId="2" borderId="16" xfId="1" applyNumberFormat="1" applyFont="1" applyFill="1" applyBorder="1" applyAlignment="1">
      <alignment vertical="center"/>
    </xf>
    <xf numFmtId="164" fontId="7" fillId="2" borderId="8" xfId="0" applyNumberFormat="1" applyFont="1" applyFill="1" applyBorder="1" applyAlignment="1">
      <alignment vertical="center"/>
    </xf>
  </cellXfs>
  <cellStyles count="5">
    <cellStyle name="Millares" xfId="1" builtinId="3"/>
    <cellStyle name="Normal" xfId="0" builtinId="0"/>
    <cellStyle name="Normal 2 2 2" xfId="2" xr:uid="{462387A5-A8F9-49F2-85A0-83CC1C79FA36}"/>
    <cellStyle name="Normal 2 2 2 2" xfId="4" xr:uid="{C7BDEB94-4510-4014-9B40-EB67F96F36CC}"/>
    <cellStyle name="Normal_COMPARACION 2002-2001" xfId="3" xr:uid="{C38F6F91-5DFA-4C74-BE7F-D13E8C1D4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931D-9D1C-466D-A0E6-F0555BAB010F}">
  <dimension ref="B1:CE266"/>
  <sheetViews>
    <sheetView showGridLines="0" tabSelected="1" zoomScale="90" zoomScaleNormal="90" workbookViewId="0">
      <selection activeCell="O108" sqref="O108"/>
    </sheetView>
  </sheetViews>
  <sheetFormatPr baseColWidth="10" defaultColWidth="11.42578125" defaultRowHeight="12.75" x14ac:dyDescent="0.2"/>
  <cols>
    <col min="1" max="1" width="1.5703125" customWidth="1"/>
    <col min="2" max="2" width="95.140625" customWidth="1"/>
    <col min="3" max="3" width="13" bestFit="1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2.140625" bestFit="1" customWidth="1"/>
    <col min="10" max="10" width="11.140625" customWidth="1"/>
    <col min="11" max="11" width="14.5703125" customWidth="1"/>
    <col min="12" max="12" width="13.140625" bestFit="1" customWidth="1"/>
    <col min="13" max="13" width="14.28515625" customWidth="1"/>
    <col min="14" max="14" width="13.7109375" customWidth="1"/>
    <col min="15" max="15" width="14.28515625" customWidth="1"/>
    <col min="16" max="16" width="13.140625" customWidth="1"/>
    <col min="17" max="17" width="13" customWidth="1"/>
    <col min="18" max="18" width="13.7109375" customWidth="1"/>
    <col min="19" max="19" width="11.7109375" bestFit="1" customWidth="1"/>
    <col min="20" max="20" width="11" customWidth="1"/>
    <col min="21" max="21" width="14" customWidth="1"/>
    <col min="22" max="22" width="12" customWidth="1"/>
    <col min="23" max="23" width="11.28515625" bestFit="1" customWidth="1"/>
    <col min="24" max="24" width="15.140625" customWidth="1"/>
    <col min="25" max="25" width="14.7109375" customWidth="1"/>
    <col min="26" max="26" width="13.28515625" customWidth="1"/>
    <col min="27" max="27" width="13.7109375" customWidth="1"/>
    <col min="28" max="28" width="15.42578125" customWidth="1"/>
    <col min="29" max="29" width="14.7109375" customWidth="1"/>
    <col min="30" max="30" width="12.7109375" customWidth="1"/>
    <col min="31" max="31" width="17.5703125" customWidth="1"/>
    <col min="32" max="32" width="11.5703125" bestFit="1" customWidth="1"/>
    <col min="33" max="33" width="17.85546875" customWidth="1"/>
    <col min="257" max="257" width="1.5703125" customWidth="1"/>
    <col min="258" max="258" width="95.140625" customWidth="1"/>
    <col min="259" max="259" width="12.7109375" bestFit="1" customWidth="1"/>
    <col min="260" max="260" width="12" customWidth="1"/>
    <col min="262" max="262" width="12" customWidth="1"/>
    <col min="264" max="264" width="12" customWidth="1"/>
    <col min="265" max="266" width="11.140625" customWidth="1"/>
    <col min="267" max="267" width="14.5703125" customWidth="1"/>
    <col min="268" max="268" width="12.28515625" bestFit="1" customWidth="1"/>
    <col min="269" max="269" width="14.28515625" customWidth="1"/>
    <col min="270" max="270" width="13.7109375" customWidth="1"/>
    <col min="271" max="271" width="14.28515625" customWidth="1"/>
    <col min="272" max="272" width="13.140625" customWidth="1"/>
    <col min="273" max="273" width="13" customWidth="1"/>
    <col min="274" max="274" width="13.7109375" customWidth="1"/>
    <col min="275" max="275" width="10.85546875" customWidth="1"/>
    <col min="276" max="276" width="11" customWidth="1"/>
    <col min="277" max="277" width="14" customWidth="1"/>
    <col min="278" max="278" width="12" customWidth="1"/>
    <col min="279" max="279" width="10.28515625" customWidth="1"/>
    <col min="280" max="280" width="15.140625" customWidth="1"/>
    <col min="281" max="281" width="14.7109375" customWidth="1"/>
    <col min="282" max="282" width="13.28515625" customWidth="1"/>
    <col min="283" max="283" width="13.7109375" customWidth="1"/>
    <col min="284" max="284" width="15.42578125" customWidth="1"/>
    <col min="285" max="285" width="14.7109375" customWidth="1"/>
    <col min="286" max="286" width="12.7109375" customWidth="1"/>
    <col min="287" max="287" width="17.5703125" customWidth="1"/>
    <col min="288" max="288" width="11.5703125" bestFit="1" customWidth="1"/>
    <col min="289" max="289" width="17.85546875" customWidth="1"/>
    <col min="513" max="513" width="1.5703125" customWidth="1"/>
    <col min="514" max="514" width="95.140625" customWidth="1"/>
    <col min="515" max="515" width="12.7109375" bestFit="1" customWidth="1"/>
    <col min="516" max="516" width="12" customWidth="1"/>
    <col min="518" max="518" width="12" customWidth="1"/>
    <col min="520" max="520" width="12" customWidth="1"/>
    <col min="521" max="522" width="11.140625" customWidth="1"/>
    <col min="523" max="523" width="14.5703125" customWidth="1"/>
    <col min="524" max="524" width="12.28515625" bestFit="1" customWidth="1"/>
    <col min="525" max="525" width="14.28515625" customWidth="1"/>
    <col min="526" max="526" width="13.7109375" customWidth="1"/>
    <col min="527" max="527" width="14.28515625" customWidth="1"/>
    <col min="528" max="528" width="13.140625" customWidth="1"/>
    <col min="529" max="529" width="13" customWidth="1"/>
    <col min="530" max="530" width="13.7109375" customWidth="1"/>
    <col min="531" max="531" width="10.85546875" customWidth="1"/>
    <col min="532" max="532" width="11" customWidth="1"/>
    <col min="533" max="533" width="14" customWidth="1"/>
    <col min="534" max="534" width="12" customWidth="1"/>
    <col min="535" max="535" width="10.28515625" customWidth="1"/>
    <col min="536" max="536" width="15.140625" customWidth="1"/>
    <col min="537" max="537" width="14.7109375" customWidth="1"/>
    <col min="538" max="538" width="13.28515625" customWidth="1"/>
    <col min="539" max="539" width="13.7109375" customWidth="1"/>
    <col min="540" max="540" width="15.42578125" customWidth="1"/>
    <col min="541" max="541" width="14.7109375" customWidth="1"/>
    <col min="542" max="542" width="12.7109375" customWidth="1"/>
    <col min="543" max="543" width="17.5703125" customWidth="1"/>
    <col min="544" max="544" width="11.5703125" bestFit="1" customWidth="1"/>
    <col min="545" max="545" width="17.85546875" customWidth="1"/>
    <col min="769" max="769" width="1.5703125" customWidth="1"/>
    <col min="770" max="770" width="95.140625" customWidth="1"/>
    <col min="771" max="771" width="12.7109375" bestFit="1" customWidth="1"/>
    <col min="772" max="772" width="12" customWidth="1"/>
    <col min="774" max="774" width="12" customWidth="1"/>
    <col min="776" max="776" width="12" customWidth="1"/>
    <col min="777" max="778" width="11.140625" customWidth="1"/>
    <col min="779" max="779" width="14.5703125" customWidth="1"/>
    <col min="780" max="780" width="12.28515625" bestFit="1" customWidth="1"/>
    <col min="781" max="781" width="14.28515625" customWidth="1"/>
    <col min="782" max="782" width="13.7109375" customWidth="1"/>
    <col min="783" max="783" width="14.28515625" customWidth="1"/>
    <col min="784" max="784" width="13.140625" customWidth="1"/>
    <col min="785" max="785" width="13" customWidth="1"/>
    <col min="786" max="786" width="13.7109375" customWidth="1"/>
    <col min="787" max="787" width="10.85546875" customWidth="1"/>
    <col min="788" max="788" width="11" customWidth="1"/>
    <col min="789" max="789" width="14" customWidth="1"/>
    <col min="790" max="790" width="12" customWidth="1"/>
    <col min="791" max="791" width="10.28515625" customWidth="1"/>
    <col min="792" max="792" width="15.140625" customWidth="1"/>
    <col min="793" max="793" width="14.7109375" customWidth="1"/>
    <col min="794" max="794" width="13.28515625" customWidth="1"/>
    <col min="795" max="795" width="13.7109375" customWidth="1"/>
    <col min="796" max="796" width="15.42578125" customWidth="1"/>
    <col min="797" max="797" width="14.7109375" customWidth="1"/>
    <col min="798" max="798" width="12.7109375" customWidth="1"/>
    <col min="799" max="799" width="17.5703125" customWidth="1"/>
    <col min="800" max="800" width="11.5703125" bestFit="1" customWidth="1"/>
    <col min="801" max="801" width="17.85546875" customWidth="1"/>
    <col min="1025" max="1025" width="1.5703125" customWidth="1"/>
    <col min="1026" max="1026" width="95.140625" customWidth="1"/>
    <col min="1027" max="1027" width="12.7109375" bestFit="1" customWidth="1"/>
    <col min="1028" max="1028" width="12" customWidth="1"/>
    <col min="1030" max="1030" width="12" customWidth="1"/>
    <col min="1032" max="1032" width="12" customWidth="1"/>
    <col min="1033" max="1034" width="11.140625" customWidth="1"/>
    <col min="1035" max="1035" width="14.5703125" customWidth="1"/>
    <col min="1036" max="1036" width="12.28515625" bestFit="1" customWidth="1"/>
    <col min="1037" max="1037" width="14.28515625" customWidth="1"/>
    <col min="1038" max="1038" width="13.7109375" customWidth="1"/>
    <col min="1039" max="1039" width="14.28515625" customWidth="1"/>
    <col min="1040" max="1040" width="13.140625" customWidth="1"/>
    <col min="1041" max="1041" width="13" customWidth="1"/>
    <col min="1042" max="1042" width="13.7109375" customWidth="1"/>
    <col min="1043" max="1043" width="10.85546875" customWidth="1"/>
    <col min="1044" max="1044" width="11" customWidth="1"/>
    <col min="1045" max="1045" width="14" customWidth="1"/>
    <col min="1046" max="1046" width="12" customWidth="1"/>
    <col min="1047" max="1047" width="10.28515625" customWidth="1"/>
    <col min="1048" max="1048" width="15.140625" customWidth="1"/>
    <col min="1049" max="1049" width="14.7109375" customWidth="1"/>
    <col min="1050" max="1050" width="13.28515625" customWidth="1"/>
    <col min="1051" max="1051" width="13.7109375" customWidth="1"/>
    <col min="1052" max="1052" width="15.42578125" customWidth="1"/>
    <col min="1053" max="1053" width="14.7109375" customWidth="1"/>
    <col min="1054" max="1054" width="12.7109375" customWidth="1"/>
    <col min="1055" max="1055" width="17.5703125" customWidth="1"/>
    <col min="1056" max="1056" width="11.5703125" bestFit="1" customWidth="1"/>
    <col min="1057" max="1057" width="17.85546875" customWidth="1"/>
    <col min="1281" max="1281" width="1.5703125" customWidth="1"/>
    <col min="1282" max="1282" width="95.140625" customWidth="1"/>
    <col min="1283" max="1283" width="12.7109375" bestFit="1" customWidth="1"/>
    <col min="1284" max="1284" width="12" customWidth="1"/>
    <col min="1286" max="1286" width="12" customWidth="1"/>
    <col min="1288" max="1288" width="12" customWidth="1"/>
    <col min="1289" max="1290" width="11.140625" customWidth="1"/>
    <col min="1291" max="1291" width="14.5703125" customWidth="1"/>
    <col min="1292" max="1292" width="12.28515625" bestFit="1" customWidth="1"/>
    <col min="1293" max="1293" width="14.28515625" customWidth="1"/>
    <col min="1294" max="1294" width="13.7109375" customWidth="1"/>
    <col min="1295" max="1295" width="14.28515625" customWidth="1"/>
    <col min="1296" max="1296" width="13.140625" customWidth="1"/>
    <col min="1297" max="1297" width="13" customWidth="1"/>
    <col min="1298" max="1298" width="13.7109375" customWidth="1"/>
    <col min="1299" max="1299" width="10.85546875" customWidth="1"/>
    <col min="1300" max="1300" width="11" customWidth="1"/>
    <col min="1301" max="1301" width="14" customWidth="1"/>
    <col min="1302" max="1302" width="12" customWidth="1"/>
    <col min="1303" max="1303" width="10.28515625" customWidth="1"/>
    <col min="1304" max="1304" width="15.140625" customWidth="1"/>
    <col min="1305" max="1305" width="14.7109375" customWidth="1"/>
    <col min="1306" max="1306" width="13.28515625" customWidth="1"/>
    <col min="1307" max="1307" width="13.7109375" customWidth="1"/>
    <col min="1308" max="1308" width="15.42578125" customWidth="1"/>
    <col min="1309" max="1309" width="14.7109375" customWidth="1"/>
    <col min="1310" max="1310" width="12.7109375" customWidth="1"/>
    <col min="1311" max="1311" width="17.5703125" customWidth="1"/>
    <col min="1312" max="1312" width="11.5703125" bestFit="1" customWidth="1"/>
    <col min="1313" max="1313" width="17.85546875" customWidth="1"/>
    <col min="1537" max="1537" width="1.5703125" customWidth="1"/>
    <col min="1538" max="1538" width="95.140625" customWidth="1"/>
    <col min="1539" max="1539" width="12.7109375" bestFit="1" customWidth="1"/>
    <col min="1540" max="1540" width="12" customWidth="1"/>
    <col min="1542" max="1542" width="12" customWidth="1"/>
    <col min="1544" max="1544" width="12" customWidth="1"/>
    <col min="1545" max="1546" width="11.140625" customWidth="1"/>
    <col min="1547" max="1547" width="14.5703125" customWidth="1"/>
    <col min="1548" max="1548" width="12.28515625" bestFit="1" customWidth="1"/>
    <col min="1549" max="1549" width="14.28515625" customWidth="1"/>
    <col min="1550" max="1550" width="13.7109375" customWidth="1"/>
    <col min="1551" max="1551" width="14.28515625" customWidth="1"/>
    <col min="1552" max="1552" width="13.140625" customWidth="1"/>
    <col min="1553" max="1553" width="13" customWidth="1"/>
    <col min="1554" max="1554" width="13.7109375" customWidth="1"/>
    <col min="1555" max="1555" width="10.85546875" customWidth="1"/>
    <col min="1556" max="1556" width="11" customWidth="1"/>
    <col min="1557" max="1557" width="14" customWidth="1"/>
    <col min="1558" max="1558" width="12" customWidth="1"/>
    <col min="1559" max="1559" width="10.28515625" customWidth="1"/>
    <col min="1560" max="1560" width="15.140625" customWidth="1"/>
    <col min="1561" max="1561" width="14.7109375" customWidth="1"/>
    <col min="1562" max="1562" width="13.28515625" customWidth="1"/>
    <col min="1563" max="1563" width="13.7109375" customWidth="1"/>
    <col min="1564" max="1564" width="15.42578125" customWidth="1"/>
    <col min="1565" max="1565" width="14.7109375" customWidth="1"/>
    <col min="1566" max="1566" width="12.7109375" customWidth="1"/>
    <col min="1567" max="1567" width="17.5703125" customWidth="1"/>
    <col min="1568" max="1568" width="11.5703125" bestFit="1" customWidth="1"/>
    <col min="1569" max="1569" width="17.85546875" customWidth="1"/>
    <col min="1793" max="1793" width="1.5703125" customWidth="1"/>
    <col min="1794" max="1794" width="95.140625" customWidth="1"/>
    <col min="1795" max="1795" width="12.7109375" bestFit="1" customWidth="1"/>
    <col min="1796" max="1796" width="12" customWidth="1"/>
    <col min="1798" max="1798" width="12" customWidth="1"/>
    <col min="1800" max="1800" width="12" customWidth="1"/>
    <col min="1801" max="1802" width="11.140625" customWidth="1"/>
    <col min="1803" max="1803" width="14.5703125" customWidth="1"/>
    <col min="1804" max="1804" width="12.28515625" bestFit="1" customWidth="1"/>
    <col min="1805" max="1805" width="14.28515625" customWidth="1"/>
    <col min="1806" max="1806" width="13.7109375" customWidth="1"/>
    <col min="1807" max="1807" width="14.28515625" customWidth="1"/>
    <col min="1808" max="1808" width="13.140625" customWidth="1"/>
    <col min="1809" max="1809" width="13" customWidth="1"/>
    <col min="1810" max="1810" width="13.7109375" customWidth="1"/>
    <col min="1811" max="1811" width="10.85546875" customWidth="1"/>
    <col min="1812" max="1812" width="11" customWidth="1"/>
    <col min="1813" max="1813" width="14" customWidth="1"/>
    <col min="1814" max="1814" width="12" customWidth="1"/>
    <col min="1815" max="1815" width="10.28515625" customWidth="1"/>
    <col min="1816" max="1816" width="15.140625" customWidth="1"/>
    <col min="1817" max="1817" width="14.7109375" customWidth="1"/>
    <col min="1818" max="1818" width="13.28515625" customWidth="1"/>
    <col min="1819" max="1819" width="13.7109375" customWidth="1"/>
    <col min="1820" max="1820" width="15.42578125" customWidth="1"/>
    <col min="1821" max="1821" width="14.7109375" customWidth="1"/>
    <col min="1822" max="1822" width="12.7109375" customWidth="1"/>
    <col min="1823" max="1823" width="17.5703125" customWidth="1"/>
    <col min="1824" max="1824" width="11.5703125" bestFit="1" customWidth="1"/>
    <col min="1825" max="1825" width="17.85546875" customWidth="1"/>
    <col min="2049" max="2049" width="1.5703125" customWidth="1"/>
    <col min="2050" max="2050" width="95.140625" customWidth="1"/>
    <col min="2051" max="2051" width="12.7109375" bestFit="1" customWidth="1"/>
    <col min="2052" max="2052" width="12" customWidth="1"/>
    <col min="2054" max="2054" width="12" customWidth="1"/>
    <col min="2056" max="2056" width="12" customWidth="1"/>
    <col min="2057" max="2058" width="11.140625" customWidth="1"/>
    <col min="2059" max="2059" width="14.5703125" customWidth="1"/>
    <col min="2060" max="2060" width="12.28515625" bestFit="1" customWidth="1"/>
    <col min="2061" max="2061" width="14.28515625" customWidth="1"/>
    <col min="2062" max="2062" width="13.7109375" customWidth="1"/>
    <col min="2063" max="2063" width="14.28515625" customWidth="1"/>
    <col min="2064" max="2064" width="13.140625" customWidth="1"/>
    <col min="2065" max="2065" width="13" customWidth="1"/>
    <col min="2066" max="2066" width="13.7109375" customWidth="1"/>
    <col min="2067" max="2067" width="10.85546875" customWidth="1"/>
    <col min="2068" max="2068" width="11" customWidth="1"/>
    <col min="2069" max="2069" width="14" customWidth="1"/>
    <col min="2070" max="2070" width="12" customWidth="1"/>
    <col min="2071" max="2071" width="10.28515625" customWidth="1"/>
    <col min="2072" max="2072" width="15.140625" customWidth="1"/>
    <col min="2073" max="2073" width="14.7109375" customWidth="1"/>
    <col min="2074" max="2074" width="13.28515625" customWidth="1"/>
    <col min="2075" max="2075" width="13.7109375" customWidth="1"/>
    <col min="2076" max="2076" width="15.42578125" customWidth="1"/>
    <col min="2077" max="2077" width="14.7109375" customWidth="1"/>
    <col min="2078" max="2078" width="12.7109375" customWidth="1"/>
    <col min="2079" max="2079" width="17.5703125" customWidth="1"/>
    <col min="2080" max="2080" width="11.5703125" bestFit="1" customWidth="1"/>
    <col min="2081" max="2081" width="17.85546875" customWidth="1"/>
    <col min="2305" max="2305" width="1.5703125" customWidth="1"/>
    <col min="2306" max="2306" width="95.140625" customWidth="1"/>
    <col min="2307" max="2307" width="12.7109375" bestFit="1" customWidth="1"/>
    <col min="2308" max="2308" width="12" customWidth="1"/>
    <col min="2310" max="2310" width="12" customWidth="1"/>
    <col min="2312" max="2312" width="12" customWidth="1"/>
    <col min="2313" max="2314" width="11.140625" customWidth="1"/>
    <col min="2315" max="2315" width="14.5703125" customWidth="1"/>
    <col min="2316" max="2316" width="12.28515625" bestFit="1" customWidth="1"/>
    <col min="2317" max="2317" width="14.28515625" customWidth="1"/>
    <col min="2318" max="2318" width="13.7109375" customWidth="1"/>
    <col min="2319" max="2319" width="14.28515625" customWidth="1"/>
    <col min="2320" max="2320" width="13.140625" customWidth="1"/>
    <col min="2321" max="2321" width="13" customWidth="1"/>
    <col min="2322" max="2322" width="13.7109375" customWidth="1"/>
    <col min="2323" max="2323" width="10.85546875" customWidth="1"/>
    <col min="2324" max="2324" width="11" customWidth="1"/>
    <col min="2325" max="2325" width="14" customWidth="1"/>
    <col min="2326" max="2326" width="12" customWidth="1"/>
    <col min="2327" max="2327" width="10.28515625" customWidth="1"/>
    <col min="2328" max="2328" width="15.140625" customWidth="1"/>
    <col min="2329" max="2329" width="14.7109375" customWidth="1"/>
    <col min="2330" max="2330" width="13.28515625" customWidth="1"/>
    <col min="2331" max="2331" width="13.7109375" customWidth="1"/>
    <col min="2332" max="2332" width="15.42578125" customWidth="1"/>
    <col min="2333" max="2333" width="14.7109375" customWidth="1"/>
    <col min="2334" max="2334" width="12.7109375" customWidth="1"/>
    <col min="2335" max="2335" width="17.5703125" customWidth="1"/>
    <col min="2336" max="2336" width="11.5703125" bestFit="1" customWidth="1"/>
    <col min="2337" max="2337" width="17.85546875" customWidth="1"/>
    <col min="2561" max="2561" width="1.5703125" customWidth="1"/>
    <col min="2562" max="2562" width="95.140625" customWidth="1"/>
    <col min="2563" max="2563" width="12.7109375" bestFit="1" customWidth="1"/>
    <col min="2564" max="2564" width="12" customWidth="1"/>
    <col min="2566" max="2566" width="12" customWidth="1"/>
    <col min="2568" max="2568" width="12" customWidth="1"/>
    <col min="2569" max="2570" width="11.140625" customWidth="1"/>
    <col min="2571" max="2571" width="14.5703125" customWidth="1"/>
    <col min="2572" max="2572" width="12.28515625" bestFit="1" customWidth="1"/>
    <col min="2573" max="2573" width="14.28515625" customWidth="1"/>
    <col min="2574" max="2574" width="13.7109375" customWidth="1"/>
    <col min="2575" max="2575" width="14.28515625" customWidth="1"/>
    <col min="2576" max="2576" width="13.140625" customWidth="1"/>
    <col min="2577" max="2577" width="13" customWidth="1"/>
    <col min="2578" max="2578" width="13.7109375" customWidth="1"/>
    <col min="2579" max="2579" width="10.85546875" customWidth="1"/>
    <col min="2580" max="2580" width="11" customWidth="1"/>
    <col min="2581" max="2581" width="14" customWidth="1"/>
    <col min="2582" max="2582" width="12" customWidth="1"/>
    <col min="2583" max="2583" width="10.28515625" customWidth="1"/>
    <col min="2584" max="2584" width="15.140625" customWidth="1"/>
    <col min="2585" max="2585" width="14.7109375" customWidth="1"/>
    <col min="2586" max="2586" width="13.28515625" customWidth="1"/>
    <col min="2587" max="2587" width="13.7109375" customWidth="1"/>
    <col min="2588" max="2588" width="15.42578125" customWidth="1"/>
    <col min="2589" max="2589" width="14.7109375" customWidth="1"/>
    <col min="2590" max="2590" width="12.7109375" customWidth="1"/>
    <col min="2591" max="2591" width="17.5703125" customWidth="1"/>
    <col min="2592" max="2592" width="11.5703125" bestFit="1" customWidth="1"/>
    <col min="2593" max="2593" width="17.85546875" customWidth="1"/>
    <col min="2817" max="2817" width="1.5703125" customWidth="1"/>
    <col min="2818" max="2818" width="95.140625" customWidth="1"/>
    <col min="2819" max="2819" width="12.7109375" bestFit="1" customWidth="1"/>
    <col min="2820" max="2820" width="12" customWidth="1"/>
    <col min="2822" max="2822" width="12" customWidth="1"/>
    <col min="2824" max="2824" width="12" customWidth="1"/>
    <col min="2825" max="2826" width="11.140625" customWidth="1"/>
    <col min="2827" max="2827" width="14.5703125" customWidth="1"/>
    <col min="2828" max="2828" width="12.28515625" bestFit="1" customWidth="1"/>
    <col min="2829" max="2829" width="14.28515625" customWidth="1"/>
    <col min="2830" max="2830" width="13.7109375" customWidth="1"/>
    <col min="2831" max="2831" width="14.28515625" customWidth="1"/>
    <col min="2832" max="2832" width="13.140625" customWidth="1"/>
    <col min="2833" max="2833" width="13" customWidth="1"/>
    <col min="2834" max="2834" width="13.7109375" customWidth="1"/>
    <col min="2835" max="2835" width="10.85546875" customWidth="1"/>
    <col min="2836" max="2836" width="11" customWidth="1"/>
    <col min="2837" max="2837" width="14" customWidth="1"/>
    <col min="2838" max="2838" width="12" customWidth="1"/>
    <col min="2839" max="2839" width="10.28515625" customWidth="1"/>
    <col min="2840" max="2840" width="15.140625" customWidth="1"/>
    <col min="2841" max="2841" width="14.7109375" customWidth="1"/>
    <col min="2842" max="2842" width="13.28515625" customWidth="1"/>
    <col min="2843" max="2843" width="13.7109375" customWidth="1"/>
    <col min="2844" max="2844" width="15.42578125" customWidth="1"/>
    <col min="2845" max="2845" width="14.7109375" customWidth="1"/>
    <col min="2846" max="2846" width="12.7109375" customWidth="1"/>
    <col min="2847" max="2847" width="17.5703125" customWidth="1"/>
    <col min="2848" max="2848" width="11.5703125" bestFit="1" customWidth="1"/>
    <col min="2849" max="2849" width="17.85546875" customWidth="1"/>
    <col min="3073" max="3073" width="1.5703125" customWidth="1"/>
    <col min="3074" max="3074" width="95.140625" customWidth="1"/>
    <col min="3075" max="3075" width="12.7109375" bestFit="1" customWidth="1"/>
    <col min="3076" max="3076" width="12" customWidth="1"/>
    <col min="3078" max="3078" width="12" customWidth="1"/>
    <col min="3080" max="3080" width="12" customWidth="1"/>
    <col min="3081" max="3082" width="11.140625" customWidth="1"/>
    <col min="3083" max="3083" width="14.5703125" customWidth="1"/>
    <col min="3084" max="3084" width="12.28515625" bestFit="1" customWidth="1"/>
    <col min="3085" max="3085" width="14.28515625" customWidth="1"/>
    <col min="3086" max="3086" width="13.7109375" customWidth="1"/>
    <col min="3087" max="3087" width="14.28515625" customWidth="1"/>
    <col min="3088" max="3088" width="13.140625" customWidth="1"/>
    <col min="3089" max="3089" width="13" customWidth="1"/>
    <col min="3090" max="3090" width="13.7109375" customWidth="1"/>
    <col min="3091" max="3091" width="10.85546875" customWidth="1"/>
    <col min="3092" max="3092" width="11" customWidth="1"/>
    <col min="3093" max="3093" width="14" customWidth="1"/>
    <col min="3094" max="3094" width="12" customWidth="1"/>
    <col min="3095" max="3095" width="10.28515625" customWidth="1"/>
    <col min="3096" max="3096" width="15.140625" customWidth="1"/>
    <col min="3097" max="3097" width="14.7109375" customWidth="1"/>
    <col min="3098" max="3098" width="13.28515625" customWidth="1"/>
    <col min="3099" max="3099" width="13.7109375" customWidth="1"/>
    <col min="3100" max="3100" width="15.42578125" customWidth="1"/>
    <col min="3101" max="3101" width="14.7109375" customWidth="1"/>
    <col min="3102" max="3102" width="12.7109375" customWidth="1"/>
    <col min="3103" max="3103" width="17.5703125" customWidth="1"/>
    <col min="3104" max="3104" width="11.5703125" bestFit="1" customWidth="1"/>
    <col min="3105" max="3105" width="17.85546875" customWidth="1"/>
    <col min="3329" max="3329" width="1.5703125" customWidth="1"/>
    <col min="3330" max="3330" width="95.140625" customWidth="1"/>
    <col min="3331" max="3331" width="12.7109375" bestFit="1" customWidth="1"/>
    <col min="3332" max="3332" width="12" customWidth="1"/>
    <col min="3334" max="3334" width="12" customWidth="1"/>
    <col min="3336" max="3336" width="12" customWidth="1"/>
    <col min="3337" max="3338" width="11.140625" customWidth="1"/>
    <col min="3339" max="3339" width="14.5703125" customWidth="1"/>
    <col min="3340" max="3340" width="12.28515625" bestFit="1" customWidth="1"/>
    <col min="3341" max="3341" width="14.28515625" customWidth="1"/>
    <col min="3342" max="3342" width="13.7109375" customWidth="1"/>
    <col min="3343" max="3343" width="14.28515625" customWidth="1"/>
    <col min="3344" max="3344" width="13.140625" customWidth="1"/>
    <col min="3345" max="3345" width="13" customWidth="1"/>
    <col min="3346" max="3346" width="13.7109375" customWidth="1"/>
    <col min="3347" max="3347" width="10.85546875" customWidth="1"/>
    <col min="3348" max="3348" width="11" customWidth="1"/>
    <col min="3349" max="3349" width="14" customWidth="1"/>
    <col min="3350" max="3350" width="12" customWidth="1"/>
    <col min="3351" max="3351" width="10.28515625" customWidth="1"/>
    <col min="3352" max="3352" width="15.140625" customWidth="1"/>
    <col min="3353" max="3353" width="14.7109375" customWidth="1"/>
    <col min="3354" max="3354" width="13.28515625" customWidth="1"/>
    <col min="3355" max="3355" width="13.7109375" customWidth="1"/>
    <col min="3356" max="3356" width="15.42578125" customWidth="1"/>
    <col min="3357" max="3357" width="14.7109375" customWidth="1"/>
    <col min="3358" max="3358" width="12.7109375" customWidth="1"/>
    <col min="3359" max="3359" width="17.5703125" customWidth="1"/>
    <col min="3360" max="3360" width="11.5703125" bestFit="1" customWidth="1"/>
    <col min="3361" max="3361" width="17.85546875" customWidth="1"/>
    <col min="3585" max="3585" width="1.5703125" customWidth="1"/>
    <col min="3586" max="3586" width="95.140625" customWidth="1"/>
    <col min="3587" max="3587" width="12.7109375" bestFit="1" customWidth="1"/>
    <col min="3588" max="3588" width="12" customWidth="1"/>
    <col min="3590" max="3590" width="12" customWidth="1"/>
    <col min="3592" max="3592" width="12" customWidth="1"/>
    <col min="3593" max="3594" width="11.140625" customWidth="1"/>
    <col min="3595" max="3595" width="14.5703125" customWidth="1"/>
    <col min="3596" max="3596" width="12.28515625" bestFit="1" customWidth="1"/>
    <col min="3597" max="3597" width="14.28515625" customWidth="1"/>
    <col min="3598" max="3598" width="13.7109375" customWidth="1"/>
    <col min="3599" max="3599" width="14.28515625" customWidth="1"/>
    <col min="3600" max="3600" width="13.140625" customWidth="1"/>
    <col min="3601" max="3601" width="13" customWidth="1"/>
    <col min="3602" max="3602" width="13.7109375" customWidth="1"/>
    <col min="3603" max="3603" width="10.85546875" customWidth="1"/>
    <col min="3604" max="3604" width="11" customWidth="1"/>
    <col min="3605" max="3605" width="14" customWidth="1"/>
    <col min="3606" max="3606" width="12" customWidth="1"/>
    <col min="3607" max="3607" width="10.28515625" customWidth="1"/>
    <col min="3608" max="3608" width="15.140625" customWidth="1"/>
    <col min="3609" max="3609" width="14.7109375" customWidth="1"/>
    <col min="3610" max="3610" width="13.28515625" customWidth="1"/>
    <col min="3611" max="3611" width="13.7109375" customWidth="1"/>
    <col min="3612" max="3612" width="15.42578125" customWidth="1"/>
    <col min="3613" max="3613" width="14.7109375" customWidth="1"/>
    <col min="3614" max="3614" width="12.7109375" customWidth="1"/>
    <col min="3615" max="3615" width="17.5703125" customWidth="1"/>
    <col min="3616" max="3616" width="11.5703125" bestFit="1" customWidth="1"/>
    <col min="3617" max="3617" width="17.85546875" customWidth="1"/>
    <col min="3841" max="3841" width="1.5703125" customWidth="1"/>
    <col min="3842" max="3842" width="95.140625" customWidth="1"/>
    <col min="3843" max="3843" width="12.7109375" bestFit="1" customWidth="1"/>
    <col min="3844" max="3844" width="12" customWidth="1"/>
    <col min="3846" max="3846" width="12" customWidth="1"/>
    <col min="3848" max="3848" width="12" customWidth="1"/>
    <col min="3849" max="3850" width="11.140625" customWidth="1"/>
    <col min="3851" max="3851" width="14.5703125" customWidth="1"/>
    <col min="3852" max="3852" width="12.28515625" bestFit="1" customWidth="1"/>
    <col min="3853" max="3853" width="14.28515625" customWidth="1"/>
    <col min="3854" max="3854" width="13.7109375" customWidth="1"/>
    <col min="3855" max="3855" width="14.28515625" customWidth="1"/>
    <col min="3856" max="3856" width="13.140625" customWidth="1"/>
    <col min="3857" max="3857" width="13" customWidth="1"/>
    <col min="3858" max="3858" width="13.7109375" customWidth="1"/>
    <col min="3859" max="3859" width="10.85546875" customWidth="1"/>
    <col min="3860" max="3860" width="11" customWidth="1"/>
    <col min="3861" max="3861" width="14" customWidth="1"/>
    <col min="3862" max="3862" width="12" customWidth="1"/>
    <col min="3863" max="3863" width="10.28515625" customWidth="1"/>
    <col min="3864" max="3864" width="15.140625" customWidth="1"/>
    <col min="3865" max="3865" width="14.7109375" customWidth="1"/>
    <col min="3866" max="3866" width="13.28515625" customWidth="1"/>
    <col min="3867" max="3867" width="13.7109375" customWidth="1"/>
    <col min="3868" max="3868" width="15.42578125" customWidth="1"/>
    <col min="3869" max="3869" width="14.7109375" customWidth="1"/>
    <col min="3870" max="3870" width="12.7109375" customWidth="1"/>
    <col min="3871" max="3871" width="17.5703125" customWidth="1"/>
    <col min="3872" max="3872" width="11.5703125" bestFit="1" customWidth="1"/>
    <col min="3873" max="3873" width="17.85546875" customWidth="1"/>
    <col min="4097" max="4097" width="1.5703125" customWidth="1"/>
    <col min="4098" max="4098" width="95.140625" customWidth="1"/>
    <col min="4099" max="4099" width="12.7109375" bestFit="1" customWidth="1"/>
    <col min="4100" max="4100" width="12" customWidth="1"/>
    <col min="4102" max="4102" width="12" customWidth="1"/>
    <col min="4104" max="4104" width="12" customWidth="1"/>
    <col min="4105" max="4106" width="11.140625" customWidth="1"/>
    <col min="4107" max="4107" width="14.5703125" customWidth="1"/>
    <col min="4108" max="4108" width="12.28515625" bestFit="1" customWidth="1"/>
    <col min="4109" max="4109" width="14.28515625" customWidth="1"/>
    <col min="4110" max="4110" width="13.7109375" customWidth="1"/>
    <col min="4111" max="4111" width="14.28515625" customWidth="1"/>
    <col min="4112" max="4112" width="13.140625" customWidth="1"/>
    <col min="4113" max="4113" width="13" customWidth="1"/>
    <col min="4114" max="4114" width="13.7109375" customWidth="1"/>
    <col min="4115" max="4115" width="10.85546875" customWidth="1"/>
    <col min="4116" max="4116" width="11" customWidth="1"/>
    <col min="4117" max="4117" width="14" customWidth="1"/>
    <col min="4118" max="4118" width="12" customWidth="1"/>
    <col min="4119" max="4119" width="10.28515625" customWidth="1"/>
    <col min="4120" max="4120" width="15.140625" customWidth="1"/>
    <col min="4121" max="4121" width="14.7109375" customWidth="1"/>
    <col min="4122" max="4122" width="13.28515625" customWidth="1"/>
    <col min="4123" max="4123" width="13.7109375" customWidth="1"/>
    <col min="4124" max="4124" width="15.42578125" customWidth="1"/>
    <col min="4125" max="4125" width="14.7109375" customWidth="1"/>
    <col min="4126" max="4126" width="12.7109375" customWidth="1"/>
    <col min="4127" max="4127" width="17.5703125" customWidth="1"/>
    <col min="4128" max="4128" width="11.5703125" bestFit="1" customWidth="1"/>
    <col min="4129" max="4129" width="17.85546875" customWidth="1"/>
    <col min="4353" max="4353" width="1.5703125" customWidth="1"/>
    <col min="4354" max="4354" width="95.140625" customWidth="1"/>
    <col min="4355" max="4355" width="12.7109375" bestFit="1" customWidth="1"/>
    <col min="4356" max="4356" width="12" customWidth="1"/>
    <col min="4358" max="4358" width="12" customWidth="1"/>
    <col min="4360" max="4360" width="12" customWidth="1"/>
    <col min="4361" max="4362" width="11.140625" customWidth="1"/>
    <col min="4363" max="4363" width="14.5703125" customWidth="1"/>
    <col min="4364" max="4364" width="12.28515625" bestFit="1" customWidth="1"/>
    <col min="4365" max="4365" width="14.28515625" customWidth="1"/>
    <col min="4366" max="4366" width="13.7109375" customWidth="1"/>
    <col min="4367" max="4367" width="14.28515625" customWidth="1"/>
    <col min="4368" max="4368" width="13.140625" customWidth="1"/>
    <col min="4369" max="4369" width="13" customWidth="1"/>
    <col min="4370" max="4370" width="13.7109375" customWidth="1"/>
    <col min="4371" max="4371" width="10.85546875" customWidth="1"/>
    <col min="4372" max="4372" width="11" customWidth="1"/>
    <col min="4373" max="4373" width="14" customWidth="1"/>
    <col min="4374" max="4374" width="12" customWidth="1"/>
    <col min="4375" max="4375" width="10.28515625" customWidth="1"/>
    <col min="4376" max="4376" width="15.140625" customWidth="1"/>
    <col min="4377" max="4377" width="14.7109375" customWidth="1"/>
    <col min="4378" max="4378" width="13.28515625" customWidth="1"/>
    <col min="4379" max="4379" width="13.7109375" customWidth="1"/>
    <col min="4380" max="4380" width="15.42578125" customWidth="1"/>
    <col min="4381" max="4381" width="14.7109375" customWidth="1"/>
    <col min="4382" max="4382" width="12.7109375" customWidth="1"/>
    <col min="4383" max="4383" width="17.5703125" customWidth="1"/>
    <col min="4384" max="4384" width="11.5703125" bestFit="1" customWidth="1"/>
    <col min="4385" max="4385" width="17.85546875" customWidth="1"/>
    <col min="4609" max="4609" width="1.5703125" customWidth="1"/>
    <col min="4610" max="4610" width="95.140625" customWidth="1"/>
    <col min="4611" max="4611" width="12.7109375" bestFit="1" customWidth="1"/>
    <col min="4612" max="4612" width="12" customWidth="1"/>
    <col min="4614" max="4614" width="12" customWidth="1"/>
    <col min="4616" max="4616" width="12" customWidth="1"/>
    <col min="4617" max="4618" width="11.140625" customWidth="1"/>
    <col min="4619" max="4619" width="14.5703125" customWidth="1"/>
    <col min="4620" max="4620" width="12.28515625" bestFit="1" customWidth="1"/>
    <col min="4621" max="4621" width="14.28515625" customWidth="1"/>
    <col min="4622" max="4622" width="13.7109375" customWidth="1"/>
    <col min="4623" max="4623" width="14.28515625" customWidth="1"/>
    <col min="4624" max="4624" width="13.140625" customWidth="1"/>
    <col min="4625" max="4625" width="13" customWidth="1"/>
    <col min="4626" max="4626" width="13.7109375" customWidth="1"/>
    <col min="4627" max="4627" width="10.85546875" customWidth="1"/>
    <col min="4628" max="4628" width="11" customWidth="1"/>
    <col min="4629" max="4629" width="14" customWidth="1"/>
    <col min="4630" max="4630" width="12" customWidth="1"/>
    <col min="4631" max="4631" width="10.28515625" customWidth="1"/>
    <col min="4632" max="4632" width="15.140625" customWidth="1"/>
    <col min="4633" max="4633" width="14.7109375" customWidth="1"/>
    <col min="4634" max="4634" width="13.28515625" customWidth="1"/>
    <col min="4635" max="4635" width="13.7109375" customWidth="1"/>
    <col min="4636" max="4636" width="15.42578125" customWidth="1"/>
    <col min="4637" max="4637" width="14.7109375" customWidth="1"/>
    <col min="4638" max="4638" width="12.7109375" customWidth="1"/>
    <col min="4639" max="4639" width="17.5703125" customWidth="1"/>
    <col min="4640" max="4640" width="11.5703125" bestFit="1" customWidth="1"/>
    <col min="4641" max="4641" width="17.85546875" customWidth="1"/>
    <col min="4865" max="4865" width="1.5703125" customWidth="1"/>
    <col min="4866" max="4866" width="95.140625" customWidth="1"/>
    <col min="4867" max="4867" width="12.7109375" bestFit="1" customWidth="1"/>
    <col min="4868" max="4868" width="12" customWidth="1"/>
    <col min="4870" max="4870" width="12" customWidth="1"/>
    <col min="4872" max="4872" width="12" customWidth="1"/>
    <col min="4873" max="4874" width="11.140625" customWidth="1"/>
    <col min="4875" max="4875" width="14.5703125" customWidth="1"/>
    <col min="4876" max="4876" width="12.28515625" bestFit="1" customWidth="1"/>
    <col min="4877" max="4877" width="14.28515625" customWidth="1"/>
    <col min="4878" max="4878" width="13.7109375" customWidth="1"/>
    <col min="4879" max="4879" width="14.28515625" customWidth="1"/>
    <col min="4880" max="4880" width="13.140625" customWidth="1"/>
    <col min="4881" max="4881" width="13" customWidth="1"/>
    <col min="4882" max="4882" width="13.7109375" customWidth="1"/>
    <col min="4883" max="4883" width="10.85546875" customWidth="1"/>
    <col min="4884" max="4884" width="11" customWidth="1"/>
    <col min="4885" max="4885" width="14" customWidth="1"/>
    <col min="4886" max="4886" width="12" customWidth="1"/>
    <col min="4887" max="4887" width="10.28515625" customWidth="1"/>
    <col min="4888" max="4888" width="15.140625" customWidth="1"/>
    <col min="4889" max="4889" width="14.7109375" customWidth="1"/>
    <col min="4890" max="4890" width="13.28515625" customWidth="1"/>
    <col min="4891" max="4891" width="13.7109375" customWidth="1"/>
    <col min="4892" max="4892" width="15.42578125" customWidth="1"/>
    <col min="4893" max="4893" width="14.7109375" customWidth="1"/>
    <col min="4894" max="4894" width="12.7109375" customWidth="1"/>
    <col min="4895" max="4895" width="17.5703125" customWidth="1"/>
    <col min="4896" max="4896" width="11.5703125" bestFit="1" customWidth="1"/>
    <col min="4897" max="4897" width="17.85546875" customWidth="1"/>
    <col min="5121" max="5121" width="1.5703125" customWidth="1"/>
    <col min="5122" max="5122" width="95.140625" customWidth="1"/>
    <col min="5123" max="5123" width="12.7109375" bestFit="1" customWidth="1"/>
    <col min="5124" max="5124" width="12" customWidth="1"/>
    <col min="5126" max="5126" width="12" customWidth="1"/>
    <col min="5128" max="5128" width="12" customWidth="1"/>
    <col min="5129" max="5130" width="11.140625" customWidth="1"/>
    <col min="5131" max="5131" width="14.5703125" customWidth="1"/>
    <col min="5132" max="5132" width="12.28515625" bestFit="1" customWidth="1"/>
    <col min="5133" max="5133" width="14.28515625" customWidth="1"/>
    <col min="5134" max="5134" width="13.7109375" customWidth="1"/>
    <col min="5135" max="5135" width="14.28515625" customWidth="1"/>
    <col min="5136" max="5136" width="13.140625" customWidth="1"/>
    <col min="5137" max="5137" width="13" customWidth="1"/>
    <col min="5138" max="5138" width="13.7109375" customWidth="1"/>
    <col min="5139" max="5139" width="10.85546875" customWidth="1"/>
    <col min="5140" max="5140" width="11" customWidth="1"/>
    <col min="5141" max="5141" width="14" customWidth="1"/>
    <col min="5142" max="5142" width="12" customWidth="1"/>
    <col min="5143" max="5143" width="10.28515625" customWidth="1"/>
    <col min="5144" max="5144" width="15.140625" customWidth="1"/>
    <col min="5145" max="5145" width="14.7109375" customWidth="1"/>
    <col min="5146" max="5146" width="13.28515625" customWidth="1"/>
    <col min="5147" max="5147" width="13.7109375" customWidth="1"/>
    <col min="5148" max="5148" width="15.42578125" customWidth="1"/>
    <col min="5149" max="5149" width="14.7109375" customWidth="1"/>
    <col min="5150" max="5150" width="12.7109375" customWidth="1"/>
    <col min="5151" max="5151" width="17.5703125" customWidth="1"/>
    <col min="5152" max="5152" width="11.5703125" bestFit="1" customWidth="1"/>
    <col min="5153" max="5153" width="17.85546875" customWidth="1"/>
    <col min="5377" max="5377" width="1.5703125" customWidth="1"/>
    <col min="5378" max="5378" width="95.140625" customWidth="1"/>
    <col min="5379" max="5379" width="12.7109375" bestFit="1" customWidth="1"/>
    <col min="5380" max="5380" width="12" customWidth="1"/>
    <col min="5382" max="5382" width="12" customWidth="1"/>
    <col min="5384" max="5384" width="12" customWidth="1"/>
    <col min="5385" max="5386" width="11.140625" customWidth="1"/>
    <col min="5387" max="5387" width="14.5703125" customWidth="1"/>
    <col min="5388" max="5388" width="12.28515625" bestFit="1" customWidth="1"/>
    <col min="5389" max="5389" width="14.28515625" customWidth="1"/>
    <col min="5390" max="5390" width="13.7109375" customWidth="1"/>
    <col min="5391" max="5391" width="14.28515625" customWidth="1"/>
    <col min="5392" max="5392" width="13.140625" customWidth="1"/>
    <col min="5393" max="5393" width="13" customWidth="1"/>
    <col min="5394" max="5394" width="13.7109375" customWidth="1"/>
    <col min="5395" max="5395" width="10.85546875" customWidth="1"/>
    <col min="5396" max="5396" width="11" customWidth="1"/>
    <col min="5397" max="5397" width="14" customWidth="1"/>
    <col min="5398" max="5398" width="12" customWidth="1"/>
    <col min="5399" max="5399" width="10.28515625" customWidth="1"/>
    <col min="5400" max="5400" width="15.140625" customWidth="1"/>
    <col min="5401" max="5401" width="14.7109375" customWidth="1"/>
    <col min="5402" max="5402" width="13.28515625" customWidth="1"/>
    <col min="5403" max="5403" width="13.7109375" customWidth="1"/>
    <col min="5404" max="5404" width="15.42578125" customWidth="1"/>
    <col min="5405" max="5405" width="14.7109375" customWidth="1"/>
    <col min="5406" max="5406" width="12.7109375" customWidth="1"/>
    <col min="5407" max="5407" width="17.5703125" customWidth="1"/>
    <col min="5408" max="5408" width="11.5703125" bestFit="1" customWidth="1"/>
    <col min="5409" max="5409" width="17.85546875" customWidth="1"/>
    <col min="5633" max="5633" width="1.5703125" customWidth="1"/>
    <col min="5634" max="5634" width="95.140625" customWidth="1"/>
    <col min="5635" max="5635" width="12.7109375" bestFit="1" customWidth="1"/>
    <col min="5636" max="5636" width="12" customWidth="1"/>
    <col min="5638" max="5638" width="12" customWidth="1"/>
    <col min="5640" max="5640" width="12" customWidth="1"/>
    <col min="5641" max="5642" width="11.140625" customWidth="1"/>
    <col min="5643" max="5643" width="14.5703125" customWidth="1"/>
    <col min="5644" max="5644" width="12.28515625" bestFit="1" customWidth="1"/>
    <col min="5645" max="5645" width="14.28515625" customWidth="1"/>
    <col min="5646" max="5646" width="13.7109375" customWidth="1"/>
    <col min="5647" max="5647" width="14.28515625" customWidth="1"/>
    <col min="5648" max="5648" width="13.140625" customWidth="1"/>
    <col min="5649" max="5649" width="13" customWidth="1"/>
    <col min="5650" max="5650" width="13.7109375" customWidth="1"/>
    <col min="5651" max="5651" width="10.85546875" customWidth="1"/>
    <col min="5652" max="5652" width="11" customWidth="1"/>
    <col min="5653" max="5653" width="14" customWidth="1"/>
    <col min="5654" max="5654" width="12" customWidth="1"/>
    <col min="5655" max="5655" width="10.28515625" customWidth="1"/>
    <col min="5656" max="5656" width="15.140625" customWidth="1"/>
    <col min="5657" max="5657" width="14.7109375" customWidth="1"/>
    <col min="5658" max="5658" width="13.28515625" customWidth="1"/>
    <col min="5659" max="5659" width="13.7109375" customWidth="1"/>
    <col min="5660" max="5660" width="15.42578125" customWidth="1"/>
    <col min="5661" max="5661" width="14.7109375" customWidth="1"/>
    <col min="5662" max="5662" width="12.7109375" customWidth="1"/>
    <col min="5663" max="5663" width="17.5703125" customWidth="1"/>
    <col min="5664" max="5664" width="11.5703125" bestFit="1" customWidth="1"/>
    <col min="5665" max="5665" width="17.85546875" customWidth="1"/>
    <col min="5889" max="5889" width="1.5703125" customWidth="1"/>
    <col min="5890" max="5890" width="95.140625" customWidth="1"/>
    <col min="5891" max="5891" width="12.7109375" bestFit="1" customWidth="1"/>
    <col min="5892" max="5892" width="12" customWidth="1"/>
    <col min="5894" max="5894" width="12" customWidth="1"/>
    <col min="5896" max="5896" width="12" customWidth="1"/>
    <col min="5897" max="5898" width="11.140625" customWidth="1"/>
    <col min="5899" max="5899" width="14.5703125" customWidth="1"/>
    <col min="5900" max="5900" width="12.28515625" bestFit="1" customWidth="1"/>
    <col min="5901" max="5901" width="14.28515625" customWidth="1"/>
    <col min="5902" max="5902" width="13.7109375" customWidth="1"/>
    <col min="5903" max="5903" width="14.28515625" customWidth="1"/>
    <col min="5904" max="5904" width="13.140625" customWidth="1"/>
    <col min="5905" max="5905" width="13" customWidth="1"/>
    <col min="5906" max="5906" width="13.7109375" customWidth="1"/>
    <col min="5907" max="5907" width="10.85546875" customWidth="1"/>
    <col min="5908" max="5908" width="11" customWidth="1"/>
    <col min="5909" max="5909" width="14" customWidth="1"/>
    <col min="5910" max="5910" width="12" customWidth="1"/>
    <col min="5911" max="5911" width="10.28515625" customWidth="1"/>
    <col min="5912" max="5912" width="15.140625" customWidth="1"/>
    <col min="5913" max="5913" width="14.7109375" customWidth="1"/>
    <col min="5914" max="5914" width="13.28515625" customWidth="1"/>
    <col min="5915" max="5915" width="13.7109375" customWidth="1"/>
    <col min="5916" max="5916" width="15.42578125" customWidth="1"/>
    <col min="5917" max="5917" width="14.7109375" customWidth="1"/>
    <col min="5918" max="5918" width="12.7109375" customWidth="1"/>
    <col min="5919" max="5919" width="17.5703125" customWidth="1"/>
    <col min="5920" max="5920" width="11.5703125" bestFit="1" customWidth="1"/>
    <col min="5921" max="5921" width="17.85546875" customWidth="1"/>
    <col min="6145" max="6145" width="1.5703125" customWidth="1"/>
    <col min="6146" max="6146" width="95.140625" customWidth="1"/>
    <col min="6147" max="6147" width="12.7109375" bestFit="1" customWidth="1"/>
    <col min="6148" max="6148" width="12" customWidth="1"/>
    <col min="6150" max="6150" width="12" customWidth="1"/>
    <col min="6152" max="6152" width="12" customWidth="1"/>
    <col min="6153" max="6154" width="11.140625" customWidth="1"/>
    <col min="6155" max="6155" width="14.5703125" customWidth="1"/>
    <col min="6156" max="6156" width="12.28515625" bestFit="1" customWidth="1"/>
    <col min="6157" max="6157" width="14.28515625" customWidth="1"/>
    <col min="6158" max="6158" width="13.7109375" customWidth="1"/>
    <col min="6159" max="6159" width="14.28515625" customWidth="1"/>
    <col min="6160" max="6160" width="13.140625" customWidth="1"/>
    <col min="6161" max="6161" width="13" customWidth="1"/>
    <col min="6162" max="6162" width="13.7109375" customWidth="1"/>
    <col min="6163" max="6163" width="10.85546875" customWidth="1"/>
    <col min="6164" max="6164" width="11" customWidth="1"/>
    <col min="6165" max="6165" width="14" customWidth="1"/>
    <col min="6166" max="6166" width="12" customWidth="1"/>
    <col min="6167" max="6167" width="10.28515625" customWidth="1"/>
    <col min="6168" max="6168" width="15.140625" customWidth="1"/>
    <col min="6169" max="6169" width="14.7109375" customWidth="1"/>
    <col min="6170" max="6170" width="13.28515625" customWidth="1"/>
    <col min="6171" max="6171" width="13.7109375" customWidth="1"/>
    <col min="6172" max="6172" width="15.42578125" customWidth="1"/>
    <col min="6173" max="6173" width="14.7109375" customWidth="1"/>
    <col min="6174" max="6174" width="12.7109375" customWidth="1"/>
    <col min="6175" max="6175" width="17.5703125" customWidth="1"/>
    <col min="6176" max="6176" width="11.5703125" bestFit="1" customWidth="1"/>
    <col min="6177" max="6177" width="17.85546875" customWidth="1"/>
    <col min="6401" max="6401" width="1.5703125" customWidth="1"/>
    <col min="6402" max="6402" width="95.140625" customWidth="1"/>
    <col min="6403" max="6403" width="12.7109375" bestFit="1" customWidth="1"/>
    <col min="6404" max="6404" width="12" customWidth="1"/>
    <col min="6406" max="6406" width="12" customWidth="1"/>
    <col min="6408" max="6408" width="12" customWidth="1"/>
    <col min="6409" max="6410" width="11.140625" customWidth="1"/>
    <col min="6411" max="6411" width="14.5703125" customWidth="1"/>
    <col min="6412" max="6412" width="12.28515625" bestFit="1" customWidth="1"/>
    <col min="6413" max="6413" width="14.28515625" customWidth="1"/>
    <col min="6414" max="6414" width="13.7109375" customWidth="1"/>
    <col min="6415" max="6415" width="14.28515625" customWidth="1"/>
    <col min="6416" max="6416" width="13.140625" customWidth="1"/>
    <col min="6417" max="6417" width="13" customWidth="1"/>
    <col min="6418" max="6418" width="13.7109375" customWidth="1"/>
    <col min="6419" max="6419" width="10.85546875" customWidth="1"/>
    <col min="6420" max="6420" width="11" customWidth="1"/>
    <col min="6421" max="6421" width="14" customWidth="1"/>
    <col min="6422" max="6422" width="12" customWidth="1"/>
    <col min="6423" max="6423" width="10.28515625" customWidth="1"/>
    <col min="6424" max="6424" width="15.140625" customWidth="1"/>
    <col min="6425" max="6425" width="14.7109375" customWidth="1"/>
    <col min="6426" max="6426" width="13.28515625" customWidth="1"/>
    <col min="6427" max="6427" width="13.7109375" customWidth="1"/>
    <col min="6428" max="6428" width="15.42578125" customWidth="1"/>
    <col min="6429" max="6429" width="14.7109375" customWidth="1"/>
    <col min="6430" max="6430" width="12.7109375" customWidth="1"/>
    <col min="6431" max="6431" width="17.5703125" customWidth="1"/>
    <col min="6432" max="6432" width="11.5703125" bestFit="1" customWidth="1"/>
    <col min="6433" max="6433" width="17.85546875" customWidth="1"/>
    <col min="6657" max="6657" width="1.5703125" customWidth="1"/>
    <col min="6658" max="6658" width="95.140625" customWidth="1"/>
    <col min="6659" max="6659" width="12.7109375" bestFit="1" customWidth="1"/>
    <col min="6660" max="6660" width="12" customWidth="1"/>
    <col min="6662" max="6662" width="12" customWidth="1"/>
    <col min="6664" max="6664" width="12" customWidth="1"/>
    <col min="6665" max="6666" width="11.140625" customWidth="1"/>
    <col min="6667" max="6667" width="14.5703125" customWidth="1"/>
    <col min="6668" max="6668" width="12.28515625" bestFit="1" customWidth="1"/>
    <col min="6669" max="6669" width="14.28515625" customWidth="1"/>
    <col min="6670" max="6670" width="13.7109375" customWidth="1"/>
    <col min="6671" max="6671" width="14.28515625" customWidth="1"/>
    <col min="6672" max="6672" width="13.140625" customWidth="1"/>
    <col min="6673" max="6673" width="13" customWidth="1"/>
    <col min="6674" max="6674" width="13.7109375" customWidth="1"/>
    <col min="6675" max="6675" width="10.85546875" customWidth="1"/>
    <col min="6676" max="6676" width="11" customWidth="1"/>
    <col min="6677" max="6677" width="14" customWidth="1"/>
    <col min="6678" max="6678" width="12" customWidth="1"/>
    <col min="6679" max="6679" width="10.28515625" customWidth="1"/>
    <col min="6680" max="6680" width="15.140625" customWidth="1"/>
    <col min="6681" max="6681" width="14.7109375" customWidth="1"/>
    <col min="6682" max="6682" width="13.28515625" customWidth="1"/>
    <col min="6683" max="6683" width="13.7109375" customWidth="1"/>
    <col min="6684" max="6684" width="15.42578125" customWidth="1"/>
    <col min="6685" max="6685" width="14.7109375" customWidth="1"/>
    <col min="6686" max="6686" width="12.7109375" customWidth="1"/>
    <col min="6687" max="6687" width="17.5703125" customWidth="1"/>
    <col min="6688" max="6688" width="11.5703125" bestFit="1" customWidth="1"/>
    <col min="6689" max="6689" width="17.85546875" customWidth="1"/>
    <col min="6913" max="6913" width="1.5703125" customWidth="1"/>
    <col min="6914" max="6914" width="95.140625" customWidth="1"/>
    <col min="6915" max="6915" width="12.7109375" bestFit="1" customWidth="1"/>
    <col min="6916" max="6916" width="12" customWidth="1"/>
    <col min="6918" max="6918" width="12" customWidth="1"/>
    <col min="6920" max="6920" width="12" customWidth="1"/>
    <col min="6921" max="6922" width="11.140625" customWidth="1"/>
    <col min="6923" max="6923" width="14.5703125" customWidth="1"/>
    <col min="6924" max="6924" width="12.28515625" bestFit="1" customWidth="1"/>
    <col min="6925" max="6925" width="14.28515625" customWidth="1"/>
    <col min="6926" max="6926" width="13.7109375" customWidth="1"/>
    <col min="6927" max="6927" width="14.28515625" customWidth="1"/>
    <col min="6928" max="6928" width="13.140625" customWidth="1"/>
    <col min="6929" max="6929" width="13" customWidth="1"/>
    <col min="6930" max="6930" width="13.7109375" customWidth="1"/>
    <col min="6931" max="6931" width="10.85546875" customWidth="1"/>
    <col min="6932" max="6932" width="11" customWidth="1"/>
    <col min="6933" max="6933" width="14" customWidth="1"/>
    <col min="6934" max="6934" width="12" customWidth="1"/>
    <col min="6935" max="6935" width="10.28515625" customWidth="1"/>
    <col min="6936" max="6936" width="15.140625" customWidth="1"/>
    <col min="6937" max="6937" width="14.7109375" customWidth="1"/>
    <col min="6938" max="6938" width="13.28515625" customWidth="1"/>
    <col min="6939" max="6939" width="13.7109375" customWidth="1"/>
    <col min="6940" max="6940" width="15.42578125" customWidth="1"/>
    <col min="6941" max="6941" width="14.7109375" customWidth="1"/>
    <col min="6942" max="6942" width="12.7109375" customWidth="1"/>
    <col min="6943" max="6943" width="17.5703125" customWidth="1"/>
    <col min="6944" max="6944" width="11.5703125" bestFit="1" customWidth="1"/>
    <col min="6945" max="6945" width="17.85546875" customWidth="1"/>
    <col min="7169" max="7169" width="1.5703125" customWidth="1"/>
    <col min="7170" max="7170" width="95.140625" customWidth="1"/>
    <col min="7171" max="7171" width="12.7109375" bestFit="1" customWidth="1"/>
    <col min="7172" max="7172" width="12" customWidth="1"/>
    <col min="7174" max="7174" width="12" customWidth="1"/>
    <col min="7176" max="7176" width="12" customWidth="1"/>
    <col min="7177" max="7178" width="11.140625" customWidth="1"/>
    <col min="7179" max="7179" width="14.5703125" customWidth="1"/>
    <col min="7180" max="7180" width="12.28515625" bestFit="1" customWidth="1"/>
    <col min="7181" max="7181" width="14.28515625" customWidth="1"/>
    <col min="7182" max="7182" width="13.7109375" customWidth="1"/>
    <col min="7183" max="7183" width="14.28515625" customWidth="1"/>
    <col min="7184" max="7184" width="13.140625" customWidth="1"/>
    <col min="7185" max="7185" width="13" customWidth="1"/>
    <col min="7186" max="7186" width="13.7109375" customWidth="1"/>
    <col min="7187" max="7187" width="10.85546875" customWidth="1"/>
    <col min="7188" max="7188" width="11" customWidth="1"/>
    <col min="7189" max="7189" width="14" customWidth="1"/>
    <col min="7190" max="7190" width="12" customWidth="1"/>
    <col min="7191" max="7191" width="10.28515625" customWidth="1"/>
    <col min="7192" max="7192" width="15.140625" customWidth="1"/>
    <col min="7193" max="7193" width="14.7109375" customWidth="1"/>
    <col min="7194" max="7194" width="13.28515625" customWidth="1"/>
    <col min="7195" max="7195" width="13.7109375" customWidth="1"/>
    <col min="7196" max="7196" width="15.42578125" customWidth="1"/>
    <col min="7197" max="7197" width="14.7109375" customWidth="1"/>
    <col min="7198" max="7198" width="12.7109375" customWidth="1"/>
    <col min="7199" max="7199" width="17.5703125" customWidth="1"/>
    <col min="7200" max="7200" width="11.5703125" bestFit="1" customWidth="1"/>
    <col min="7201" max="7201" width="17.85546875" customWidth="1"/>
    <col min="7425" max="7425" width="1.5703125" customWidth="1"/>
    <col min="7426" max="7426" width="95.140625" customWidth="1"/>
    <col min="7427" max="7427" width="12.7109375" bestFit="1" customWidth="1"/>
    <col min="7428" max="7428" width="12" customWidth="1"/>
    <col min="7430" max="7430" width="12" customWidth="1"/>
    <col min="7432" max="7432" width="12" customWidth="1"/>
    <col min="7433" max="7434" width="11.140625" customWidth="1"/>
    <col min="7435" max="7435" width="14.5703125" customWidth="1"/>
    <col min="7436" max="7436" width="12.28515625" bestFit="1" customWidth="1"/>
    <col min="7437" max="7437" width="14.28515625" customWidth="1"/>
    <col min="7438" max="7438" width="13.7109375" customWidth="1"/>
    <col min="7439" max="7439" width="14.28515625" customWidth="1"/>
    <col min="7440" max="7440" width="13.140625" customWidth="1"/>
    <col min="7441" max="7441" width="13" customWidth="1"/>
    <col min="7442" max="7442" width="13.7109375" customWidth="1"/>
    <col min="7443" max="7443" width="10.85546875" customWidth="1"/>
    <col min="7444" max="7444" width="11" customWidth="1"/>
    <col min="7445" max="7445" width="14" customWidth="1"/>
    <col min="7446" max="7446" width="12" customWidth="1"/>
    <col min="7447" max="7447" width="10.28515625" customWidth="1"/>
    <col min="7448" max="7448" width="15.140625" customWidth="1"/>
    <col min="7449" max="7449" width="14.7109375" customWidth="1"/>
    <col min="7450" max="7450" width="13.28515625" customWidth="1"/>
    <col min="7451" max="7451" width="13.7109375" customWidth="1"/>
    <col min="7452" max="7452" width="15.42578125" customWidth="1"/>
    <col min="7453" max="7453" width="14.7109375" customWidth="1"/>
    <col min="7454" max="7454" width="12.7109375" customWidth="1"/>
    <col min="7455" max="7455" width="17.5703125" customWidth="1"/>
    <col min="7456" max="7456" width="11.5703125" bestFit="1" customWidth="1"/>
    <col min="7457" max="7457" width="17.85546875" customWidth="1"/>
    <col min="7681" max="7681" width="1.5703125" customWidth="1"/>
    <col min="7682" max="7682" width="95.140625" customWidth="1"/>
    <col min="7683" max="7683" width="12.7109375" bestFit="1" customWidth="1"/>
    <col min="7684" max="7684" width="12" customWidth="1"/>
    <col min="7686" max="7686" width="12" customWidth="1"/>
    <col min="7688" max="7688" width="12" customWidth="1"/>
    <col min="7689" max="7690" width="11.140625" customWidth="1"/>
    <col min="7691" max="7691" width="14.5703125" customWidth="1"/>
    <col min="7692" max="7692" width="12.28515625" bestFit="1" customWidth="1"/>
    <col min="7693" max="7693" width="14.28515625" customWidth="1"/>
    <col min="7694" max="7694" width="13.7109375" customWidth="1"/>
    <col min="7695" max="7695" width="14.28515625" customWidth="1"/>
    <col min="7696" max="7696" width="13.140625" customWidth="1"/>
    <col min="7697" max="7697" width="13" customWidth="1"/>
    <col min="7698" max="7698" width="13.7109375" customWidth="1"/>
    <col min="7699" max="7699" width="10.85546875" customWidth="1"/>
    <col min="7700" max="7700" width="11" customWidth="1"/>
    <col min="7701" max="7701" width="14" customWidth="1"/>
    <col min="7702" max="7702" width="12" customWidth="1"/>
    <col min="7703" max="7703" width="10.28515625" customWidth="1"/>
    <col min="7704" max="7704" width="15.140625" customWidth="1"/>
    <col min="7705" max="7705" width="14.7109375" customWidth="1"/>
    <col min="7706" max="7706" width="13.28515625" customWidth="1"/>
    <col min="7707" max="7707" width="13.7109375" customWidth="1"/>
    <col min="7708" max="7708" width="15.42578125" customWidth="1"/>
    <col min="7709" max="7709" width="14.7109375" customWidth="1"/>
    <col min="7710" max="7710" width="12.7109375" customWidth="1"/>
    <col min="7711" max="7711" width="17.5703125" customWidth="1"/>
    <col min="7712" max="7712" width="11.5703125" bestFit="1" customWidth="1"/>
    <col min="7713" max="7713" width="17.85546875" customWidth="1"/>
    <col min="7937" max="7937" width="1.5703125" customWidth="1"/>
    <col min="7938" max="7938" width="95.140625" customWidth="1"/>
    <col min="7939" max="7939" width="12.7109375" bestFit="1" customWidth="1"/>
    <col min="7940" max="7940" width="12" customWidth="1"/>
    <col min="7942" max="7942" width="12" customWidth="1"/>
    <col min="7944" max="7944" width="12" customWidth="1"/>
    <col min="7945" max="7946" width="11.140625" customWidth="1"/>
    <col min="7947" max="7947" width="14.5703125" customWidth="1"/>
    <col min="7948" max="7948" width="12.28515625" bestFit="1" customWidth="1"/>
    <col min="7949" max="7949" width="14.28515625" customWidth="1"/>
    <col min="7950" max="7950" width="13.7109375" customWidth="1"/>
    <col min="7951" max="7951" width="14.28515625" customWidth="1"/>
    <col min="7952" max="7952" width="13.140625" customWidth="1"/>
    <col min="7953" max="7953" width="13" customWidth="1"/>
    <col min="7954" max="7954" width="13.7109375" customWidth="1"/>
    <col min="7955" max="7955" width="10.85546875" customWidth="1"/>
    <col min="7956" max="7956" width="11" customWidth="1"/>
    <col min="7957" max="7957" width="14" customWidth="1"/>
    <col min="7958" max="7958" width="12" customWidth="1"/>
    <col min="7959" max="7959" width="10.28515625" customWidth="1"/>
    <col min="7960" max="7960" width="15.140625" customWidth="1"/>
    <col min="7961" max="7961" width="14.7109375" customWidth="1"/>
    <col min="7962" max="7962" width="13.28515625" customWidth="1"/>
    <col min="7963" max="7963" width="13.7109375" customWidth="1"/>
    <col min="7964" max="7964" width="15.42578125" customWidth="1"/>
    <col min="7965" max="7965" width="14.7109375" customWidth="1"/>
    <col min="7966" max="7966" width="12.7109375" customWidth="1"/>
    <col min="7967" max="7967" width="17.5703125" customWidth="1"/>
    <col min="7968" max="7968" width="11.5703125" bestFit="1" customWidth="1"/>
    <col min="7969" max="7969" width="17.85546875" customWidth="1"/>
    <col min="8193" max="8193" width="1.5703125" customWidth="1"/>
    <col min="8194" max="8194" width="95.140625" customWidth="1"/>
    <col min="8195" max="8195" width="12.7109375" bestFit="1" customWidth="1"/>
    <col min="8196" max="8196" width="12" customWidth="1"/>
    <col min="8198" max="8198" width="12" customWidth="1"/>
    <col min="8200" max="8200" width="12" customWidth="1"/>
    <col min="8201" max="8202" width="11.140625" customWidth="1"/>
    <col min="8203" max="8203" width="14.5703125" customWidth="1"/>
    <col min="8204" max="8204" width="12.28515625" bestFit="1" customWidth="1"/>
    <col min="8205" max="8205" width="14.28515625" customWidth="1"/>
    <col min="8206" max="8206" width="13.7109375" customWidth="1"/>
    <col min="8207" max="8207" width="14.28515625" customWidth="1"/>
    <col min="8208" max="8208" width="13.140625" customWidth="1"/>
    <col min="8209" max="8209" width="13" customWidth="1"/>
    <col min="8210" max="8210" width="13.7109375" customWidth="1"/>
    <col min="8211" max="8211" width="10.85546875" customWidth="1"/>
    <col min="8212" max="8212" width="11" customWidth="1"/>
    <col min="8213" max="8213" width="14" customWidth="1"/>
    <col min="8214" max="8214" width="12" customWidth="1"/>
    <col min="8215" max="8215" width="10.28515625" customWidth="1"/>
    <col min="8216" max="8216" width="15.140625" customWidth="1"/>
    <col min="8217" max="8217" width="14.7109375" customWidth="1"/>
    <col min="8218" max="8218" width="13.28515625" customWidth="1"/>
    <col min="8219" max="8219" width="13.7109375" customWidth="1"/>
    <col min="8220" max="8220" width="15.42578125" customWidth="1"/>
    <col min="8221" max="8221" width="14.7109375" customWidth="1"/>
    <col min="8222" max="8222" width="12.7109375" customWidth="1"/>
    <col min="8223" max="8223" width="17.5703125" customWidth="1"/>
    <col min="8224" max="8224" width="11.5703125" bestFit="1" customWidth="1"/>
    <col min="8225" max="8225" width="17.85546875" customWidth="1"/>
    <col min="8449" max="8449" width="1.5703125" customWidth="1"/>
    <col min="8450" max="8450" width="95.140625" customWidth="1"/>
    <col min="8451" max="8451" width="12.7109375" bestFit="1" customWidth="1"/>
    <col min="8452" max="8452" width="12" customWidth="1"/>
    <col min="8454" max="8454" width="12" customWidth="1"/>
    <col min="8456" max="8456" width="12" customWidth="1"/>
    <col min="8457" max="8458" width="11.140625" customWidth="1"/>
    <col min="8459" max="8459" width="14.5703125" customWidth="1"/>
    <col min="8460" max="8460" width="12.28515625" bestFit="1" customWidth="1"/>
    <col min="8461" max="8461" width="14.28515625" customWidth="1"/>
    <col min="8462" max="8462" width="13.7109375" customWidth="1"/>
    <col min="8463" max="8463" width="14.28515625" customWidth="1"/>
    <col min="8464" max="8464" width="13.140625" customWidth="1"/>
    <col min="8465" max="8465" width="13" customWidth="1"/>
    <col min="8466" max="8466" width="13.7109375" customWidth="1"/>
    <col min="8467" max="8467" width="10.85546875" customWidth="1"/>
    <col min="8468" max="8468" width="11" customWidth="1"/>
    <col min="8469" max="8469" width="14" customWidth="1"/>
    <col min="8470" max="8470" width="12" customWidth="1"/>
    <col min="8471" max="8471" width="10.28515625" customWidth="1"/>
    <col min="8472" max="8472" width="15.140625" customWidth="1"/>
    <col min="8473" max="8473" width="14.7109375" customWidth="1"/>
    <col min="8474" max="8474" width="13.28515625" customWidth="1"/>
    <col min="8475" max="8475" width="13.7109375" customWidth="1"/>
    <col min="8476" max="8476" width="15.42578125" customWidth="1"/>
    <col min="8477" max="8477" width="14.7109375" customWidth="1"/>
    <col min="8478" max="8478" width="12.7109375" customWidth="1"/>
    <col min="8479" max="8479" width="17.5703125" customWidth="1"/>
    <col min="8480" max="8480" width="11.5703125" bestFit="1" customWidth="1"/>
    <col min="8481" max="8481" width="17.85546875" customWidth="1"/>
    <col min="8705" max="8705" width="1.5703125" customWidth="1"/>
    <col min="8706" max="8706" width="95.140625" customWidth="1"/>
    <col min="8707" max="8707" width="12.7109375" bestFit="1" customWidth="1"/>
    <col min="8708" max="8708" width="12" customWidth="1"/>
    <col min="8710" max="8710" width="12" customWidth="1"/>
    <col min="8712" max="8712" width="12" customWidth="1"/>
    <col min="8713" max="8714" width="11.140625" customWidth="1"/>
    <col min="8715" max="8715" width="14.5703125" customWidth="1"/>
    <col min="8716" max="8716" width="12.28515625" bestFit="1" customWidth="1"/>
    <col min="8717" max="8717" width="14.28515625" customWidth="1"/>
    <col min="8718" max="8718" width="13.7109375" customWidth="1"/>
    <col min="8719" max="8719" width="14.28515625" customWidth="1"/>
    <col min="8720" max="8720" width="13.140625" customWidth="1"/>
    <col min="8721" max="8721" width="13" customWidth="1"/>
    <col min="8722" max="8722" width="13.7109375" customWidth="1"/>
    <col min="8723" max="8723" width="10.85546875" customWidth="1"/>
    <col min="8724" max="8724" width="11" customWidth="1"/>
    <col min="8725" max="8725" width="14" customWidth="1"/>
    <col min="8726" max="8726" width="12" customWidth="1"/>
    <col min="8727" max="8727" width="10.28515625" customWidth="1"/>
    <col min="8728" max="8728" width="15.140625" customWidth="1"/>
    <col min="8729" max="8729" width="14.7109375" customWidth="1"/>
    <col min="8730" max="8730" width="13.28515625" customWidth="1"/>
    <col min="8731" max="8731" width="13.7109375" customWidth="1"/>
    <col min="8732" max="8732" width="15.42578125" customWidth="1"/>
    <col min="8733" max="8733" width="14.7109375" customWidth="1"/>
    <col min="8734" max="8734" width="12.7109375" customWidth="1"/>
    <col min="8735" max="8735" width="17.5703125" customWidth="1"/>
    <col min="8736" max="8736" width="11.5703125" bestFit="1" customWidth="1"/>
    <col min="8737" max="8737" width="17.85546875" customWidth="1"/>
    <col min="8961" max="8961" width="1.5703125" customWidth="1"/>
    <col min="8962" max="8962" width="95.140625" customWidth="1"/>
    <col min="8963" max="8963" width="12.7109375" bestFit="1" customWidth="1"/>
    <col min="8964" max="8964" width="12" customWidth="1"/>
    <col min="8966" max="8966" width="12" customWidth="1"/>
    <col min="8968" max="8968" width="12" customWidth="1"/>
    <col min="8969" max="8970" width="11.140625" customWidth="1"/>
    <col min="8971" max="8971" width="14.5703125" customWidth="1"/>
    <col min="8972" max="8972" width="12.28515625" bestFit="1" customWidth="1"/>
    <col min="8973" max="8973" width="14.28515625" customWidth="1"/>
    <col min="8974" max="8974" width="13.7109375" customWidth="1"/>
    <col min="8975" max="8975" width="14.28515625" customWidth="1"/>
    <col min="8976" max="8976" width="13.140625" customWidth="1"/>
    <col min="8977" max="8977" width="13" customWidth="1"/>
    <col min="8978" max="8978" width="13.7109375" customWidth="1"/>
    <col min="8979" max="8979" width="10.85546875" customWidth="1"/>
    <col min="8980" max="8980" width="11" customWidth="1"/>
    <col min="8981" max="8981" width="14" customWidth="1"/>
    <col min="8982" max="8982" width="12" customWidth="1"/>
    <col min="8983" max="8983" width="10.28515625" customWidth="1"/>
    <col min="8984" max="8984" width="15.140625" customWidth="1"/>
    <col min="8985" max="8985" width="14.7109375" customWidth="1"/>
    <col min="8986" max="8986" width="13.28515625" customWidth="1"/>
    <col min="8987" max="8987" width="13.7109375" customWidth="1"/>
    <col min="8988" max="8988" width="15.42578125" customWidth="1"/>
    <col min="8989" max="8989" width="14.7109375" customWidth="1"/>
    <col min="8990" max="8990" width="12.7109375" customWidth="1"/>
    <col min="8991" max="8991" width="17.5703125" customWidth="1"/>
    <col min="8992" max="8992" width="11.5703125" bestFit="1" customWidth="1"/>
    <col min="8993" max="8993" width="17.85546875" customWidth="1"/>
    <col min="9217" max="9217" width="1.5703125" customWidth="1"/>
    <col min="9218" max="9218" width="95.140625" customWidth="1"/>
    <col min="9219" max="9219" width="12.7109375" bestFit="1" customWidth="1"/>
    <col min="9220" max="9220" width="12" customWidth="1"/>
    <col min="9222" max="9222" width="12" customWidth="1"/>
    <col min="9224" max="9224" width="12" customWidth="1"/>
    <col min="9225" max="9226" width="11.140625" customWidth="1"/>
    <col min="9227" max="9227" width="14.5703125" customWidth="1"/>
    <col min="9228" max="9228" width="12.28515625" bestFit="1" customWidth="1"/>
    <col min="9229" max="9229" width="14.28515625" customWidth="1"/>
    <col min="9230" max="9230" width="13.7109375" customWidth="1"/>
    <col min="9231" max="9231" width="14.28515625" customWidth="1"/>
    <col min="9232" max="9232" width="13.140625" customWidth="1"/>
    <col min="9233" max="9233" width="13" customWidth="1"/>
    <col min="9234" max="9234" width="13.7109375" customWidth="1"/>
    <col min="9235" max="9235" width="10.85546875" customWidth="1"/>
    <col min="9236" max="9236" width="11" customWidth="1"/>
    <col min="9237" max="9237" width="14" customWidth="1"/>
    <col min="9238" max="9238" width="12" customWidth="1"/>
    <col min="9239" max="9239" width="10.28515625" customWidth="1"/>
    <col min="9240" max="9240" width="15.140625" customWidth="1"/>
    <col min="9241" max="9241" width="14.7109375" customWidth="1"/>
    <col min="9242" max="9242" width="13.28515625" customWidth="1"/>
    <col min="9243" max="9243" width="13.7109375" customWidth="1"/>
    <col min="9244" max="9244" width="15.42578125" customWidth="1"/>
    <col min="9245" max="9245" width="14.7109375" customWidth="1"/>
    <col min="9246" max="9246" width="12.7109375" customWidth="1"/>
    <col min="9247" max="9247" width="17.5703125" customWidth="1"/>
    <col min="9248" max="9248" width="11.5703125" bestFit="1" customWidth="1"/>
    <col min="9249" max="9249" width="17.85546875" customWidth="1"/>
    <col min="9473" max="9473" width="1.5703125" customWidth="1"/>
    <col min="9474" max="9474" width="95.140625" customWidth="1"/>
    <col min="9475" max="9475" width="12.7109375" bestFit="1" customWidth="1"/>
    <col min="9476" max="9476" width="12" customWidth="1"/>
    <col min="9478" max="9478" width="12" customWidth="1"/>
    <col min="9480" max="9480" width="12" customWidth="1"/>
    <col min="9481" max="9482" width="11.140625" customWidth="1"/>
    <col min="9483" max="9483" width="14.5703125" customWidth="1"/>
    <col min="9484" max="9484" width="12.28515625" bestFit="1" customWidth="1"/>
    <col min="9485" max="9485" width="14.28515625" customWidth="1"/>
    <col min="9486" max="9486" width="13.7109375" customWidth="1"/>
    <col min="9487" max="9487" width="14.28515625" customWidth="1"/>
    <col min="9488" max="9488" width="13.140625" customWidth="1"/>
    <col min="9489" max="9489" width="13" customWidth="1"/>
    <col min="9490" max="9490" width="13.7109375" customWidth="1"/>
    <col min="9491" max="9491" width="10.85546875" customWidth="1"/>
    <col min="9492" max="9492" width="11" customWidth="1"/>
    <col min="9493" max="9493" width="14" customWidth="1"/>
    <col min="9494" max="9494" width="12" customWidth="1"/>
    <col min="9495" max="9495" width="10.28515625" customWidth="1"/>
    <col min="9496" max="9496" width="15.140625" customWidth="1"/>
    <col min="9497" max="9497" width="14.7109375" customWidth="1"/>
    <col min="9498" max="9498" width="13.28515625" customWidth="1"/>
    <col min="9499" max="9499" width="13.7109375" customWidth="1"/>
    <col min="9500" max="9500" width="15.42578125" customWidth="1"/>
    <col min="9501" max="9501" width="14.7109375" customWidth="1"/>
    <col min="9502" max="9502" width="12.7109375" customWidth="1"/>
    <col min="9503" max="9503" width="17.5703125" customWidth="1"/>
    <col min="9504" max="9504" width="11.5703125" bestFit="1" customWidth="1"/>
    <col min="9505" max="9505" width="17.85546875" customWidth="1"/>
    <col min="9729" max="9729" width="1.5703125" customWidth="1"/>
    <col min="9730" max="9730" width="95.140625" customWidth="1"/>
    <col min="9731" max="9731" width="12.7109375" bestFit="1" customWidth="1"/>
    <col min="9732" max="9732" width="12" customWidth="1"/>
    <col min="9734" max="9734" width="12" customWidth="1"/>
    <col min="9736" max="9736" width="12" customWidth="1"/>
    <col min="9737" max="9738" width="11.140625" customWidth="1"/>
    <col min="9739" max="9739" width="14.5703125" customWidth="1"/>
    <col min="9740" max="9740" width="12.28515625" bestFit="1" customWidth="1"/>
    <col min="9741" max="9741" width="14.28515625" customWidth="1"/>
    <col min="9742" max="9742" width="13.7109375" customWidth="1"/>
    <col min="9743" max="9743" width="14.28515625" customWidth="1"/>
    <col min="9744" max="9744" width="13.140625" customWidth="1"/>
    <col min="9745" max="9745" width="13" customWidth="1"/>
    <col min="9746" max="9746" width="13.7109375" customWidth="1"/>
    <col min="9747" max="9747" width="10.85546875" customWidth="1"/>
    <col min="9748" max="9748" width="11" customWidth="1"/>
    <col min="9749" max="9749" width="14" customWidth="1"/>
    <col min="9750" max="9750" width="12" customWidth="1"/>
    <col min="9751" max="9751" width="10.28515625" customWidth="1"/>
    <col min="9752" max="9752" width="15.140625" customWidth="1"/>
    <col min="9753" max="9753" width="14.7109375" customWidth="1"/>
    <col min="9754" max="9754" width="13.28515625" customWidth="1"/>
    <col min="9755" max="9755" width="13.7109375" customWidth="1"/>
    <col min="9756" max="9756" width="15.42578125" customWidth="1"/>
    <col min="9757" max="9757" width="14.7109375" customWidth="1"/>
    <col min="9758" max="9758" width="12.7109375" customWidth="1"/>
    <col min="9759" max="9759" width="17.5703125" customWidth="1"/>
    <col min="9760" max="9760" width="11.5703125" bestFit="1" customWidth="1"/>
    <col min="9761" max="9761" width="17.85546875" customWidth="1"/>
    <col min="9985" max="9985" width="1.5703125" customWidth="1"/>
    <col min="9986" max="9986" width="95.140625" customWidth="1"/>
    <col min="9987" max="9987" width="12.7109375" bestFit="1" customWidth="1"/>
    <col min="9988" max="9988" width="12" customWidth="1"/>
    <col min="9990" max="9990" width="12" customWidth="1"/>
    <col min="9992" max="9992" width="12" customWidth="1"/>
    <col min="9993" max="9994" width="11.140625" customWidth="1"/>
    <col min="9995" max="9995" width="14.5703125" customWidth="1"/>
    <col min="9996" max="9996" width="12.28515625" bestFit="1" customWidth="1"/>
    <col min="9997" max="9997" width="14.28515625" customWidth="1"/>
    <col min="9998" max="9998" width="13.7109375" customWidth="1"/>
    <col min="9999" max="9999" width="14.28515625" customWidth="1"/>
    <col min="10000" max="10000" width="13.140625" customWidth="1"/>
    <col min="10001" max="10001" width="13" customWidth="1"/>
    <col min="10002" max="10002" width="13.7109375" customWidth="1"/>
    <col min="10003" max="10003" width="10.85546875" customWidth="1"/>
    <col min="10004" max="10004" width="11" customWidth="1"/>
    <col min="10005" max="10005" width="14" customWidth="1"/>
    <col min="10006" max="10006" width="12" customWidth="1"/>
    <col min="10007" max="10007" width="10.28515625" customWidth="1"/>
    <col min="10008" max="10008" width="15.140625" customWidth="1"/>
    <col min="10009" max="10009" width="14.7109375" customWidth="1"/>
    <col min="10010" max="10010" width="13.28515625" customWidth="1"/>
    <col min="10011" max="10011" width="13.7109375" customWidth="1"/>
    <col min="10012" max="10012" width="15.42578125" customWidth="1"/>
    <col min="10013" max="10013" width="14.7109375" customWidth="1"/>
    <col min="10014" max="10014" width="12.7109375" customWidth="1"/>
    <col min="10015" max="10015" width="17.5703125" customWidth="1"/>
    <col min="10016" max="10016" width="11.5703125" bestFit="1" customWidth="1"/>
    <col min="10017" max="10017" width="17.85546875" customWidth="1"/>
    <col min="10241" max="10241" width="1.5703125" customWidth="1"/>
    <col min="10242" max="10242" width="95.140625" customWidth="1"/>
    <col min="10243" max="10243" width="12.7109375" bestFit="1" customWidth="1"/>
    <col min="10244" max="10244" width="12" customWidth="1"/>
    <col min="10246" max="10246" width="12" customWidth="1"/>
    <col min="10248" max="10248" width="12" customWidth="1"/>
    <col min="10249" max="10250" width="11.140625" customWidth="1"/>
    <col min="10251" max="10251" width="14.5703125" customWidth="1"/>
    <col min="10252" max="10252" width="12.28515625" bestFit="1" customWidth="1"/>
    <col min="10253" max="10253" width="14.28515625" customWidth="1"/>
    <col min="10254" max="10254" width="13.7109375" customWidth="1"/>
    <col min="10255" max="10255" width="14.28515625" customWidth="1"/>
    <col min="10256" max="10256" width="13.140625" customWidth="1"/>
    <col min="10257" max="10257" width="13" customWidth="1"/>
    <col min="10258" max="10258" width="13.7109375" customWidth="1"/>
    <col min="10259" max="10259" width="10.85546875" customWidth="1"/>
    <col min="10260" max="10260" width="11" customWidth="1"/>
    <col min="10261" max="10261" width="14" customWidth="1"/>
    <col min="10262" max="10262" width="12" customWidth="1"/>
    <col min="10263" max="10263" width="10.28515625" customWidth="1"/>
    <col min="10264" max="10264" width="15.140625" customWidth="1"/>
    <col min="10265" max="10265" width="14.7109375" customWidth="1"/>
    <col min="10266" max="10266" width="13.28515625" customWidth="1"/>
    <col min="10267" max="10267" width="13.7109375" customWidth="1"/>
    <col min="10268" max="10268" width="15.42578125" customWidth="1"/>
    <col min="10269" max="10269" width="14.7109375" customWidth="1"/>
    <col min="10270" max="10270" width="12.7109375" customWidth="1"/>
    <col min="10271" max="10271" width="17.5703125" customWidth="1"/>
    <col min="10272" max="10272" width="11.5703125" bestFit="1" customWidth="1"/>
    <col min="10273" max="10273" width="17.85546875" customWidth="1"/>
    <col min="10497" max="10497" width="1.5703125" customWidth="1"/>
    <col min="10498" max="10498" width="95.140625" customWidth="1"/>
    <col min="10499" max="10499" width="12.7109375" bestFit="1" customWidth="1"/>
    <col min="10500" max="10500" width="12" customWidth="1"/>
    <col min="10502" max="10502" width="12" customWidth="1"/>
    <col min="10504" max="10504" width="12" customWidth="1"/>
    <col min="10505" max="10506" width="11.140625" customWidth="1"/>
    <col min="10507" max="10507" width="14.5703125" customWidth="1"/>
    <col min="10508" max="10508" width="12.28515625" bestFit="1" customWidth="1"/>
    <col min="10509" max="10509" width="14.28515625" customWidth="1"/>
    <col min="10510" max="10510" width="13.7109375" customWidth="1"/>
    <col min="10511" max="10511" width="14.28515625" customWidth="1"/>
    <col min="10512" max="10512" width="13.140625" customWidth="1"/>
    <col min="10513" max="10513" width="13" customWidth="1"/>
    <col min="10514" max="10514" width="13.7109375" customWidth="1"/>
    <col min="10515" max="10515" width="10.85546875" customWidth="1"/>
    <col min="10516" max="10516" width="11" customWidth="1"/>
    <col min="10517" max="10517" width="14" customWidth="1"/>
    <col min="10518" max="10518" width="12" customWidth="1"/>
    <col min="10519" max="10519" width="10.28515625" customWidth="1"/>
    <col min="10520" max="10520" width="15.140625" customWidth="1"/>
    <col min="10521" max="10521" width="14.7109375" customWidth="1"/>
    <col min="10522" max="10522" width="13.28515625" customWidth="1"/>
    <col min="10523" max="10523" width="13.7109375" customWidth="1"/>
    <col min="10524" max="10524" width="15.42578125" customWidth="1"/>
    <col min="10525" max="10525" width="14.7109375" customWidth="1"/>
    <col min="10526" max="10526" width="12.7109375" customWidth="1"/>
    <col min="10527" max="10527" width="17.5703125" customWidth="1"/>
    <col min="10528" max="10528" width="11.5703125" bestFit="1" customWidth="1"/>
    <col min="10529" max="10529" width="17.85546875" customWidth="1"/>
    <col min="10753" max="10753" width="1.5703125" customWidth="1"/>
    <col min="10754" max="10754" width="95.140625" customWidth="1"/>
    <col min="10755" max="10755" width="12.7109375" bestFit="1" customWidth="1"/>
    <col min="10756" max="10756" width="12" customWidth="1"/>
    <col min="10758" max="10758" width="12" customWidth="1"/>
    <col min="10760" max="10760" width="12" customWidth="1"/>
    <col min="10761" max="10762" width="11.140625" customWidth="1"/>
    <col min="10763" max="10763" width="14.5703125" customWidth="1"/>
    <col min="10764" max="10764" width="12.28515625" bestFit="1" customWidth="1"/>
    <col min="10765" max="10765" width="14.28515625" customWidth="1"/>
    <col min="10766" max="10766" width="13.7109375" customWidth="1"/>
    <col min="10767" max="10767" width="14.28515625" customWidth="1"/>
    <col min="10768" max="10768" width="13.140625" customWidth="1"/>
    <col min="10769" max="10769" width="13" customWidth="1"/>
    <col min="10770" max="10770" width="13.7109375" customWidth="1"/>
    <col min="10771" max="10771" width="10.85546875" customWidth="1"/>
    <col min="10772" max="10772" width="11" customWidth="1"/>
    <col min="10773" max="10773" width="14" customWidth="1"/>
    <col min="10774" max="10774" width="12" customWidth="1"/>
    <col min="10775" max="10775" width="10.28515625" customWidth="1"/>
    <col min="10776" max="10776" width="15.140625" customWidth="1"/>
    <col min="10777" max="10777" width="14.7109375" customWidth="1"/>
    <col min="10778" max="10778" width="13.28515625" customWidth="1"/>
    <col min="10779" max="10779" width="13.7109375" customWidth="1"/>
    <col min="10780" max="10780" width="15.42578125" customWidth="1"/>
    <col min="10781" max="10781" width="14.7109375" customWidth="1"/>
    <col min="10782" max="10782" width="12.7109375" customWidth="1"/>
    <col min="10783" max="10783" width="17.5703125" customWidth="1"/>
    <col min="10784" max="10784" width="11.5703125" bestFit="1" customWidth="1"/>
    <col min="10785" max="10785" width="17.85546875" customWidth="1"/>
    <col min="11009" max="11009" width="1.5703125" customWidth="1"/>
    <col min="11010" max="11010" width="95.140625" customWidth="1"/>
    <col min="11011" max="11011" width="12.7109375" bestFit="1" customWidth="1"/>
    <col min="11012" max="11012" width="12" customWidth="1"/>
    <col min="11014" max="11014" width="12" customWidth="1"/>
    <col min="11016" max="11016" width="12" customWidth="1"/>
    <col min="11017" max="11018" width="11.140625" customWidth="1"/>
    <col min="11019" max="11019" width="14.5703125" customWidth="1"/>
    <col min="11020" max="11020" width="12.28515625" bestFit="1" customWidth="1"/>
    <col min="11021" max="11021" width="14.28515625" customWidth="1"/>
    <col min="11022" max="11022" width="13.7109375" customWidth="1"/>
    <col min="11023" max="11023" width="14.28515625" customWidth="1"/>
    <col min="11024" max="11024" width="13.140625" customWidth="1"/>
    <col min="11025" max="11025" width="13" customWidth="1"/>
    <col min="11026" max="11026" width="13.7109375" customWidth="1"/>
    <col min="11027" max="11027" width="10.85546875" customWidth="1"/>
    <col min="11028" max="11028" width="11" customWidth="1"/>
    <col min="11029" max="11029" width="14" customWidth="1"/>
    <col min="11030" max="11030" width="12" customWidth="1"/>
    <col min="11031" max="11031" width="10.28515625" customWidth="1"/>
    <col min="11032" max="11032" width="15.140625" customWidth="1"/>
    <col min="11033" max="11033" width="14.7109375" customWidth="1"/>
    <col min="11034" max="11034" width="13.28515625" customWidth="1"/>
    <col min="11035" max="11035" width="13.7109375" customWidth="1"/>
    <col min="11036" max="11036" width="15.42578125" customWidth="1"/>
    <col min="11037" max="11037" width="14.7109375" customWidth="1"/>
    <col min="11038" max="11038" width="12.7109375" customWidth="1"/>
    <col min="11039" max="11039" width="17.5703125" customWidth="1"/>
    <col min="11040" max="11040" width="11.5703125" bestFit="1" customWidth="1"/>
    <col min="11041" max="11041" width="17.85546875" customWidth="1"/>
    <col min="11265" max="11265" width="1.5703125" customWidth="1"/>
    <col min="11266" max="11266" width="95.140625" customWidth="1"/>
    <col min="11267" max="11267" width="12.7109375" bestFit="1" customWidth="1"/>
    <col min="11268" max="11268" width="12" customWidth="1"/>
    <col min="11270" max="11270" width="12" customWidth="1"/>
    <col min="11272" max="11272" width="12" customWidth="1"/>
    <col min="11273" max="11274" width="11.140625" customWidth="1"/>
    <col min="11275" max="11275" width="14.5703125" customWidth="1"/>
    <col min="11276" max="11276" width="12.28515625" bestFit="1" customWidth="1"/>
    <col min="11277" max="11277" width="14.28515625" customWidth="1"/>
    <col min="11278" max="11278" width="13.7109375" customWidth="1"/>
    <col min="11279" max="11279" width="14.28515625" customWidth="1"/>
    <col min="11280" max="11280" width="13.140625" customWidth="1"/>
    <col min="11281" max="11281" width="13" customWidth="1"/>
    <col min="11282" max="11282" width="13.7109375" customWidth="1"/>
    <col min="11283" max="11283" width="10.85546875" customWidth="1"/>
    <col min="11284" max="11284" width="11" customWidth="1"/>
    <col min="11285" max="11285" width="14" customWidth="1"/>
    <col min="11286" max="11286" width="12" customWidth="1"/>
    <col min="11287" max="11287" width="10.28515625" customWidth="1"/>
    <col min="11288" max="11288" width="15.140625" customWidth="1"/>
    <col min="11289" max="11289" width="14.7109375" customWidth="1"/>
    <col min="11290" max="11290" width="13.28515625" customWidth="1"/>
    <col min="11291" max="11291" width="13.7109375" customWidth="1"/>
    <col min="11292" max="11292" width="15.42578125" customWidth="1"/>
    <col min="11293" max="11293" width="14.7109375" customWidth="1"/>
    <col min="11294" max="11294" width="12.7109375" customWidth="1"/>
    <col min="11295" max="11295" width="17.5703125" customWidth="1"/>
    <col min="11296" max="11296" width="11.5703125" bestFit="1" customWidth="1"/>
    <col min="11297" max="11297" width="17.85546875" customWidth="1"/>
    <col min="11521" max="11521" width="1.5703125" customWidth="1"/>
    <col min="11522" max="11522" width="95.140625" customWidth="1"/>
    <col min="11523" max="11523" width="12.7109375" bestFit="1" customWidth="1"/>
    <col min="11524" max="11524" width="12" customWidth="1"/>
    <col min="11526" max="11526" width="12" customWidth="1"/>
    <col min="11528" max="11528" width="12" customWidth="1"/>
    <col min="11529" max="11530" width="11.140625" customWidth="1"/>
    <col min="11531" max="11531" width="14.5703125" customWidth="1"/>
    <col min="11532" max="11532" width="12.28515625" bestFit="1" customWidth="1"/>
    <col min="11533" max="11533" width="14.28515625" customWidth="1"/>
    <col min="11534" max="11534" width="13.7109375" customWidth="1"/>
    <col min="11535" max="11535" width="14.28515625" customWidth="1"/>
    <col min="11536" max="11536" width="13.140625" customWidth="1"/>
    <col min="11537" max="11537" width="13" customWidth="1"/>
    <col min="11538" max="11538" width="13.7109375" customWidth="1"/>
    <col min="11539" max="11539" width="10.85546875" customWidth="1"/>
    <col min="11540" max="11540" width="11" customWidth="1"/>
    <col min="11541" max="11541" width="14" customWidth="1"/>
    <col min="11542" max="11542" width="12" customWidth="1"/>
    <col min="11543" max="11543" width="10.28515625" customWidth="1"/>
    <col min="11544" max="11544" width="15.140625" customWidth="1"/>
    <col min="11545" max="11545" width="14.7109375" customWidth="1"/>
    <col min="11546" max="11546" width="13.28515625" customWidth="1"/>
    <col min="11547" max="11547" width="13.7109375" customWidth="1"/>
    <col min="11548" max="11548" width="15.42578125" customWidth="1"/>
    <col min="11549" max="11549" width="14.7109375" customWidth="1"/>
    <col min="11550" max="11550" width="12.7109375" customWidth="1"/>
    <col min="11551" max="11551" width="17.5703125" customWidth="1"/>
    <col min="11552" max="11552" width="11.5703125" bestFit="1" customWidth="1"/>
    <col min="11553" max="11553" width="17.85546875" customWidth="1"/>
    <col min="11777" max="11777" width="1.5703125" customWidth="1"/>
    <col min="11778" max="11778" width="95.140625" customWidth="1"/>
    <col min="11779" max="11779" width="12.7109375" bestFit="1" customWidth="1"/>
    <col min="11780" max="11780" width="12" customWidth="1"/>
    <col min="11782" max="11782" width="12" customWidth="1"/>
    <col min="11784" max="11784" width="12" customWidth="1"/>
    <col min="11785" max="11786" width="11.140625" customWidth="1"/>
    <col min="11787" max="11787" width="14.5703125" customWidth="1"/>
    <col min="11788" max="11788" width="12.28515625" bestFit="1" customWidth="1"/>
    <col min="11789" max="11789" width="14.28515625" customWidth="1"/>
    <col min="11790" max="11790" width="13.7109375" customWidth="1"/>
    <col min="11791" max="11791" width="14.28515625" customWidth="1"/>
    <col min="11792" max="11792" width="13.140625" customWidth="1"/>
    <col min="11793" max="11793" width="13" customWidth="1"/>
    <col min="11794" max="11794" width="13.7109375" customWidth="1"/>
    <col min="11795" max="11795" width="10.85546875" customWidth="1"/>
    <col min="11796" max="11796" width="11" customWidth="1"/>
    <col min="11797" max="11797" width="14" customWidth="1"/>
    <col min="11798" max="11798" width="12" customWidth="1"/>
    <col min="11799" max="11799" width="10.28515625" customWidth="1"/>
    <col min="11800" max="11800" width="15.140625" customWidth="1"/>
    <col min="11801" max="11801" width="14.7109375" customWidth="1"/>
    <col min="11802" max="11802" width="13.28515625" customWidth="1"/>
    <col min="11803" max="11803" width="13.7109375" customWidth="1"/>
    <col min="11804" max="11804" width="15.42578125" customWidth="1"/>
    <col min="11805" max="11805" width="14.7109375" customWidth="1"/>
    <col min="11806" max="11806" width="12.7109375" customWidth="1"/>
    <col min="11807" max="11807" width="17.5703125" customWidth="1"/>
    <col min="11808" max="11808" width="11.5703125" bestFit="1" customWidth="1"/>
    <col min="11809" max="11809" width="17.85546875" customWidth="1"/>
    <col min="12033" max="12033" width="1.5703125" customWidth="1"/>
    <col min="12034" max="12034" width="95.140625" customWidth="1"/>
    <col min="12035" max="12035" width="12.7109375" bestFit="1" customWidth="1"/>
    <col min="12036" max="12036" width="12" customWidth="1"/>
    <col min="12038" max="12038" width="12" customWidth="1"/>
    <col min="12040" max="12040" width="12" customWidth="1"/>
    <col min="12041" max="12042" width="11.140625" customWidth="1"/>
    <col min="12043" max="12043" width="14.5703125" customWidth="1"/>
    <col min="12044" max="12044" width="12.28515625" bestFit="1" customWidth="1"/>
    <col min="12045" max="12045" width="14.28515625" customWidth="1"/>
    <col min="12046" max="12046" width="13.7109375" customWidth="1"/>
    <col min="12047" max="12047" width="14.28515625" customWidth="1"/>
    <col min="12048" max="12048" width="13.140625" customWidth="1"/>
    <col min="12049" max="12049" width="13" customWidth="1"/>
    <col min="12050" max="12050" width="13.7109375" customWidth="1"/>
    <col min="12051" max="12051" width="10.85546875" customWidth="1"/>
    <col min="12052" max="12052" width="11" customWidth="1"/>
    <col min="12053" max="12053" width="14" customWidth="1"/>
    <col min="12054" max="12054" width="12" customWidth="1"/>
    <col min="12055" max="12055" width="10.28515625" customWidth="1"/>
    <col min="12056" max="12056" width="15.140625" customWidth="1"/>
    <col min="12057" max="12057" width="14.7109375" customWidth="1"/>
    <col min="12058" max="12058" width="13.28515625" customWidth="1"/>
    <col min="12059" max="12059" width="13.7109375" customWidth="1"/>
    <col min="12060" max="12060" width="15.42578125" customWidth="1"/>
    <col min="12061" max="12061" width="14.7109375" customWidth="1"/>
    <col min="12062" max="12062" width="12.7109375" customWidth="1"/>
    <col min="12063" max="12063" width="17.5703125" customWidth="1"/>
    <col min="12064" max="12064" width="11.5703125" bestFit="1" customWidth="1"/>
    <col min="12065" max="12065" width="17.85546875" customWidth="1"/>
    <col min="12289" max="12289" width="1.5703125" customWidth="1"/>
    <col min="12290" max="12290" width="95.140625" customWidth="1"/>
    <col min="12291" max="12291" width="12.7109375" bestFit="1" customWidth="1"/>
    <col min="12292" max="12292" width="12" customWidth="1"/>
    <col min="12294" max="12294" width="12" customWidth="1"/>
    <col min="12296" max="12296" width="12" customWidth="1"/>
    <col min="12297" max="12298" width="11.140625" customWidth="1"/>
    <col min="12299" max="12299" width="14.5703125" customWidth="1"/>
    <col min="12300" max="12300" width="12.28515625" bestFit="1" customWidth="1"/>
    <col min="12301" max="12301" width="14.28515625" customWidth="1"/>
    <col min="12302" max="12302" width="13.7109375" customWidth="1"/>
    <col min="12303" max="12303" width="14.28515625" customWidth="1"/>
    <col min="12304" max="12304" width="13.140625" customWidth="1"/>
    <col min="12305" max="12305" width="13" customWidth="1"/>
    <col min="12306" max="12306" width="13.7109375" customWidth="1"/>
    <col min="12307" max="12307" width="10.85546875" customWidth="1"/>
    <col min="12308" max="12308" width="11" customWidth="1"/>
    <col min="12309" max="12309" width="14" customWidth="1"/>
    <col min="12310" max="12310" width="12" customWidth="1"/>
    <col min="12311" max="12311" width="10.28515625" customWidth="1"/>
    <col min="12312" max="12312" width="15.140625" customWidth="1"/>
    <col min="12313" max="12313" width="14.7109375" customWidth="1"/>
    <col min="12314" max="12314" width="13.28515625" customWidth="1"/>
    <col min="12315" max="12315" width="13.7109375" customWidth="1"/>
    <col min="12316" max="12316" width="15.42578125" customWidth="1"/>
    <col min="12317" max="12317" width="14.7109375" customWidth="1"/>
    <col min="12318" max="12318" width="12.7109375" customWidth="1"/>
    <col min="12319" max="12319" width="17.5703125" customWidth="1"/>
    <col min="12320" max="12320" width="11.5703125" bestFit="1" customWidth="1"/>
    <col min="12321" max="12321" width="17.85546875" customWidth="1"/>
    <col min="12545" max="12545" width="1.5703125" customWidth="1"/>
    <col min="12546" max="12546" width="95.140625" customWidth="1"/>
    <col min="12547" max="12547" width="12.7109375" bestFit="1" customWidth="1"/>
    <col min="12548" max="12548" width="12" customWidth="1"/>
    <col min="12550" max="12550" width="12" customWidth="1"/>
    <col min="12552" max="12552" width="12" customWidth="1"/>
    <col min="12553" max="12554" width="11.140625" customWidth="1"/>
    <col min="12555" max="12555" width="14.5703125" customWidth="1"/>
    <col min="12556" max="12556" width="12.28515625" bestFit="1" customWidth="1"/>
    <col min="12557" max="12557" width="14.28515625" customWidth="1"/>
    <col min="12558" max="12558" width="13.7109375" customWidth="1"/>
    <col min="12559" max="12559" width="14.28515625" customWidth="1"/>
    <col min="12560" max="12560" width="13.140625" customWidth="1"/>
    <col min="12561" max="12561" width="13" customWidth="1"/>
    <col min="12562" max="12562" width="13.7109375" customWidth="1"/>
    <col min="12563" max="12563" width="10.85546875" customWidth="1"/>
    <col min="12564" max="12564" width="11" customWidth="1"/>
    <col min="12565" max="12565" width="14" customWidth="1"/>
    <col min="12566" max="12566" width="12" customWidth="1"/>
    <col min="12567" max="12567" width="10.28515625" customWidth="1"/>
    <col min="12568" max="12568" width="15.140625" customWidth="1"/>
    <col min="12569" max="12569" width="14.7109375" customWidth="1"/>
    <col min="12570" max="12570" width="13.28515625" customWidth="1"/>
    <col min="12571" max="12571" width="13.7109375" customWidth="1"/>
    <col min="12572" max="12572" width="15.42578125" customWidth="1"/>
    <col min="12573" max="12573" width="14.7109375" customWidth="1"/>
    <col min="12574" max="12574" width="12.7109375" customWidth="1"/>
    <col min="12575" max="12575" width="17.5703125" customWidth="1"/>
    <col min="12576" max="12576" width="11.5703125" bestFit="1" customWidth="1"/>
    <col min="12577" max="12577" width="17.85546875" customWidth="1"/>
    <col min="12801" max="12801" width="1.5703125" customWidth="1"/>
    <col min="12802" max="12802" width="95.140625" customWidth="1"/>
    <col min="12803" max="12803" width="12.7109375" bestFit="1" customWidth="1"/>
    <col min="12804" max="12804" width="12" customWidth="1"/>
    <col min="12806" max="12806" width="12" customWidth="1"/>
    <col min="12808" max="12808" width="12" customWidth="1"/>
    <col min="12809" max="12810" width="11.140625" customWidth="1"/>
    <col min="12811" max="12811" width="14.5703125" customWidth="1"/>
    <col min="12812" max="12812" width="12.28515625" bestFit="1" customWidth="1"/>
    <col min="12813" max="12813" width="14.28515625" customWidth="1"/>
    <col min="12814" max="12814" width="13.7109375" customWidth="1"/>
    <col min="12815" max="12815" width="14.28515625" customWidth="1"/>
    <col min="12816" max="12816" width="13.140625" customWidth="1"/>
    <col min="12817" max="12817" width="13" customWidth="1"/>
    <col min="12818" max="12818" width="13.7109375" customWidth="1"/>
    <col min="12819" max="12819" width="10.85546875" customWidth="1"/>
    <col min="12820" max="12820" width="11" customWidth="1"/>
    <col min="12821" max="12821" width="14" customWidth="1"/>
    <col min="12822" max="12822" width="12" customWidth="1"/>
    <col min="12823" max="12823" width="10.28515625" customWidth="1"/>
    <col min="12824" max="12824" width="15.140625" customWidth="1"/>
    <col min="12825" max="12825" width="14.7109375" customWidth="1"/>
    <col min="12826" max="12826" width="13.28515625" customWidth="1"/>
    <col min="12827" max="12827" width="13.7109375" customWidth="1"/>
    <col min="12828" max="12828" width="15.42578125" customWidth="1"/>
    <col min="12829" max="12829" width="14.7109375" customWidth="1"/>
    <col min="12830" max="12830" width="12.7109375" customWidth="1"/>
    <col min="12831" max="12831" width="17.5703125" customWidth="1"/>
    <col min="12832" max="12832" width="11.5703125" bestFit="1" customWidth="1"/>
    <col min="12833" max="12833" width="17.85546875" customWidth="1"/>
    <col min="13057" max="13057" width="1.5703125" customWidth="1"/>
    <col min="13058" max="13058" width="95.140625" customWidth="1"/>
    <col min="13059" max="13059" width="12.7109375" bestFit="1" customWidth="1"/>
    <col min="13060" max="13060" width="12" customWidth="1"/>
    <col min="13062" max="13062" width="12" customWidth="1"/>
    <col min="13064" max="13064" width="12" customWidth="1"/>
    <col min="13065" max="13066" width="11.140625" customWidth="1"/>
    <col min="13067" max="13067" width="14.5703125" customWidth="1"/>
    <col min="13068" max="13068" width="12.28515625" bestFit="1" customWidth="1"/>
    <col min="13069" max="13069" width="14.28515625" customWidth="1"/>
    <col min="13070" max="13070" width="13.7109375" customWidth="1"/>
    <col min="13071" max="13071" width="14.28515625" customWidth="1"/>
    <col min="13072" max="13072" width="13.140625" customWidth="1"/>
    <col min="13073" max="13073" width="13" customWidth="1"/>
    <col min="13074" max="13074" width="13.7109375" customWidth="1"/>
    <col min="13075" max="13075" width="10.85546875" customWidth="1"/>
    <col min="13076" max="13076" width="11" customWidth="1"/>
    <col min="13077" max="13077" width="14" customWidth="1"/>
    <col min="13078" max="13078" width="12" customWidth="1"/>
    <col min="13079" max="13079" width="10.28515625" customWidth="1"/>
    <col min="13080" max="13080" width="15.140625" customWidth="1"/>
    <col min="13081" max="13081" width="14.7109375" customWidth="1"/>
    <col min="13082" max="13082" width="13.28515625" customWidth="1"/>
    <col min="13083" max="13083" width="13.7109375" customWidth="1"/>
    <col min="13084" max="13084" width="15.42578125" customWidth="1"/>
    <col min="13085" max="13085" width="14.7109375" customWidth="1"/>
    <col min="13086" max="13086" width="12.7109375" customWidth="1"/>
    <col min="13087" max="13087" width="17.5703125" customWidth="1"/>
    <col min="13088" max="13088" width="11.5703125" bestFit="1" customWidth="1"/>
    <col min="13089" max="13089" width="17.85546875" customWidth="1"/>
    <col min="13313" max="13313" width="1.5703125" customWidth="1"/>
    <col min="13314" max="13314" width="95.140625" customWidth="1"/>
    <col min="13315" max="13315" width="12.7109375" bestFit="1" customWidth="1"/>
    <col min="13316" max="13316" width="12" customWidth="1"/>
    <col min="13318" max="13318" width="12" customWidth="1"/>
    <col min="13320" max="13320" width="12" customWidth="1"/>
    <col min="13321" max="13322" width="11.140625" customWidth="1"/>
    <col min="13323" max="13323" width="14.5703125" customWidth="1"/>
    <col min="13324" max="13324" width="12.28515625" bestFit="1" customWidth="1"/>
    <col min="13325" max="13325" width="14.28515625" customWidth="1"/>
    <col min="13326" max="13326" width="13.7109375" customWidth="1"/>
    <col min="13327" max="13327" width="14.28515625" customWidth="1"/>
    <col min="13328" max="13328" width="13.140625" customWidth="1"/>
    <col min="13329" max="13329" width="13" customWidth="1"/>
    <col min="13330" max="13330" width="13.7109375" customWidth="1"/>
    <col min="13331" max="13331" width="10.85546875" customWidth="1"/>
    <col min="13332" max="13332" width="11" customWidth="1"/>
    <col min="13333" max="13333" width="14" customWidth="1"/>
    <col min="13334" max="13334" width="12" customWidth="1"/>
    <col min="13335" max="13335" width="10.28515625" customWidth="1"/>
    <col min="13336" max="13336" width="15.140625" customWidth="1"/>
    <col min="13337" max="13337" width="14.7109375" customWidth="1"/>
    <col min="13338" max="13338" width="13.28515625" customWidth="1"/>
    <col min="13339" max="13339" width="13.7109375" customWidth="1"/>
    <col min="13340" max="13340" width="15.42578125" customWidth="1"/>
    <col min="13341" max="13341" width="14.7109375" customWidth="1"/>
    <col min="13342" max="13342" width="12.7109375" customWidth="1"/>
    <col min="13343" max="13343" width="17.5703125" customWidth="1"/>
    <col min="13344" max="13344" width="11.5703125" bestFit="1" customWidth="1"/>
    <col min="13345" max="13345" width="17.85546875" customWidth="1"/>
    <col min="13569" max="13569" width="1.5703125" customWidth="1"/>
    <col min="13570" max="13570" width="95.140625" customWidth="1"/>
    <col min="13571" max="13571" width="12.7109375" bestFit="1" customWidth="1"/>
    <col min="13572" max="13572" width="12" customWidth="1"/>
    <col min="13574" max="13574" width="12" customWidth="1"/>
    <col min="13576" max="13576" width="12" customWidth="1"/>
    <col min="13577" max="13578" width="11.140625" customWidth="1"/>
    <col min="13579" max="13579" width="14.5703125" customWidth="1"/>
    <col min="13580" max="13580" width="12.28515625" bestFit="1" customWidth="1"/>
    <col min="13581" max="13581" width="14.28515625" customWidth="1"/>
    <col min="13582" max="13582" width="13.7109375" customWidth="1"/>
    <col min="13583" max="13583" width="14.28515625" customWidth="1"/>
    <col min="13584" max="13584" width="13.140625" customWidth="1"/>
    <col min="13585" max="13585" width="13" customWidth="1"/>
    <col min="13586" max="13586" width="13.7109375" customWidth="1"/>
    <col min="13587" max="13587" width="10.85546875" customWidth="1"/>
    <col min="13588" max="13588" width="11" customWidth="1"/>
    <col min="13589" max="13589" width="14" customWidth="1"/>
    <col min="13590" max="13590" width="12" customWidth="1"/>
    <col min="13591" max="13591" width="10.28515625" customWidth="1"/>
    <col min="13592" max="13592" width="15.140625" customWidth="1"/>
    <col min="13593" max="13593" width="14.7109375" customWidth="1"/>
    <col min="13594" max="13594" width="13.28515625" customWidth="1"/>
    <col min="13595" max="13595" width="13.7109375" customWidth="1"/>
    <col min="13596" max="13596" width="15.42578125" customWidth="1"/>
    <col min="13597" max="13597" width="14.7109375" customWidth="1"/>
    <col min="13598" max="13598" width="12.7109375" customWidth="1"/>
    <col min="13599" max="13599" width="17.5703125" customWidth="1"/>
    <col min="13600" max="13600" width="11.5703125" bestFit="1" customWidth="1"/>
    <col min="13601" max="13601" width="17.85546875" customWidth="1"/>
    <col min="13825" max="13825" width="1.5703125" customWidth="1"/>
    <col min="13826" max="13826" width="95.140625" customWidth="1"/>
    <col min="13827" max="13827" width="12.7109375" bestFit="1" customWidth="1"/>
    <col min="13828" max="13828" width="12" customWidth="1"/>
    <col min="13830" max="13830" width="12" customWidth="1"/>
    <col min="13832" max="13832" width="12" customWidth="1"/>
    <col min="13833" max="13834" width="11.140625" customWidth="1"/>
    <col min="13835" max="13835" width="14.5703125" customWidth="1"/>
    <col min="13836" max="13836" width="12.28515625" bestFit="1" customWidth="1"/>
    <col min="13837" max="13837" width="14.28515625" customWidth="1"/>
    <col min="13838" max="13838" width="13.7109375" customWidth="1"/>
    <col min="13839" max="13839" width="14.28515625" customWidth="1"/>
    <col min="13840" max="13840" width="13.140625" customWidth="1"/>
    <col min="13841" max="13841" width="13" customWidth="1"/>
    <col min="13842" max="13842" width="13.7109375" customWidth="1"/>
    <col min="13843" max="13843" width="10.85546875" customWidth="1"/>
    <col min="13844" max="13844" width="11" customWidth="1"/>
    <col min="13845" max="13845" width="14" customWidth="1"/>
    <col min="13846" max="13846" width="12" customWidth="1"/>
    <col min="13847" max="13847" width="10.28515625" customWidth="1"/>
    <col min="13848" max="13848" width="15.140625" customWidth="1"/>
    <col min="13849" max="13849" width="14.7109375" customWidth="1"/>
    <col min="13850" max="13850" width="13.28515625" customWidth="1"/>
    <col min="13851" max="13851" width="13.7109375" customWidth="1"/>
    <col min="13852" max="13852" width="15.42578125" customWidth="1"/>
    <col min="13853" max="13853" width="14.7109375" customWidth="1"/>
    <col min="13854" max="13854" width="12.7109375" customWidth="1"/>
    <col min="13855" max="13855" width="17.5703125" customWidth="1"/>
    <col min="13856" max="13856" width="11.5703125" bestFit="1" customWidth="1"/>
    <col min="13857" max="13857" width="17.85546875" customWidth="1"/>
    <col min="14081" max="14081" width="1.5703125" customWidth="1"/>
    <col min="14082" max="14082" width="95.140625" customWidth="1"/>
    <col min="14083" max="14083" width="12.7109375" bestFit="1" customWidth="1"/>
    <col min="14084" max="14084" width="12" customWidth="1"/>
    <col min="14086" max="14086" width="12" customWidth="1"/>
    <col min="14088" max="14088" width="12" customWidth="1"/>
    <col min="14089" max="14090" width="11.140625" customWidth="1"/>
    <col min="14091" max="14091" width="14.5703125" customWidth="1"/>
    <col min="14092" max="14092" width="12.28515625" bestFit="1" customWidth="1"/>
    <col min="14093" max="14093" width="14.28515625" customWidth="1"/>
    <col min="14094" max="14094" width="13.7109375" customWidth="1"/>
    <col min="14095" max="14095" width="14.28515625" customWidth="1"/>
    <col min="14096" max="14096" width="13.140625" customWidth="1"/>
    <col min="14097" max="14097" width="13" customWidth="1"/>
    <col min="14098" max="14098" width="13.7109375" customWidth="1"/>
    <col min="14099" max="14099" width="10.85546875" customWidth="1"/>
    <col min="14100" max="14100" width="11" customWidth="1"/>
    <col min="14101" max="14101" width="14" customWidth="1"/>
    <col min="14102" max="14102" width="12" customWidth="1"/>
    <col min="14103" max="14103" width="10.28515625" customWidth="1"/>
    <col min="14104" max="14104" width="15.140625" customWidth="1"/>
    <col min="14105" max="14105" width="14.7109375" customWidth="1"/>
    <col min="14106" max="14106" width="13.28515625" customWidth="1"/>
    <col min="14107" max="14107" width="13.7109375" customWidth="1"/>
    <col min="14108" max="14108" width="15.42578125" customWidth="1"/>
    <col min="14109" max="14109" width="14.7109375" customWidth="1"/>
    <col min="14110" max="14110" width="12.7109375" customWidth="1"/>
    <col min="14111" max="14111" width="17.5703125" customWidth="1"/>
    <col min="14112" max="14112" width="11.5703125" bestFit="1" customWidth="1"/>
    <col min="14113" max="14113" width="17.85546875" customWidth="1"/>
    <col min="14337" max="14337" width="1.5703125" customWidth="1"/>
    <col min="14338" max="14338" width="95.140625" customWidth="1"/>
    <col min="14339" max="14339" width="12.7109375" bestFit="1" customWidth="1"/>
    <col min="14340" max="14340" width="12" customWidth="1"/>
    <col min="14342" max="14342" width="12" customWidth="1"/>
    <col min="14344" max="14344" width="12" customWidth="1"/>
    <col min="14345" max="14346" width="11.140625" customWidth="1"/>
    <col min="14347" max="14347" width="14.5703125" customWidth="1"/>
    <col min="14348" max="14348" width="12.28515625" bestFit="1" customWidth="1"/>
    <col min="14349" max="14349" width="14.28515625" customWidth="1"/>
    <col min="14350" max="14350" width="13.7109375" customWidth="1"/>
    <col min="14351" max="14351" width="14.28515625" customWidth="1"/>
    <col min="14352" max="14352" width="13.140625" customWidth="1"/>
    <col min="14353" max="14353" width="13" customWidth="1"/>
    <col min="14354" max="14354" width="13.7109375" customWidth="1"/>
    <col min="14355" max="14355" width="10.85546875" customWidth="1"/>
    <col min="14356" max="14356" width="11" customWidth="1"/>
    <col min="14357" max="14357" width="14" customWidth="1"/>
    <col min="14358" max="14358" width="12" customWidth="1"/>
    <col min="14359" max="14359" width="10.28515625" customWidth="1"/>
    <col min="14360" max="14360" width="15.140625" customWidth="1"/>
    <col min="14361" max="14361" width="14.7109375" customWidth="1"/>
    <col min="14362" max="14362" width="13.28515625" customWidth="1"/>
    <col min="14363" max="14363" width="13.7109375" customWidth="1"/>
    <col min="14364" max="14364" width="15.42578125" customWidth="1"/>
    <col min="14365" max="14365" width="14.7109375" customWidth="1"/>
    <col min="14366" max="14366" width="12.7109375" customWidth="1"/>
    <col min="14367" max="14367" width="17.5703125" customWidth="1"/>
    <col min="14368" max="14368" width="11.5703125" bestFit="1" customWidth="1"/>
    <col min="14369" max="14369" width="17.85546875" customWidth="1"/>
    <col min="14593" max="14593" width="1.5703125" customWidth="1"/>
    <col min="14594" max="14594" width="95.140625" customWidth="1"/>
    <col min="14595" max="14595" width="12.7109375" bestFit="1" customWidth="1"/>
    <col min="14596" max="14596" width="12" customWidth="1"/>
    <col min="14598" max="14598" width="12" customWidth="1"/>
    <col min="14600" max="14600" width="12" customWidth="1"/>
    <col min="14601" max="14602" width="11.140625" customWidth="1"/>
    <col min="14603" max="14603" width="14.5703125" customWidth="1"/>
    <col min="14604" max="14604" width="12.28515625" bestFit="1" customWidth="1"/>
    <col min="14605" max="14605" width="14.28515625" customWidth="1"/>
    <col min="14606" max="14606" width="13.7109375" customWidth="1"/>
    <col min="14607" max="14607" width="14.28515625" customWidth="1"/>
    <col min="14608" max="14608" width="13.140625" customWidth="1"/>
    <col min="14609" max="14609" width="13" customWidth="1"/>
    <col min="14610" max="14610" width="13.7109375" customWidth="1"/>
    <col min="14611" max="14611" width="10.85546875" customWidth="1"/>
    <col min="14612" max="14612" width="11" customWidth="1"/>
    <col min="14613" max="14613" width="14" customWidth="1"/>
    <col min="14614" max="14614" width="12" customWidth="1"/>
    <col min="14615" max="14615" width="10.28515625" customWidth="1"/>
    <col min="14616" max="14616" width="15.140625" customWidth="1"/>
    <col min="14617" max="14617" width="14.7109375" customWidth="1"/>
    <col min="14618" max="14618" width="13.28515625" customWidth="1"/>
    <col min="14619" max="14619" width="13.7109375" customWidth="1"/>
    <col min="14620" max="14620" width="15.42578125" customWidth="1"/>
    <col min="14621" max="14621" width="14.7109375" customWidth="1"/>
    <col min="14622" max="14622" width="12.7109375" customWidth="1"/>
    <col min="14623" max="14623" width="17.5703125" customWidth="1"/>
    <col min="14624" max="14624" width="11.5703125" bestFit="1" customWidth="1"/>
    <col min="14625" max="14625" width="17.85546875" customWidth="1"/>
    <col min="14849" max="14849" width="1.5703125" customWidth="1"/>
    <col min="14850" max="14850" width="95.140625" customWidth="1"/>
    <col min="14851" max="14851" width="12.7109375" bestFit="1" customWidth="1"/>
    <col min="14852" max="14852" width="12" customWidth="1"/>
    <col min="14854" max="14854" width="12" customWidth="1"/>
    <col min="14856" max="14856" width="12" customWidth="1"/>
    <col min="14857" max="14858" width="11.140625" customWidth="1"/>
    <col min="14859" max="14859" width="14.5703125" customWidth="1"/>
    <col min="14860" max="14860" width="12.28515625" bestFit="1" customWidth="1"/>
    <col min="14861" max="14861" width="14.28515625" customWidth="1"/>
    <col min="14862" max="14862" width="13.7109375" customWidth="1"/>
    <col min="14863" max="14863" width="14.28515625" customWidth="1"/>
    <col min="14864" max="14864" width="13.140625" customWidth="1"/>
    <col min="14865" max="14865" width="13" customWidth="1"/>
    <col min="14866" max="14866" width="13.7109375" customWidth="1"/>
    <col min="14867" max="14867" width="10.85546875" customWidth="1"/>
    <col min="14868" max="14868" width="11" customWidth="1"/>
    <col min="14869" max="14869" width="14" customWidth="1"/>
    <col min="14870" max="14870" width="12" customWidth="1"/>
    <col min="14871" max="14871" width="10.28515625" customWidth="1"/>
    <col min="14872" max="14872" width="15.140625" customWidth="1"/>
    <col min="14873" max="14873" width="14.7109375" customWidth="1"/>
    <col min="14874" max="14874" width="13.28515625" customWidth="1"/>
    <col min="14875" max="14875" width="13.7109375" customWidth="1"/>
    <col min="14876" max="14876" width="15.42578125" customWidth="1"/>
    <col min="14877" max="14877" width="14.7109375" customWidth="1"/>
    <col min="14878" max="14878" width="12.7109375" customWidth="1"/>
    <col min="14879" max="14879" width="17.5703125" customWidth="1"/>
    <col min="14880" max="14880" width="11.5703125" bestFit="1" customWidth="1"/>
    <col min="14881" max="14881" width="17.85546875" customWidth="1"/>
    <col min="15105" max="15105" width="1.5703125" customWidth="1"/>
    <col min="15106" max="15106" width="95.140625" customWidth="1"/>
    <col min="15107" max="15107" width="12.7109375" bestFit="1" customWidth="1"/>
    <col min="15108" max="15108" width="12" customWidth="1"/>
    <col min="15110" max="15110" width="12" customWidth="1"/>
    <col min="15112" max="15112" width="12" customWidth="1"/>
    <col min="15113" max="15114" width="11.140625" customWidth="1"/>
    <col min="15115" max="15115" width="14.5703125" customWidth="1"/>
    <col min="15116" max="15116" width="12.28515625" bestFit="1" customWidth="1"/>
    <col min="15117" max="15117" width="14.28515625" customWidth="1"/>
    <col min="15118" max="15118" width="13.7109375" customWidth="1"/>
    <col min="15119" max="15119" width="14.28515625" customWidth="1"/>
    <col min="15120" max="15120" width="13.140625" customWidth="1"/>
    <col min="15121" max="15121" width="13" customWidth="1"/>
    <col min="15122" max="15122" width="13.7109375" customWidth="1"/>
    <col min="15123" max="15123" width="10.85546875" customWidth="1"/>
    <col min="15124" max="15124" width="11" customWidth="1"/>
    <col min="15125" max="15125" width="14" customWidth="1"/>
    <col min="15126" max="15126" width="12" customWidth="1"/>
    <col min="15127" max="15127" width="10.28515625" customWidth="1"/>
    <col min="15128" max="15128" width="15.140625" customWidth="1"/>
    <col min="15129" max="15129" width="14.7109375" customWidth="1"/>
    <col min="15130" max="15130" width="13.28515625" customWidth="1"/>
    <col min="15131" max="15131" width="13.7109375" customWidth="1"/>
    <col min="15132" max="15132" width="15.42578125" customWidth="1"/>
    <col min="15133" max="15133" width="14.7109375" customWidth="1"/>
    <col min="15134" max="15134" width="12.7109375" customWidth="1"/>
    <col min="15135" max="15135" width="17.5703125" customWidth="1"/>
    <col min="15136" max="15136" width="11.5703125" bestFit="1" customWidth="1"/>
    <col min="15137" max="15137" width="17.85546875" customWidth="1"/>
    <col min="15361" max="15361" width="1.5703125" customWidth="1"/>
    <col min="15362" max="15362" width="95.140625" customWidth="1"/>
    <col min="15363" max="15363" width="12.7109375" bestFit="1" customWidth="1"/>
    <col min="15364" max="15364" width="12" customWidth="1"/>
    <col min="15366" max="15366" width="12" customWidth="1"/>
    <col min="15368" max="15368" width="12" customWidth="1"/>
    <col min="15369" max="15370" width="11.140625" customWidth="1"/>
    <col min="15371" max="15371" width="14.5703125" customWidth="1"/>
    <col min="15372" max="15372" width="12.28515625" bestFit="1" customWidth="1"/>
    <col min="15373" max="15373" width="14.28515625" customWidth="1"/>
    <col min="15374" max="15374" width="13.7109375" customWidth="1"/>
    <col min="15375" max="15375" width="14.28515625" customWidth="1"/>
    <col min="15376" max="15376" width="13.140625" customWidth="1"/>
    <col min="15377" max="15377" width="13" customWidth="1"/>
    <col min="15378" max="15378" width="13.7109375" customWidth="1"/>
    <col min="15379" max="15379" width="10.85546875" customWidth="1"/>
    <col min="15380" max="15380" width="11" customWidth="1"/>
    <col min="15381" max="15381" width="14" customWidth="1"/>
    <col min="15382" max="15382" width="12" customWidth="1"/>
    <col min="15383" max="15383" width="10.28515625" customWidth="1"/>
    <col min="15384" max="15384" width="15.140625" customWidth="1"/>
    <col min="15385" max="15385" width="14.7109375" customWidth="1"/>
    <col min="15386" max="15386" width="13.28515625" customWidth="1"/>
    <col min="15387" max="15387" width="13.7109375" customWidth="1"/>
    <col min="15388" max="15388" width="15.42578125" customWidth="1"/>
    <col min="15389" max="15389" width="14.7109375" customWidth="1"/>
    <col min="15390" max="15390" width="12.7109375" customWidth="1"/>
    <col min="15391" max="15391" width="17.5703125" customWidth="1"/>
    <col min="15392" max="15392" width="11.5703125" bestFit="1" customWidth="1"/>
    <col min="15393" max="15393" width="17.85546875" customWidth="1"/>
    <col min="15617" max="15617" width="1.5703125" customWidth="1"/>
    <col min="15618" max="15618" width="95.140625" customWidth="1"/>
    <col min="15619" max="15619" width="12.7109375" bestFit="1" customWidth="1"/>
    <col min="15620" max="15620" width="12" customWidth="1"/>
    <col min="15622" max="15622" width="12" customWidth="1"/>
    <col min="15624" max="15624" width="12" customWidth="1"/>
    <col min="15625" max="15626" width="11.140625" customWidth="1"/>
    <col min="15627" max="15627" width="14.5703125" customWidth="1"/>
    <col min="15628" max="15628" width="12.28515625" bestFit="1" customWidth="1"/>
    <col min="15629" max="15629" width="14.28515625" customWidth="1"/>
    <col min="15630" max="15630" width="13.7109375" customWidth="1"/>
    <col min="15631" max="15631" width="14.28515625" customWidth="1"/>
    <col min="15632" max="15632" width="13.140625" customWidth="1"/>
    <col min="15633" max="15633" width="13" customWidth="1"/>
    <col min="15634" max="15634" width="13.7109375" customWidth="1"/>
    <col min="15635" max="15635" width="10.85546875" customWidth="1"/>
    <col min="15636" max="15636" width="11" customWidth="1"/>
    <col min="15637" max="15637" width="14" customWidth="1"/>
    <col min="15638" max="15638" width="12" customWidth="1"/>
    <col min="15639" max="15639" width="10.28515625" customWidth="1"/>
    <col min="15640" max="15640" width="15.140625" customWidth="1"/>
    <col min="15641" max="15641" width="14.7109375" customWidth="1"/>
    <col min="15642" max="15642" width="13.28515625" customWidth="1"/>
    <col min="15643" max="15643" width="13.7109375" customWidth="1"/>
    <col min="15644" max="15644" width="15.42578125" customWidth="1"/>
    <col min="15645" max="15645" width="14.7109375" customWidth="1"/>
    <col min="15646" max="15646" width="12.7109375" customWidth="1"/>
    <col min="15647" max="15647" width="17.5703125" customWidth="1"/>
    <col min="15648" max="15648" width="11.5703125" bestFit="1" customWidth="1"/>
    <col min="15649" max="15649" width="17.85546875" customWidth="1"/>
    <col min="15873" max="15873" width="1.5703125" customWidth="1"/>
    <col min="15874" max="15874" width="95.140625" customWidth="1"/>
    <col min="15875" max="15875" width="12.7109375" bestFit="1" customWidth="1"/>
    <col min="15876" max="15876" width="12" customWidth="1"/>
    <col min="15878" max="15878" width="12" customWidth="1"/>
    <col min="15880" max="15880" width="12" customWidth="1"/>
    <col min="15881" max="15882" width="11.140625" customWidth="1"/>
    <col min="15883" max="15883" width="14.5703125" customWidth="1"/>
    <col min="15884" max="15884" width="12.28515625" bestFit="1" customWidth="1"/>
    <col min="15885" max="15885" width="14.28515625" customWidth="1"/>
    <col min="15886" max="15886" width="13.7109375" customWidth="1"/>
    <col min="15887" max="15887" width="14.28515625" customWidth="1"/>
    <col min="15888" max="15888" width="13.140625" customWidth="1"/>
    <col min="15889" max="15889" width="13" customWidth="1"/>
    <col min="15890" max="15890" width="13.7109375" customWidth="1"/>
    <col min="15891" max="15891" width="10.85546875" customWidth="1"/>
    <col min="15892" max="15892" width="11" customWidth="1"/>
    <col min="15893" max="15893" width="14" customWidth="1"/>
    <col min="15894" max="15894" width="12" customWidth="1"/>
    <col min="15895" max="15895" width="10.28515625" customWidth="1"/>
    <col min="15896" max="15896" width="15.140625" customWidth="1"/>
    <col min="15897" max="15897" width="14.7109375" customWidth="1"/>
    <col min="15898" max="15898" width="13.28515625" customWidth="1"/>
    <col min="15899" max="15899" width="13.7109375" customWidth="1"/>
    <col min="15900" max="15900" width="15.42578125" customWidth="1"/>
    <col min="15901" max="15901" width="14.7109375" customWidth="1"/>
    <col min="15902" max="15902" width="12.7109375" customWidth="1"/>
    <col min="15903" max="15903" width="17.5703125" customWidth="1"/>
    <col min="15904" max="15904" width="11.5703125" bestFit="1" customWidth="1"/>
    <col min="15905" max="15905" width="17.85546875" customWidth="1"/>
    <col min="16129" max="16129" width="1.5703125" customWidth="1"/>
    <col min="16130" max="16130" width="95.140625" customWidth="1"/>
    <col min="16131" max="16131" width="12.7109375" bestFit="1" customWidth="1"/>
    <col min="16132" max="16132" width="12" customWidth="1"/>
    <col min="16134" max="16134" width="12" customWidth="1"/>
    <col min="16136" max="16136" width="12" customWidth="1"/>
    <col min="16137" max="16138" width="11.140625" customWidth="1"/>
    <col min="16139" max="16139" width="14.5703125" customWidth="1"/>
    <col min="16140" max="16140" width="12.28515625" bestFit="1" customWidth="1"/>
    <col min="16141" max="16141" width="14.28515625" customWidth="1"/>
    <col min="16142" max="16142" width="13.7109375" customWidth="1"/>
    <col min="16143" max="16143" width="14.28515625" customWidth="1"/>
    <col min="16144" max="16144" width="13.140625" customWidth="1"/>
    <col min="16145" max="16145" width="13" customWidth="1"/>
    <col min="16146" max="16146" width="13.7109375" customWidth="1"/>
    <col min="16147" max="16147" width="10.85546875" customWidth="1"/>
    <col min="16148" max="16148" width="11" customWidth="1"/>
    <col min="16149" max="16149" width="14" customWidth="1"/>
    <col min="16150" max="16150" width="12" customWidth="1"/>
    <col min="16151" max="16151" width="10.28515625" customWidth="1"/>
    <col min="16152" max="16152" width="15.140625" customWidth="1"/>
    <col min="16153" max="16153" width="14.7109375" customWidth="1"/>
    <col min="16154" max="16154" width="13.28515625" customWidth="1"/>
    <col min="16155" max="16155" width="13.7109375" customWidth="1"/>
    <col min="16156" max="16156" width="15.42578125" customWidth="1"/>
    <col min="16157" max="16157" width="14.7109375" customWidth="1"/>
    <col min="16158" max="16158" width="12.7109375" customWidth="1"/>
    <col min="16159" max="16159" width="17.5703125" customWidth="1"/>
    <col min="16160" max="16160" width="11.5703125" bestFit="1" customWidth="1"/>
    <col min="16161" max="16161" width="17.85546875" customWidth="1"/>
  </cols>
  <sheetData>
    <row r="1" spans="2:44" ht="18.75" customHeight="1" x14ac:dyDescent="0.25">
      <c r="B1" s="103" t="s">
        <v>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2:44" ht="9.7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"/>
      <c r="AF2" s="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2:44" ht="13.5" customHeight="1" x14ac:dyDescent="0.2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"/>
      <c r="AF3" s="1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2:44" ht="13.5" customHeight="1" x14ac:dyDescent="0.2">
      <c r="B4" s="105" t="s">
        <v>2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"/>
      <c r="AF4" s="1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2:44" ht="13.5" customHeight="1" x14ac:dyDescent="0.2">
      <c r="B5" s="105" t="s">
        <v>3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"/>
      <c r="AF5" s="1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2:44" ht="15" customHeight="1" thickBot="1" x14ac:dyDescent="0.25">
      <c r="B6" s="106" t="s">
        <v>4</v>
      </c>
      <c r="C6" s="108">
        <v>2014</v>
      </c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111">
        <v>2014</v>
      </c>
      <c r="P6" s="112">
        <v>2015</v>
      </c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4"/>
      <c r="AB6" s="111">
        <v>2015</v>
      </c>
      <c r="AC6" s="115" t="s">
        <v>5</v>
      </c>
      <c r="AD6" s="116"/>
      <c r="AE6" s="1"/>
      <c r="AF6" s="1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2:44" ht="25.5" customHeight="1" thickTop="1" thickBot="1" x14ac:dyDescent="0.25">
      <c r="B7" s="107"/>
      <c r="C7" s="117" t="s">
        <v>6</v>
      </c>
      <c r="D7" s="117" t="s">
        <v>7</v>
      </c>
      <c r="E7" s="117" t="s">
        <v>8</v>
      </c>
      <c r="F7" s="117" t="s">
        <v>9</v>
      </c>
      <c r="G7" s="117" t="s">
        <v>10</v>
      </c>
      <c r="H7" s="117" t="s">
        <v>11</v>
      </c>
      <c r="I7" s="117" t="s">
        <v>12</v>
      </c>
      <c r="J7" s="117" t="s">
        <v>13</v>
      </c>
      <c r="K7" s="117" t="s">
        <v>14</v>
      </c>
      <c r="L7" s="117" t="s">
        <v>15</v>
      </c>
      <c r="M7" s="117" t="s">
        <v>16</v>
      </c>
      <c r="N7" s="117" t="s">
        <v>17</v>
      </c>
      <c r="O7" s="118"/>
      <c r="P7" s="117" t="s">
        <v>6</v>
      </c>
      <c r="Q7" s="117" t="s">
        <v>7</v>
      </c>
      <c r="R7" s="117" t="s">
        <v>8</v>
      </c>
      <c r="S7" s="117" t="s">
        <v>9</v>
      </c>
      <c r="T7" s="117" t="s">
        <v>10</v>
      </c>
      <c r="U7" s="117" t="s">
        <v>11</v>
      </c>
      <c r="V7" s="117" t="s">
        <v>12</v>
      </c>
      <c r="W7" s="117" t="s">
        <v>13</v>
      </c>
      <c r="X7" s="117" t="s">
        <v>14</v>
      </c>
      <c r="Y7" s="117" t="s">
        <v>15</v>
      </c>
      <c r="Z7" s="117" t="s">
        <v>16</v>
      </c>
      <c r="AA7" s="117" t="s">
        <v>17</v>
      </c>
      <c r="AB7" s="118"/>
      <c r="AC7" s="117" t="s">
        <v>18</v>
      </c>
      <c r="AD7" s="117" t="s">
        <v>19</v>
      </c>
      <c r="AE7" s="4"/>
      <c r="AF7" s="1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2:44" ht="15.95" customHeight="1" thickTop="1" x14ac:dyDescent="0.2">
      <c r="B8" s="5" t="s">
        <v>20</v>
      </c>
      <c r="C8" s="87">
        <f>+C9+C54+C55+C56+C73</f>
        <v>34055.699999999997</v>
      </c>
      <c r="D8" s="88">
        <f>+D9+D54+D55+D56+D73</f>
        <v>28943.899999999998</v>
      </c>
      <c r="E8" s="88">
        <f t="shared" ref="E8:L8" si="0">+E9+E54+E55+E56+E73</f>
        <v>31763.413734230002</v>
      </c>
      <c r="F8" s="88">
        <f t="shared" si="0"/>
        <v>54499.5</v>
      </c>
      <c r="G8" s="88">
        <f t="shared" si="0"/>
        <v>31232.999999999996</v>
      </c>
      <c r="H8" s="88">
        <f t="shared" si="0"/>
        <v>30026.2</v>
      </c>
      <c r="I8" s="88">
        <f t="shared" si="0"/>
        <v>36554.6</v>
      </c>
      <c r="J8" s="88">
        <f t="shared" si="0"/>
        <v>30740.200000000004</v>
      </c>
      <c r="K8" s="88">
        <f t="shared" si="0"/>
        <v>30404.099999999995</v>
      </c>
      <c r="L8" s="88">
        <f t="shared" si="0"/>
        <v>37328</v>
      </c>
      <c r="M8" s="88">
        <f>+M9+M54+M55+M56+M73</f>
        <v>31643.199999999997</v>
      </c>
      <c r="N8" s="88">
        <f>+N9+N54+N55+N56+N73</f>
        <v>34355.9</v>
      </c>
      <c r="O8" s="88">
        <f>+O9+O54+O55+O56+O73</f>
        <v>411547.71373422991</v>
      </c>
      <c r="P8" s="88">
        <f>+P9+P54+P55+P56+P73</f>
        <v>40005.5</v>
      </c>
      <c r="Q8" s="88">
        <f>+Q9+Q54+Q55+Q56+Q73</f>
        <v>30819.600000000002</v>
      </c>
      <c r="R8" s="88">
        <f t="shared" ref="R8:AB8" si="1">+R9+R54+R55+R56+R73+R81</f>
        <v>33202.800000000003</v>
      </c>
      <c r="S8" s="88">
        <f t="shared" si="1"/>
        <v>48439.4</v>
      </c>
      <c r="T8" s="88">
        <f t="shared" si="1"/>
        <v>34281.4</v>
      </c>
      <c r="U8" s="88">
        <f t="shared" si="1"/>
        <v>33203.299999999996</v>
      </c>
      <c r="V8" s="88">
        <f>+V9+V54+V55+V56+V73+V81</f>
        <v>37031.299999999996</v>
      </c>
      <c r="W8" s="88">
        <f>+W9+W54+W55+W56+W73+W81</f>
        <v>35837.700000000012</v>
      </c>
      <c r="X8" s="88">
        <f>+X9+X54+X55+X56+X73+X81</f>
        <v>35340.1</v>
      </c>
      <c r="Y8" s="88">
        <f>+Y9+Y54+Y55+Y56+Y73+Y81</f>
        <v>37800.700000000004</v>
      </c>
      <c r="Z8" s="88">
        <f>+Z9+Z54+Z55+Z56+Z73+Z81</f>
        <v>34098.599999999991</v>
      </c>
      <c r="AA8" s="88">
        <f t="shared" si="1"/>
        <v>37044.200000000004</v>
      </c>
      <c r="AB8" s="88">
        <f t="shared" si="1"/>
        <v>437104.6</v>
      </c>
      <c r="AC8" s="88">
        <f t="shared" ref="AC8:AC71" si="2">+AB8-O8</f>
        <v>25556.886265770067</v>
      </c>
      <c r="AD8" s="6">
        <f t="shared" ref="AD8:AD62" si="3">+AC8/O8*100</f>
        <v>6.2099449013764279</v>
      </c>
      <c r="AE8" s="7"/>
      <c r="AF8" s="1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2:44" ht="15.95" customHeight="1" x14ac:dyDescent="0.2">
      <c r="B9" s="8" t="s">
        <v>21</v>
      </c>
      <c r="C9" s="88">
        <f t="shared" ref="C9:AB9" si="4">+C10+C15+C24+C43+C52+C53</f>
        <v>32948.299999999996</v>
      </c>
      <c r="D9" s="88">
        <f t="shared" si="4"/>
        <v>27526.6</v>
      </c>
      <c r="E9" s="88">
        <f t="shared" si="4"/>
        <v>29877.9</v>
      </c>
      <c r="F9" s="88">
        <f t="shared" si="4"/>
        <v>50782.9</v>
      </c>
      <c r="G9" s="88">
        <f t="shared" si="4"/>
        <v>30236.399999999998</v>
      </c>
      <c r="H9" s="88">
        <f t="shared" si="4"/>
        <v>28990.799999999999</v>
      </c>
      <c r="I9" s="88">
        <f t="shared" si="4"/>
        <v>34096.899999999994</v>
      </c>
      <c r="J9" s="88">
        <f t="shared" si="4"/>
        <v>29413.9</v>
      </c>
      <c r="K9" s="88">
        <f t="shared" si="4"/>
        <v>28699.199999999993</v>
      </c>
      <c r="L9" s="88">
        <f t="shared" si="4"/>
        <v>35787.5</v>
      </c>
      <c r="M9" s="88">
        <f t="shared" si="4"/>
        <v>30364</v>
      </c>
      <c r="N9" s="88">
        <f t="shared" si="4"/>
        <v>32917.9</v>
      </c>
      <c r="O9" s="88">
        <f t="shared" si="4"/>
        <v>391642.29999999993</v>
      </c>
      <c r="P9" s="88">
        <f t="shared" si="4"/>
        <v>38595.899999999994</v>
      </c>
      <c r="Q9" s="88">
        <f t="shared" si="4"/>
        <v>29358</v>
      </c>
      <c r="R9" s="88">
        <f t="shared" si="4"/>
        <v>31528.2</v>
      </c>
      <c r="S9" s="88">
        <f t="shared" si="4"/>
        <v>44406.3</v>
      </c>
      <c r="T9" s="88">
        <f t="shared" si="4"/>
        <v>32065.7</v>
      </c>
      <c r="U9" s="88">
        <f t="shared" si="4"/>
        <v>31478.899999999998</v>
      </c>
      <c r="V9" s="88">
        <f t="shared" si="4"/>
        <v>35148.6</v>
      </c>
      <c r="W9" s="88">
        <f t="shared" si="4"/>
        <v>34210.30000000001</v>
      </c>
      <c r="X9" s="88">
        <f t="shared" si="4"/>
        <v>31656.899999999998</v>
      </c>
      <c r="Y9" s="88">
        <f t="shared" si="4"/>
        <v>36350.299999999996</v>
      </c>
      <c r="Z9" s="88">
        <f t="shared" si="4"/>
        <v>32706.299999999996</v>
      </c>
      <c r="AA9" s="88">
        <f t="shared" si="4"/>
        <v>35256.699999999997</v>
      </c>
      <c r="AB9" s="88">
        <f t="shared" si="4"/>
        <v>412762.1</v>
      </c>
      <c r="AC9" s="88">
        <f t="shared" si="2"/>
        <v>21119.800000000047</v>
      </c>
      <c r="AD9" s="6">
        <f t="shared" si="3"/>
        <v>5.3926248518099431</v>
      </c>
      <c r="AE9" s="7"/>
      <c r="AF9" s="7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2:44" ht="15.95" customHeight="1" x14ac:dyDescent="0.2">
      <c r="B10" s="9" t="s">
        <v>22</v>
      </c>
      <c r="C10" s="88">
        <f t="shared" ref="C10:AB10" si="5">SUM(C11:C14)</f>
        <v>8858.9</v>
      </c>
      <c r="D10" s="88">
        <f t="shared" si="5"/>
        <v>8169.9</v>
      </c>
      <c r="E10" s="88">
        <f t="shared" si="5"/>
        <v>9271.9000000000015</v>
      </c>
      <c r="F10" s="88">
        <f t="shared" si="5"/>
        <v>27718.5</v>
      </c>
      <c r="G10" s="88">
        <f t="shared" si="5"/>
        <v>7977.9</v>
      </c>
      <c r="H10" s="88">
        <f t="shared" si="5"/>
        <v>8199.1</v>
      </c>
      <c r="I10" s="88">
        <f t="shared" si="5"/>
        <v>11923.999999999998</v>
      </c>
      <c r="J10" s="88">
        <f t="shared" si="5"/>
        <v>7595.1</v>
      </c>
      <c r="K10" s="88">
        <f t="shared" si="5"/>
        <v>7476.9</v>
      </c>
      <c r="L10" s="88">
        <f t="shared" si="5"/>
        <v>11061.400000000001</v>
      </c>
      <c r="M10" s="88">
        <f t="shared" si="5"/>
        <v>7483.0999999999995</v>
      </c>
      <c r="N10" s="88">
        <f t="shared" si="5"/>
        <v>9361.1</v>
      </c>
      <c r="O10" s="88">
        <f t="shared" si="5"/>
        <v>125097.79999999999</v>
      </c>
      <c r="P10" s="88">
        <f t="shared" si="5"/>
        <v>12754</v>
      </c>
      <c r="Q10" s="88">
        <f t="shared" si="5"/>
        <v>8026.0000000000009</v>
      </c>
      <c r="R10" s="88">
        <f t="shared" si="5"/>
        <v>8308.7000000000007</v>
      </c>
      <c r="S10" s="88">
        <f t="shared" si="5"/>
        <v>19583.800000000003</v>
      </c>
      <c r="T10" s="88">
        <f t="shared" si="5"/>
        <v>8719.7000000000007</v>
      </c>
      <c r="U10" s="88">
        <f t="shared" si="5"/>
        <v>8295</v>
      </c>
      <c r="V10" s="88">
        <f t="shared" si="5"/>
        <v>10019.4</v>
      </c>
      <c r="W10" s="88">
        <f t="shared" si="5"/>
        <v>10489.7</v>
      </c>
      <c r="X10" s="88">
        <f t="shared" si="5"/>
        <v>7394</v>
      </c>
      <c r="Y10" s="88">
        <f t="shared" si="5"/>
        <v>10179.200000000001</v>
      </c>
      <c r="Z10" s="88">
        <f t="shared" si="5"/>
        <v>7920.4</v>
      </c>
      <c r="AA10" s="88">
        <f t="shared" si="5"/>
        <v>8129.3000000000011</v>
      </c>
      <c r="AB10" s="88">
        <f t="shared" si="5"/>
        <v>119819.20000000001</v>
      </c>
      <c r="AC10" s="88">
        <f t="shared" si="2"/>
        <v>-5278.5999999999767</v>
      </c>
      <c r="AD10" s="6">
        <f t="shared" si="3"/>
        <v>-4.2195786017020103</v>
      </c>
      <c r="AE10" s="1"/>
      <c r="AF10" s="1"/>
      <c r="AG10" s="10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2:44" ht="15.95" customHeight="1" x14ac:dyDescent="0.2">
      <c r="B11" s="11" t="s">
        <v>23</v>
      </c>
      <c r="C11" s="89">
        <v>3414.1</v>
      </c>
      <c r="D11" s="89">
        <v>2654</v>
      </c>
      <c r="E11" s="89">
        <v>2742.1</v>
      </c>
      <c r="F11" s="89">
        <v>2689.4</v>
      </c>
      <c r="G11" s="89">
        <v>2697</v>
      </c>
      <c r="H11" s="89">
        <v>2719.6</v>
      </c>
      <c r="I11" s="89">
        <v>2355.6</v>
      </c>
      <c r="J11" s="89">
        <v>2419.5</v>
      </c>
      <c r="K11" s="89">
        <v>2289</v>
      </c>
      <c r="L11" s="89">
        <v>2450.3000000000002</v>
      </c>
      <c r="M11" s="89">
        <v>2470.6999999999998</v>
      </c>
      <c r="N11" s="89">
        <v>2623.7</v>
      </c>
      <c r="O11" s="89">
        <f>SUM(C11:N11)</f>
        <v>31525</v>
      </c>
      <c r="P11" s="89">
        <v>3895.4</v>
      </c>
      <c r="Q11" s="89">
        <v>2993.8</v>
      </c>
      <c r="R11" s="89">
        <v>3106</v>
      </c>
      <c r="S11" s="89">
        <v>3049.2</v>
      </c>
      <c r="T11" s="89">
        <v>3134.7</v>
      </c>
      <c r="U11" s="89">
        <v>2886.6</v>
      </c>
      <c r="V11" s="89">
        <v>2653.7</v>
      </c>
      <c r="W11" s="89">
        <v>2889.8</v>
      </c>
      <c r="X11" s="89">
        <v>2645.8</v>
      </c>
      <c r="Y11" s="89">
        <v>2550.6999999999998</v>
      </c>
      <c r="Z11" s="89">
        <v>2857</v>
      </c>
      <c r="AA11" s="89">
        <v>2885.9</v>
      </c>
      <c r="AB11" s="89">
        <f>SUM(P11:AA11)</f>
        <v>35548.6</v>
      </c>
      <c r="AC11" s="89">
        <f t="shared" si="2"/>
        <v>4023.5999999999985</v>
      </c>
      <c r="AD11" s="12">
        <f t="shared" si="3"/>
        <v>12.763203806502771</v>
      </c>
      <c r="AE11" s="13"/>
      <c r="AF11" s="1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2:44" ht="15.95" customHeight="1" x14ac:dyDescent="0.2">
      <c r="B12" s="11" t="s">
        <v>24</v>
      </c>
      <c r="C12" s="89">
        <v>3390.9</v>
      </c>
      <c r="D12" s="89">
        <v>4212.5</v>
      </c>
      <c r="E12" s="89">
        <v>5182.5</v>
      </c>
      <c r="F12" s="89">
        <v>23241.599999999999</v>
      </c>
      <c r="G12" s="89">
        <v>3289.3</v>
      </c>
      <c r="H12" s="89">
        <v>3559.5</v>
      </c>
      <c r="I12" s="89">
        <v>7673.2</v>
      </c>
      <c r="J12" s="89">
        <v>3782.7</v>
      </c>
      <c r="K12" s="89">
        <v>3740.5</v>
      </c>
      <c r="L12" s="89">
        <v>6723.9</v>
      </c>
      <c r="M12" s="89">
        <v>3529.3</v>
      </c>
      <c r="N12" s="89">
        <v>4539.3999999999996</v>
      </c>
      <c r="O12" s="89">
        <f>SUM(C12:N12)</f>
        <v>72865.299999999988</v>
      </c>
      <c r="P12" s="89">
        <v>6631.1</v>
      </c>
      <c r="Q12" s="89">
        <v>3802.4</v>
      </c>
      <c r="R12" s="89">
        <v>3637.1</v>
      </c>
      <c r="S12" s="89">
        <v>14140.2</v>
      </c>
      <c r="T12" s="89">
        <v>3563.4</v>
      </c>
      <c r="U12" s="89">
        <v>3620.5</v>
      </c>
      <c r="V12" s="89">
        <v>5712.4</v>
      </c>
      <c r="W12" s="89">
        <v>4602.8</v>
      </c>
      <c r="X12" s="89">
        <v>3420.3</v>
      </c>
      <c r="Y12" s="89">
        <v>5724.8</v>
      </c>
      <c r="Z12" s="89">
        <v>3356.7</v>
      </c>
      <c r="AA12" s="89">
        <v>3483.2</v>
      </c>
      <c r="AB12" s="89">
        <f>SUM(P12:AA12)</f>
        <v>61694.900000000009</v>
      </c>
      <c r="AC12" s="89">
        <f t="shared" si="2"/>
        <v>-11170.39999999998</v>
      </c>
      <c r="AD12" s="12">
        <f t="shared" si="3"/>
        <v>-15.330205186831018</v>
      </c>
      <c r="AE12" s="13"/>
      <c r="AF12" s="1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2:44" ht="15.95" customHeight="1" x14ac:dyDescent="0.2">
      <c r="B13" s="11" t="s">
        <v>25</v>
      </c>
      <c r="C13" s="89">
        <v>1990.3</v>
      </c>
      <c r="D13" s="89">
        <v>1230.4000000000001</v>
      </c>
      <c r="E13" s="89">
        <v>1246.2</v>
      </c>
      <c r="F13" s="89">
        <v>1701.7</v>
      </c>
      <c r="G13" s="89">
        <v>1892.7</v>
      </c>
      <c r="H13" s="89">
        <v>1823.1</v>
      </c>
      <c r="I13" s="89">
        <v>1825.3</v>
      </c>
      <c r="J13" s="89">
        <v>1332.8</v>
      </c>
      <c r="K13" s="89">
        <v>1375</v>
      </c>
      <c r="L13" s="89">
        <v>1827.5</v>
      </c>
      <c r="M13" s="89">
        <v>1421.2</v>
      </c>
      <c r="N13" s="89">
        <v>2124.4</v>
      </c>
      <c r="O13" s="89">
        <f>SUM(C13:N13)</f>
        <v>19790.599999999999</v>
      </c>
      <c r="P13" s="89">
        <v>2173.8000000000002</v>
      </c>
      <c r="Q13" s="89">
        <v>1171.7</v>
      </c>
      <c r="R13" s="89">
        <v>1497.9</v>
      </c>
      <c r="S13" s="89">
        <v>2138.5</v>
      </c>
      <c r="T13" s="89">
        <v>1943.1</v>
      </c>
      <c r="U13" s="89">
        <v>1654.9</v>
      </c>
      <c r="V13" s="89">
        <v>1592.1</v>
      </c>
      <c r="W13" s="89">
        <v>2930.5</v>
      </c>
      <c r="X13" s="89">
        <v>1268.5</v>
      </c>
      <c r="Y13" s="89">
        <v>1846</v>
      </c>
      <c r="Z13" s="89">
        <v>1651</v>
      </c>
      <c r="AA13" s="89">
        <v>1657.6</v>
      </c>
      <c r="AB13" s="89">
        <f>SUM(P13:AA13)</f>
        <v>21525.599999999999</v>
      </c>
      <c r="AC13" s="89">
        <f t="shared" si="2"/>
        <v>1735</v>
      </c>
      <c r="AD13" s="12">
        <f t="shared" si="3"/>
        <v>8.7667882732206195</v>
      </c>
      <c r="AE13" s="13"/>
      <c r="AF13" s="1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2:44" ht="15.95" customHeight="1" x14ac:dyDescent="0.2">
      <c r="B14" s="11" t="s">
        <v>26</v>
      </c>
      <c r="C14" s="89">
        <v>63.6</v>
      </c>
      <c r="D14" s="89">
        <v>73</v>
      </c>
      <c r="E14" s="89">
        <v>101.1</v>
      </c>
      <c r="F14" s="89">
        <v>85.8</v>
      </c>
      <c r="G14" s="89">
        <v>98.9</v>
      </c>
      <c r="H14" s="89">
        <v>96.9</v>
      </c>
      <c r="I14" s="89">
        <v>69.900000000000006</v>
      </c>
      <c r="J14" s="89">
        <v>60.1</v>
      </c>
      <c r="K14" s="89">
        <v>72.400000000000006</v>
      </c>
      <c r="L14" s="89">
        <v>59.7</v>
      </c>
      <c r="M14" s="89">
        <v>61.9</v>
      </c>
      <c r="N14" s="89">
        <v>73.599999999999994</v>
      </c>
      <c r="O14" s="89">
        <f>SUM(C14:N14)</f>
        <v>916.9</v>
      </c>
      <c r="P14" s="89">
        <v>53.7</v>
      </c>
      <c r="Q14" s="89">
        <v>58.1</v>
      </c>
      <c r="R14" s="89">
        <v>67.7</v>
      </c>
      <c r="S14" s="89">
        <v>255.9</v>
      </c>
      <c r="T14" s="89">
        <v>78.5</v>
      </c>
      <c r="U14" s="89">
        <v>133</v>
      </c>
      <c r="V14" s="89">
        <v>61.2</v>
      </c>
      <c r="W14" s="89">
        <v>66.599999999999994</v>
      </c>
      <c r="X14" s="89">
        <v>59.4</v>
      </c>
      <c r="Y14" s="89">
        <v>57.7</v>
      </c>
      <c r="Z14" s="89">
        <v>55.7</v>
      </c>
      <c r="AA14" s="89">
        <v>102.6</v>
      </c>
      <c r="AB14" s="89">
        <f>SUM(P14:AA14)</f>
        <v>1050.1000000000001</v>
      </c>
      <c r="AC14" s="89">
        <f t="shared" si="2"/>
        <v>133.20000000000016</v>
      </c>
      <c r="AD14" s="12">
        <f t="shared" si="3"/>
        <v>14.527211255316846</v>
      </c>
      <c r="AE14" s="13"/>
      <c r="AF14" s="1"/>
      <c r="AG14" s="14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2:44" ht="15.95" customHeight="1" x14ac:dyDescent="0.2">
      <c r="B15" s="8" t="s">
        <v>27</v>
      </c>
      <c r="C15" s="88">
        <f t="shared" ref="C15:AB15" si="6">+C16+C23</f>
        <v>1193.4000000000003</v>
      </c>
      <c r="D15" s="88">
        <f t="shared" si="6"/>
        <v>1100.7</v>
      </c>
      <c r="E15" s="88">
        <f t="shared" si="6"/>
        <v>1739.3</v>
      </c>
      <c r="F15" s="88">
        <f t="shared" si="6"/>
        <v>2293.7000000000003</v>
      </c>
      <c r="G15" s="88">
        <f t="shared" si="6"/>
        <v>1383.2</v>
      </c>
      <c r="H15" s="88">
        <f t="shared" si="6"/>
        <v>1183.9000000000001</v>
      </c>
      <c r="I15" s="88">
        <f t="shared" si="6"/>
        <v>1362</v>
      </c>
      <c r="J15" s="88">
        <f t="shared" si="6"/>
        <v>1278.2</v>
      </c>
      <c r="K15" s="88">
        <f t="shared" si="6"/>
        <v>1532.8</v>
      </c>
      <c r="L15" s="88">
        <f t="shared" si="6"/>
        <v>2523.3999999999996</v>
      </c>
      <c r="M15" s="88">
        <f t="shared" si="6"/>
        <v>1241.8999999999999</v>
      </c>
      <c r="N15" s="88">
        <f t="shared" si="6"/>
        <v>1350.5</v>
      </c>
      <c r="O15" s="88">
        <f t="shared" si="6"/>
        <v>18183.000000000004</v>
      </c>
      <c r="P15" s="88">
        <f t="shared" si="6"/>
        <v>1148.3</v>
      </c>
      <c r="Q15" s="88">
        <f t="shared" si="6"/>
        <v>1125.1000000000001</v>
      </c>
      <c r="R15" s="88">
        <f t="shared" si="6"/>
        <v>1972.3</v>
      </c>
      <c r="S15" s="88">
        <f t="shared" si="6"/>
        <v>2433.1999999999998</v>
      </c>
      <c r="T15" s="88">
        <f t="shared" si="6"/>
        <v>1485.6</v>
      </c>
      <c r="U15" s="88">
        <f t="shared" si="6"/>
        <v>1385.7</v>
      </c>
      <c r="V15" s="88">
        <f t="shared" si="6"/>
        <v>1625.2000000000003</v>
      </c>
      <c r="W15" s="88">
        <f t="shared" si="6"/>
        <v>1251.2</v>
      </c>
      <c r="X15" s="88">
        <f t="shared" si="6"/>
        <v>1632.4999999999998</v>
      </c>
      <c r="Y15" s="88">
        <f t="shared" si="6"/>
        <v>2390.7999999999997</v>
      </c>
      <c r="Z15" s="88">
        <f t="shared" si="6"/>
        <v>1187.9999999999998</v>
      </c>
      <c r="AA15" s="88">
        <f t="shared" si="6"/>
        <v>1406.2</v>
      </c>
      <c r="AB15" s="88">
        <f t="shared" si="6"/>
        <v>19044.099999999999</v>
      </c>
      <c r="AC15" s="88">
        <f t="shared" si="2"/>
        <v>861.09999999999491</v>
      </c>
      <c r="AD15" s="15">
        <f t="shared" si="3"/>
        <v>4.7357421767584817</v>
      </c>
      <c r="AE15" s="13"/>
      <c r="AF15" s="1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2:44" ht="15.95" customHeight="1" x14ac:dyDescent="0.2">
      <c r="B16" s="16" t="s">
        <v>28</v>
      </c>
      <c r="C16" s="88">
        <f t="shared" ref="C16:AB16" si="7">SUM(C17:C22)</f>
        <v>1144.7000000000003</v>
      </c>
      <c r="D16" s="88">
        <f t="shared" si="7"/>
        <v>1053.5</v>
      </c>
      <c r="E16" s="88">
        <f t="shared" si="7"/>
        <v>1670.6</v>
      </c>
      <c r="F16" s="88">
        <f t="shared" si="7"/>
        <v>2236.6000000000004</v>
      </c>
      <c r="G16" s="88">
        <f t="shared" si="7"/>
        <v>1322.4</v>
      </c>
      <c r="H16" s="88">
        <f t="shared" si="7"/>
        <v>1126.9000000000001</v>
      </c>
      <c r="I16" s="88">
        <f t="shared" si="7"/>
        <v>1297.7</v>
      </c>
      <c r="J16" s="88">
        <f t="shared" si="7"/>
        <v>1227</v>
      </c>
      <c r="K16" s="88">
        <f t="shared" si="7"/>
        <v>1469.6</v>
      </c>
      <c r="L16" s="88">
        <f t="shared" si="7"/>
        <v>2463.1999999999998</v>
      </c>
      <c r="M16" s="88">
        <f t="shared" si="7"/>
        <v>1193.8</v>
      </c>
      <c r="N16" s="88">
        <f t="shared" si="7"/>
        <v>1283.3</v>
      </c>
      <c r="O16" s="88">
        <f t="shared" si="7"/>
        <v>17489.300000000003</v>
      </c>
      <c r="P16" s="88">
        <f t="shared" si="7"/>
        <v>1106.7</v>
      </c>
      <c r="Q16" s="88">
        <f t="shared" si="7"/>
        <v>1073.9000000000001</v>
      </c>
      <c r="R16" s="88">
        <f t="shared" si="7"/>
        <v>1899.7</v>
      </c>
      <c r="S16" s="88">
        <f t="shared" si="7"/>
        <v>2378</v>
      </c>
      <c r="T16" s="88">
        <f t="shared" si="7"/>
        <v>1429.5</v>
      </c>
      <c r="U16" s="88">
        <f t="shared" si="7"/>
        <v>1319.2</v>
      </c>
      <c r="V16" s="88">
        <f t="shared" si="7"/>
        <v>1569.8000000000002</v>
      </c>
      <c r="W16" s="88">
        <f t="shared" si="7"/>
        <v>1202.8</v>
      </c>
      <c r="X16" s="88">
        <f t="shared" si="7"/>
        <v>1567.7999999999997</v>
      </c>
      <c r="Y16" s="88">
        <f t="shared" si="7"/>
        <v>2325.9999999999995</v>
      </c>
      <c r="Z16" s="88">
        <f t="shared" si="7"/>
        <v>1125.6999999999998</v>
      </c>
      <c r="AA16" s="88">
        <f t="shared" si="7"/>
        <v>1337.2</v>
      </c>
      <c r="AB16" s="88">
        <f t="shared" si="7"/>
        <v>18336.3</v>
      </c>
      <c r="AC16" s="88">
        <f t="shared" si="2"/>
        <v>846.99999999999636</v>
      </c>
      <c r="AD16" s="15">
        <f t="shared" si="3"/>
        <v>4.8429611248020006</v>
      </c>
      <c r="AE16" s="13"/>
      <c r="AF16" s="1"/>
      <c r="AG16" s="14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2:83" ht="15.95" customHeight="1" x14ac:dyDescent="0.2">
      <c r="B17" s="17" t="s">
        <v>29</v>
      </c>
      <c r="C17" s="89">
        <v>43.4</v>
      </c>
      <c r="D17" s="89">
        <v>99.8</v>
      </c>
      <c r="E17" s="89">
        <v>513.6</v>
      </c>
      <c r="F17" s="89">
        <v>72.8</v>
      </c>
      <c r="G17" s="89">
        <v>52</v>
      </c>
      <c r="H17" s="89">
        <v>48.1</v>
      </c>
      <c r="I17" s="89">
        <v>57.9</v>
      </c>
      <c r="J17" s="89">
        <v>86.9</v>
      </c>
      <c r="K17" s="89">
        <v>464.2</v>
      </c>
      <c r="L17" s="89">
        <v>60.6</v>
      </c>
      <c r="M17" s="89">
        <v>41.1</v>
      </c>
      <c r="N17" s="89">
        <v>38.200000000000003</v>
      </c>
      <c r="O17" s="89">
        <f t="shared" ref="O17:O23" si="8">SUM(C17:N17)</f>
        <v>1578.5999999999997</v>
      </c>
      <c r="P17" s="89">
        <v>38.200000000000003</v>
      </c>
      <c r="Q17" s="89">
        <v>130.30000000000001</v>
      </c>
      <c r="R17" s="89">
        <v>562.9</v>
      </c>
      <c r="S17" s="89">
        <v>82.4</v>
      </c>
      <c r="T17" s="89">
        <v>75.900000000000006</v>
      </c>
      <c r="U17" s="89">
        <v>68</v>
      </c>
      <c r="V17" s="89">
        <v>57.2</v>
      </c>
      <c r="W17" s="89">
        <v>91.7</v>
      </c>
      <c r="X17" s="89">
        <v>480.7</v>
      </c>
      <c r="Y17" s="89">
        <v>68.3</v>
      </c>
      <c r="Z17" s="89">
        <v>49.5</v>
      </c>
      <c r="AA17" s="89">
        <v>49.8</v>
      </c>
      <c r="AB17" s="89">
        <f t="shared" ref="AB17:AB23" si="9">SUM(P17:AA17)</f>
        <v>1754.8999999999999</v>
      </c>
      <c r="AC17" s="89">
        <f t="shared" si="2"/>
        <v>176.30000000000018</v>
      </c>
      <c r="AD17" s="12">
        <f t="shared" si="3"/>
        <v>11.168123653870532</v>
      </c>
      <c r="AE17" s="13"/>
      <c r="AF17" s="1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2:83" ht="15.95" customHeight="1" x14ac:dyDescent="0.2">
      <c r="B18" s="17" t="s">
        <v>30</v>
      </c>
      <c r="C18" s="89">
        <v>120.9</v>
      </c>
      <c r="D18" s="89">
        <v>54.1</v>
      </c>
      <c r="E18" s="89">
        <v>82.3</v>
      </c>
      <c r="F18" s="89">
        <v>1223.5</v>
      </c>
      <c r="G18" s="89">
        <v>141.30000000000001</v>
      </c>
      <c r="H18" s="89">
        <v>131.6</v>
      </c>
      <c r="I18" s="89">
        <v>189.8</v>
      </c>
      <c r="J18" s="89">
        <v>61.9</v>
      </c>
      <c r="K18" s="89">
        <v>80.599999999999994</v>
      </c>
      <c r="L18" s="89">
        <v>1210.4000000000001</v>
      </c>
      <c r="M18" s="89">
        <v>80</v>
      </c>
      <c r="N18" s="89">
        <v>77.3</v>
      </c>
      <c r="O18" s="89">
        <f t="shared" si="8"/>
        <v>3453.7000000000003</v>
      </c>
      <c r="P18" s="89">
        <v>137.80000000000001</v>
      </c>
      <c r="Q18" s="89">
        <v>50.9</v>
      </c>
      <c r="R18" s="89">
        <v>112.6</v>
      </c>
      <c r="S18" s="89">
        <v>1253.2</v>
      </c>
      <c r="T18" s="89">
        <v>140.5</v>
      </c>
      <c r="U18" s="89">
        <v>142.9</v>
      </c>
      <c r="V18" s="89">
        <v>168.3</v>
      </c>
      <c r="W18" s="89">
        <v>78.099999999999994</v>
      </c>
      <c r="X18" s="89">
        <v>103.1</v>
      </c>
      <c r="Y18" s="89">
        <v>1062.4000000000001</v>
      </c>
      <c r="Z18" s="89">
        <v>103.9</v>
      </c>
      <c r="AA18" s="89">
        <v>91.4</v>
      </c>
      <c r="AB18" s="89">
        <f t="shared" si="9"/>
        <v>3445.1000000000004</v>
      </c>
      <c r="AC18" s="89">
        <f t="shared" si="2"/>
        <v>-8.5999999999999091</v>
      </c>
      <c r="AD18" s="12">
        <f t="shared" si="3"/>
        <v>-0.24900830992847983</v>
      </c>
      <c r="AE18" s="13"/>
      <c r="AF18" s="1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2:83" ht="15.95" customHeight="1" x14ac:dyDescent="0.2">
      <c r="B19" s="17" t="s">
        <v>31</v>
      </c>
      <c r="C19" s="89">
        <v>298.10000000000002</v>
      </c>
      <c r="D19" s="89">
        <v>396.6</v>
      </c>
      <c r="E19" s="89">
        <v>392.8</v>
      </c>
      <c r="F19" s="89">
        <v>379.1</v>
      </c>
      <c r="G19" s="89">
        <v>430.6</v>
      </c>
      <c r="H19" s="89">
        <v>414.1</v>
      </c>
      <c r="I19" s="89">
        <v>488.4</v>
      </c>
      <c r="J19" s="89">
        <v>399</v>
      </c>
      <c r="K19" s="89">
        <v>398.4</v>
      </c>
      <c r="L19" s="89">
        <v>457.7</v>
      </c>
      <c r="M19" s="89">
        <v>362.5</v>
      </c>
      <c r="N19" s="89">
        <v>458.6</v>
      </c>
      <c r="O19" s="89">
        <f t="shared" si="8"/>
        <v>4875.8999999999996</v>
      </c>
      <c r="P19" s="89">
        <v>283.10000000000002</v>
      </c>
      <c r="Q19" s="89">
        <v>407.8</v>
      </c>
      <c r="R19" s="89">
        <v>437.2</v>
      </c>
      <c r="S19" s="89">
        <v>374.5</v>
      </c>
      <c r="T19" s="89">
        <v>434.3</v>
      </c>
      <c r="U19" s="89">
        <v>486</v>
      </c>
      <c r="V19" s="89">
        <v>574.4</v>
      </c>
      <c r="W19" s="89">
        <v>462.5</v>
      </c>
      <c r="X19" s="89">
        <v>444.4</v>
      </c>
      <c r="Y19" s="89">
        <v>447.3</v>
      </c>
      <c r="Z19" s="89">
        <v>382.4</v>
      </c>
      <c r="AA19" s="89">
        <v>435.3</v>
      </c>
      <c r="AB19" s="89">
        <f t="shared" si="9"/>
        <v>5169.2</v>
      </c>
      <c r="AC19" s="89">
        <f t="shared" si="2"/>
        <v>293.30000000000018</v>
      </c>
      <c r="AD19" s="12">
        <f t="shared" si="3"/>
        <v>6.0152997395352692</v>
      </c>
      <c r="AE19" s="13"/>
      <c r="AF19" s="1"/>
      <c r="AG19" s="14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2:83" ht="15.95" customHeight="1" x14ac:dyDescent="0.2">
      <c r="B20" s="19" t="s">
        <v>32</v>
      </c>
      <c r="C20" s="89">
        <v>79.3</v>
      </c>
      <c r="D20" s="89">
        <v>72.7</v>
      </c>
      <c r="E20" s="89">
        <v>76.8</v>
      </c>
      <c r="F20" s="89">
        <v>73.7</v>
      </c>
      <c r="G20" s="89">
        <v>70.7</v>
      </c>
      <c r="H20" s="89">
        <v>66.7</v>
      </c>
      <c r="I20" s="89">
        <v>75.8</v>
      </c>
      <c r="J20" s="89">
        <v>70.8</v>
      </c>
      <c r="K20" s="89">
        <v>70</v>
      </c>
      <c r="L20" s="89">
        <v>88.3</v>
      </c>
      <c r="M20" s="89">
        <v>69.2</v>
      </c>
      <c r="N20" s="89">
        <v>83.6</v>
      </c>
      <c r="O20" s="89">
        <f t="shared" si="8"/>
        <v>897.59999999999991</v>
      </c>
      <c r="P20" s="89">
        <v>81.099999999999994</v>
      </c>
      <c r="Q20" s="89">
        <v>77.7</v>
      </c>
      <c r="R20" s="89">
        <v>89.5</v>
      </c>
      <c r="S20" s="89">
        <v>78.5</v>
      </c>
      <c r="T20" s="89">
        <v>78.400000000000006</v>
      </c>
      <c r="U20" s="89">
        <v>76.400000000000006</v>
      </c>
      <c r="V20" s="89">
        <v>75.599999999999994</v>
      </c>
      <c r="W20" s="89">
        <v>75.599999999999994</v>
      </c>
      <c r="X20" s="89">
        <v>68.5</v>
      </c>
      <c r="Y20" s="89">
        <v>81.099999999999994</v>
      </c>
      <c r="Z20" s="89">
        <v>77.8</v>
      </c>
      <c r="AA20" s="89">
        <v>86.8</v>
      </c>
      <c r="AB20" s="89">
        <f t="shared" si="9"/>
        <v>947</v>
      </c>
      <c r="AC20" s="89">
        <f t="shared" si="2"/>
        <v>49.400000000000091</v>
      </c>
      <c r="AD20" s="12">
        <f t="shared" si="3"/>
        <v>5.5035650623886028</v>
      </c>
      <c r="AE20" s="13"/>
      <c r="AF20" s="1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2:83" ht="15.95" customHeight="1" x14ac:dyDescent="0.2">
      <c r="B21" s="17" t="s">
        <v>33</v>
      </c>
      <c r="C21" s="89">
        <v>500.1</v>
      </c>
      <c r="D21" s="89">
        <v>396.4</v>
      </c>
      <c r="E21" s="89">
        <v>449</v>
      </c>
      <c r="F21" s="89">
        <v>407.2</v>
      </c>
      <c r="G21" s="89">
        <v>562.5</v>
      </c>
      <c r="H21" s="89">
        <v>421</v>
      </c>
      <c r="I21" s="89">
        <v>427.9</v>
      </c>
      <c r="J21" s="89">
        <v>552.4</v>
      </c>
      <c r="K21" s="89">
        <v>410.5</v>
      </c>
      <c r="L21" s="89">
        <v>552.5</v>
      </c>
      <c r="M21" s="89">
        <v>406.2</v>
      </c>
      <c r="N21" s="89">
        <v>534.4</v>
      </c>
      <c r="O21" s="89">
        <f t="shared" si="8"/>
        <v>5620.0999999999995</v>
      </c>
      <c r="P21" s="89">
        <v>502</v>
      </c>
      <c r="Q21" s="89">
        <v>345.8</v>
      </c>
      <c r="R21" s="89">
        <v>558.29999999999995</v>
      </c>
      <c r="S21" s="89">
        <v>431.4</v>
      </c>
      <c r="T21" s="89">
        <v>571.1</v>
      </c>
      <c r="U21" s="89">
        <v>458</v>
      </c>
      <c r="V21" s="89">
        <v>616.9</v>
      </c>
      <c r="W21" s="89">
        <v>440.2</v>
      </c>
      <c r="X21" s="89">
        <v>420.1</v>
      </c>
      <c r="Y21" s="89">
        <v>585.79999999999995</v>
      </c>
      <c r="Z21" s="89">
        <v>454.6</v>
      </c>
      <c r="AA21" s="89">
        <v>566.6</v>
      </c>
      <c r="AB21" s="89">
        <f t="shared" si="9"/>
        <v>5950.8000000000011</v>
      </c>
      <c r="AC21" s="89">
        <f t="shared" si="2"/>
        <v>330.70000000000164</v>
      </c>
      <c r="AD21" s="12">
        <f t="shared" si="3"/>
        <v>5.8842369352858785</v>
      </c>
      <c r="AE21" s="13"/>
      <c r="AF21" s="1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2:83" ht="15.95" customHeight="1" x14ac:dyDescent="0.2">
      <c r="B22" s="19" t="s">
        <v>34</v>
      </c>
      <c r="C22" s="89">
        <v>102.9</v>
      </c>
      <c r="D22" s="89">
        <v>33.9</v>
      </c>
      <c r="E22" s="89">
        <v>156.1</v>
      </c>
      <c r="F22" s="89">
        <v>80.3</v>
      </c>
      <c r="G22" s="89">
        <v>65.3</v>
      </c>
      <c r="H22" s="89">
        <v>45.4</v>
      </c>
      <c r="I22" s="89">
        <v>57.9</v>
      </c>
      <c r="J22" s="89">
        <f>0.3+55.7</f>
        <v>56</v>
      </c>
      <c r="K22" s="89">
        <v>45.9</v>
      </c>
      <c r="L22" s="89">
        <v>93.7</v>
      </c>
      <c r="M22" s="89">
        <v>234.8</v>
      </c>
      <c r="N22" s="88">
        <v>91.2</v>
      </c>
      <c r="O22" s="89">
        <f t="shared" si="8"/>
        <v>1063.4000000000001</v>
      </c>
      <c r="P22" s="89">
        <v>64.5</v>
      </c>
      <c r="Q22" s="89">
        <v>61.4</v>
      </c>
      <c r="R22" s="89">
        <v>139.19999999999999</v>
      </c>
      <c r="S22" s="89">
        <v>158</v>
      </c>
      <c r="T22" s="89">
        <v>129.30000000000001</v>
      </c>
      <c r="U22" s="89">
        <v>87.9</v>
      </c>
      <c r="V22" s="89">
        <v>77.400000000000006</v>
      </c>
      <c r="W22" s="89">
        <v>54.7</v>
      </c>
      <c r="X22" s="89">
        <v>51</v>
      </c>
      <c r="Y22" s="89">
        <v>81.099999999999994</v>
      </c>
      <c r="Z22" s="89">
        <v>57.5</v>
      </c>
      <c r="AA22" s="89">
        <v>107.3</v>
      </c>
      <c r="AB22" s="89">
        <f t="shared" si="9"/>
        <v>1069.3000000000002</v>
      </c>
      <c r="AC22" s="89">
        <f t="shared" si="2"/>
        <v>5.9000000000000909</v>
      </c>
      <c r="AD22" s="12">
        <f t="shared" si="3"/>
        <v>0.55482414895618681</v>
      </c>
      <c r="AE22" s="13"/>
      <c r="AF22" s="1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2:83" ht="15.95" customHeight="1" x14ac:dyDescent="0.2">
      <c r="B23" s="16" t="s">
        <v>35</v>
      </c>
      <c r="C23" s="88">
        <v>48.7</v>
      </c>
      <c r="D23" s="88">
        <v>47.2</v>
      </c>
      <c r="E23" s="88">
        <v>68.7</v>
      </c>
      <c r="F23" s="88">
        <v>57.1</v>
      </c>
      <c r="G23" s="88">
        <v>60.8</v>
      </c>
      <c r="H23" s="88">
        <v>57</v>
      </c>
      <c r="I23" s="88">
        <v>64.3</v>
      </c>
      <c r="J23" s="88">
        <v>51.2</v>
      </c>
      <c r="K23" s="88">
        <v>63.2</v>
      </c>
      <c r="L23" s="88">
        <v>60.2</v>
      </c>
      <c r="M23" s="88">
        <v>48.1</v>
      </c>
      <c r="N23" s="88">
        <v>67.2</v>
      </c>
      <c r="O23" s="88">
        <f t="shared" si="8"/>
        <v>693.70000000000016</v>
      </c>
      <c r="P23" s="88">
        <v>41.6</v>
      </c>
      <c r="Q23" s="88">
        <v>51.2</v>
      </c>
      <c r="R23" s="88">
        <v>72.599999999999994</v>
      </c>
      <c r="S23" s="88">
        <v>55.2</v>
      </c>
      <c r="T23" s="88">
        <v>56.1</v>
      </c>
      <c r="U23" s="88">
        <v>66.5</v>
      </c>
      <c r="V23" s="88">
        <v>55.4</v>
      </c>
      <c r="W23" s="88">
        <v>48.4</v>
      </c>
      <c r="X23" s="88">
        <v>64.7</v>
      </c>
      <c r="Y23" s="88">
        <v>64.8</v>
      </c>
      <c r="Z23" s="88">
        <v>62.3</v>
      </c>
      <c r="AA23" s="88">
        <v>69</v>
      </c>
      <c r="AB23" s="88">
        <f t="shared" si="9"/>
        <v>707.8</v>
      </c>
      <c r="AC23" s="88">
        <f t="shared" si="2"/>
        <v>14.099999999999795</v>
      </c>
      <c r="AD23" s="6">
        <f t="shared" si="3"/>
        <v>2.0325789246071491</v>
      </c>
      <c r="AE23" s="13"/>
      <c r="AF23" s="1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2:83" ht="15.95" customHeight="1" x14ac:dyDescent="0.2">
      <c r="B24" s="9" t="s">
        <v>36</v>
      </c>
      <c r="C24" s="88">
        <f>+C25+C28+C36+C42</f>
        <v>20944.8</v>
      </c>
      <c r="D24" s="88">
        <f>+D25+D28+D36+D42</f>
        <v>16440.399999999998</v>
      </c>
      <c r="E24" s="88">
        <f>+E25+E28+E36+E42</f>
        <v>16698.500000000004</v>
      </c>
      <c r="F24" s="88">
        <f>+F25+F28+F36+F42</f>
        <v>18540.799999999996</v>
      </c>
      <c r="G24" s="88">
        <f t="shared" ref="G24:N24" si="10">+G25+G28+G36+G42</f>
        <v>18554.8</v>
      </c>
      <c r="H24" s="88">
        <f t="shared" si="10"/>
        <v>17484.900000000001</v>
      </c>
      <c r="I24" s="88">
        <f t="shared" si="10"/>
        <v>18424.2</v>
      </c>
      <c r="J24" s="88">
        <f t="shared" si="10"/>
        <v>18215.099999999999</v>
      </c>
      <c r="K24" s="88">
        <f t="shared" si="10"/>
        <v>17483.099999999999</v>
      </c>
      <c r="L24" s="88">
        <f t="shared" si="10"/>
        <v>19702</v>
      </c>
      <c r="M24" s="88">
        <f t="shared" si="10"/>
        <v>19146.5</v>
      </c>
      <c r="N24" s="88">
        <f t="shared" si="10"/>
        <v>19747.400000000001</v>
      </c>
      <c r="O24" s="88">
        <f>+O25+O28+O36+O42</f>
        <v>221382.5</v>
      </c>
      <c r="P24" s="88">
        <f>+P25+P28+P36+P42</f>
        <v>22417.4</v>
      </c>
      <c r="Q24" s="88">
        <f>+Q25+Q28+Q36+Q42</f>
        <v>18058.5</v>
      </c>
      <c r="R24" s="88">
        <f>+R25+R28+R36+R42</f>
        <v>18745.100000000002</v>
      </c>
      <c r="S24" s="88">
        <f>+S25+S28+S36+S42</f>
        <v>20052.400000000001</v>
      </c>
      <c r="T24" s="88">
        <f t="shared" ref="T24:Z24" si="11">+T25+T28+T36+T42</f>
        <v>19215.599999999999</v>
      </c>
      <c r="U24" s="88">
        <f t="shared" si="11"/>
        <v>19313.599999999999</v>
      </c>
      <c r="V24" s="88">
        <f t="shared" si="11"/>
        <v>20511.400000000001</v>
      </c>
      <c r="W24" s="88">
        <f t="shared" si="11"/>
        <v>19844.500000000004</v>
      </c>
      <c r="X24" s="88">
        <f t="shared" si="11"/>
        <v>19835.899999999998</v>
      </c>
      <c r="Y24" s="88">
        <f t="shared" si="11"/>
        <v>21015.200000000001</v>
      </c>
      <c r="Z24" s="88">
        <f t="shared" si="11"/>
        <v>20585.899999999998</v>
      </c>
      <c r="AA24" s="88">
        <f>+AA25+AA28+AA36+AA42</f>
        <v>22686.799999999996</v>
      </c>
      <c r="AB24" s="88">
        <f>+AB25+AB28+AB36+AB42</f>
        <v>242282.29999999996</v>
      </c>
      <c r="AC24" s="88">
        <f t="shared" si="2"/>
        <v>20899.799999999959</v>
      </c>
      <c r="AD24" s="6">
        <f t="shared" si="3"/>
        <v>9.4405836052985048</v>
      </c>
      <c r="AE24" s="13"/>
      <c r="AF24" s="1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2:83" ht="15.95" customHeight="1" x14ac:dyDescent="0.2">
      <c r="B25" s="20" t="s">
        <v>37</v>
      </c>
      <c r="C25" s="88">
        <f t="shared" ref="C25:AB25" si="12">+C26+C27</f>
        <v>11378.7</v>
      </c>
      <c r="D25" s="88">
        <f t="shared" si="12"/>
        <v>9703.9</v>
      </c>
      <c r="E25" s="88">
        <f t="shared" si="12"/>
        <v>10302</v>
      </c>
      <c r="F25" s="88">
        <f t="shared" si="12"/>
        <v>11072.2</v>
      </c>
      <c r="G25" s="88">
        <f t="shared" si="12"/>
        <v>10730.2</v>
      </c>
      <c r="H25" s="88">
        <f t="shared" si="12"/>
        <v>10399.200000000001</v>
      </c>
      <c r="I25" s="88">
        <f t="shared" si="12"/>
        <v>10650.9</v>
      </c>
      <c r="J25" s="88">
        <f t="shared" si="12"/>
        <v>11013.2</v>
      </c>
      <c r="K25" s="88">
        <f t="shared" si="12"/>
        <v>10617</v>
      </c>
      <c r="L25" s="88">
        <f t="shared" si="12"/>
        <v>11417.5</v>
      </c>
      <c r="M25" s="88">
        <f t="shared" si="12"/>
        <v>11339.2</v>
      </c>
      <c r="N25" s="88">
        <f t="shared" si="12"/>
        <v>11822.7</v>
      </c>
      <c r="O25" s="88">
        <f t="shared" si="12"/>
        <v>130446.7</v>
      </c>
      <c r="P25" s="88">
        <f t="shared" si="12"/>
        <v>12832.2</v>
      </c>
      <c r="Q25" s="88">
        <f t="shared" si="12"/>
        <v>11123.9</v>
      </c>
      <c r="R25" s="88">
        <f t="shared" si="12"/>
        <v>11973</v>
      </c>
      <c r="S25" s="88">
        <f t="shared" si="12"/>
        <v>11892.7</v>
      </c>
      <c r="T25" s="88">
        <f t="shared" si="12"/>
        <v>11921.9</v>
      </c>
      <c r="U25" s="88">
        <f t="shared" si="12"/>
        <v>11935.8</v>
      </c>
      <c r="V25" s="88">
        <f t="shared" si="12"/>
        <v>12315.2</v>
      </c>
      <c r="W25" s="88">
        <f t="shared" si="12"/>
        <v>12330.7</v>
      </c>
      <c r="X25" s="88">
        <f t="shared" si="12"/>
        <v>12484.9</v>
      </c>
      <c r="Y25" s="88">
        <f t="shared" si="12"/>
        <v>12358.9</v>
      </c>
      <c r="Z25" s="88">
        <f t="shared" si="12"/>
        <v>12690.3</v>
      </c>
      <c r="AA25" s="88">
        <f t="shared" si="12"/>
        <v>13179.3</v>
      </c>
      <c r="AB25" s="88">
        <f t="shared" si="12"/>
        <v>147038.79999999999</v>
      </c>
      <c r="AC25" s="88">
        <f t="shared" si="2"/>
        <v>16592.099999999991</v>
      </c>
      <c r="AD25" s="6">
        <f t="shared" si="3"/>
        <v>12.719447866446595</v>
      </c>
      <c r="AE25" s="13"/>
      <c r="AF25" s="1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2:83" ht="15.95" customHeight="1" x14ac:dyDescent="0.2">
      <c r="B26" s="21" t="s">
        <v>38</v>
      </c>
      <c r="C26" s="89">
        <v>7741.2</v>
      </c>
      <c r="D26" s="89">
        <v>6297.9</v>
      </c>
      <c r="E26" s="89">
        <v>6113.7</v>
      </c>
      <c r="F26" s="89">
        <v>6550.8</v>
      </c>
      <c r="G26" s="89">
        <v>6130.4</v>
      </c>
      <c r="H26" s="89">
        <v>6154</v>
      </c>
      <c r="I26" s="89">
        <v>5945.4</v>
      </c>
      <c r="J26" s="89">
        <v>6545.9</v>
      </c>
      <c r="K26" s="89">
        <v>6279.9</v>
      </c>
      <c r="L26" s="89">
        <v>6073.4</v>
      </c>
      <c r="M26" s="89">
        <v>6560.5</v>
      </c>
      <c r="N26" s="89">
        <v>6689.2</v>
      </c>
      <c r="O26" s="89">
        <f>SUM(C26:N26)</f>
        <v>77082.3</v>
      </c>
      <c r="P26" s="89">
        <v>8533</v>
      </c>
      <c r="Q26" s="89">
        <v>6895.2</v>
      </c>
      <c r="R26" s="89">
        <v>6908.6</v>
      </c>
      <c r="S26" s="89">
        <v>7267.1</v>
      </c>
      <c r="T26" s="89">
        <v>6848.9</v>
      </c>
      <c r="U26" s="89">
        <v>6875.3</v>
      </c>
      <c r="V26" s="89">
        <v>6954.1</v>
      </c>
      <c r="W26" s="89">
        <v>7273.3</v>
      </c>
      <c r="X26" s="89">
        <v>6947</v>
      </c>
      <c r="Y26" s="89">
        <v>6470.5</v>
      </c>
      <c r="Z26" s="89">
        <v>6820.5</v>
      </c>
      <c r="AA26" s="89">
        <v>7128.2</v>
      </c>
      <c r="AB26" s="89">
        <f>SUM(P26:AA26)</f>
        <v>84921.7</v>
      </c>
      <c r="AC26" s="89">
        <f t="shared" si="2"/>
        <v>7839.3999999999942</v>
      </c>
      <c r="AD26" s="12">
        <f t="shared" si="3"/>
        <v>10.170168767667796</v>
      </c>
      <c r="AE26" s="13"/>
      <c r="AF26" s="1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2:83" ht="15.95" customHeight="1" x14ac:dyDescent="0.2">
      <c r="B27" s="21" t="s">
        <v>39</v>
      </c>
      <c r="C27" s="89">
        <v>3637.5</v>
      </c>
      <c r="D27" s="89">
        <v>3406</v>
      </c>
      <c r="E27" s="89">
        <v>4188.3</v>
      </c>
      <c r="F27" s="89">
        <v>4521.3999999999996</v>
      </c>
      <c r="G27" s="89">
        <v>4599.8</v>
      </c>
      <c r="H27" s="89">
        <v>4245.2</v>
      </c>
      <c r="I27" s="89">
        <v>4705.5</v>
      </c>
      <c r="J27" s="89">
        <v>4467.3</v>
      </c>
      <c r="K27" s="89">
        <v>4337.1000000000004</v>
      </c>
      <c r="L27" s="89">
        <v>5344.1</v>
      </c>
      <c r="M27" s="89">
        <v>4778.7</v>
      </c>
      <c r="N27" s="89">
        <v>5133.5</v>
      </c>
      <c r="O27" s="89">
        <f>SUM(C27:N27)</f>
        <v>53364.399999999994</v>
      </c>
      <c r="P27" s="89">
        <v>4299.2</v>
      </c>
      <c r="Q27" s="89">
        <v>4228.7</v>
      </c>
      <c r="R27" s="89">
        <v>5064.3999999999996</v>
      </c>
      <c r="S27" s="89">
        <v>4625.6000000000004</v>
      </c>
      <c r="T27" s="89">
        <v>5073</v>
      </c>
      <c r="U27" s="89">
        <v>5060.5</v>
      </c>
      <c r="V27" s="89">
        <v>5361.1</v>
      </c>
      <c r="W27" s="89">
        <v>5057.3999999999996</v>
      </c>
      <c r="X27" s="89">
        <v>5537.9</v>
      </c>
      <c r="Y27" s="89">
        <v>5888.4</v>
      </c>
      <c r="Z27" s="89">
        <v>5869.8</v>
      </c>
      <c r="AA27" s="89">
        <v>6051.1</v>
      </c>
      <c r="AB27" s="89">
        <f>SUM(P27:AA27)</f>
        <v>62117.100000000006</v>
      </c>
      <c r="AC27" s="89">
        <f t="shared" si="2"/>
        <v>8752.7000000000116</v>
      </c>
      <c r="AD27" s="12">
        <f t="shared" si="3"/>
        <v>16.401758475687934</v>
      </c>
      <c r="AE27" s="13"/>
      <c r="AF27" s="1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2:83" ht="15.95" customHeight="1" x14ac:dyDescent="0.2">
      <c r="B28" s="22" t="s">
        <v>40</v>
      </c>
      <c r="C28" s="88">
        <f t="shared" ref="C28:AB28" si="13">SUM(C29:C35)</f>
        <v>8474.7999999999993</v>
      </c>
      <c r="D28" s="88">
        <f t="shared" si="13"/>
        <v>6050.4</v>
      </c>
      <c r="E28" s="88">
        <f t="shared" si="13"/>
        <v>5690.7000000000007</v>
      </c>
      <c r="F28" s="88">
        <f t="shared" si="13"/>
        <v>6861.4</v>
      </c>
      <c r="G28" s="88">
        <f t="shared" si="13"/>
        <v>7188.3</v>
      </c>
      <c r="H28" s="88">
        <f t="shared" si="13"/>
        <v>6447</v>
      </c>
      <c r="I28" s="88">
        <f t="shared" si="13"/>
        <v>7083</v>
      </c>
      <c r="J28" s="88">
        <f t="shared" si="13"/>
        <v>6554.0999999999995</v>
      </c>
      <c r="K28" s="88">
        <f t="shared" si="13"/>
        <v>6227.7999999999993</v>
      </c>
      <c r="L28" s="88">
        <f t="shared" si="13"/>
        <v>7374</v>
      </c>
      <c r="M28" s="88">
        <f t="shared" si="13"/>
        <v>6969</v>
      </c>
      <c r="N28" s="88">
        <f t="shared" si="13"/>
        <v>6659.1</v>
      </c>
      <c r="O28" s="88">
        <f t="shared" si="13"/>
        <v>81579.600000000006</v>
      </c>
      <c r="P28" s="88">
        <f t="shared" si="13"/>
        <v>8494.5</v>
      </c>
      <c r="Q28" s="88">
        <f t="shared" si="13"/>
        <v>5978.8</v>
      </c>
      <c r="R28" s="88">
        <f t="shared" si="13"/>
        <v>5762.9</v>
      </c>
      <c r="S28" s="88">
        <f t="shared" si="13"/>
        <v>7506.9</v>
      </c>
      <c r="T28" s="88">
        <f t="shared" si="13"/>
        <v>6539.2000000000007</v>
      </c>
      <c r="U28" s="88">
        <f t="shared" si="13"/>
        <v>6653</v>
      </c>
      <c r="V28" s="88">
        <f t="shared" si="13"/>
        <v>7428.6</v>
      </c>
      <c r="W28" s="88">
        <f t="shared" si="13"/>
        <v>6714.4000000000005</v>
      </c>
      <c r="X28" s="88">
        <f t="shared" si="13"/>
        <v>6669.7</v>
      </c>
      <c r="Y28" s="88">
        <f t="shared" si="13"/>
        <v>7670.6000000000013</v>
      </c>
      <c r="Z28" s="88">
        <f t="shared" si="13"/>
        <v>6884.7999999999984</v>
      </c>
      <c r="AA28" s="88">
        <f t="shared" si="13"/>
        <v>8055.4</v>
      </c>
      <c r="AB28" s="88">
        <f t="shared" si="13"/>
        <v>84358.8</v>
      </c>
      <c r="AC28" s="88">
        <f t="shared" si="2"/>
        <v>2779.1999999999971</v>
      </c>
      <c r="AD28" s="6">
        <f t="shared" si="3"/>
        <v>3.4067340364502852</v>
      </c>
      <c r="AE28" s="13"/>
      <c r="AF28" s="1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2:83" ht="15.95" customHeight="1" x14ac:dyDescent="0.2">
      <c r="B29" s="21" t="s">
        <v>41</v>
      </c>
      <c r="C29" s="89">
        <v>2395.1999999999998</v>
      </c>
      <c r="D29" s="89">
        <v>1907.6</v>
      </c>
      <c r="E29" s="89">
        <v>1883.2</v>
      </c>
      <c r="F29" s="89">
        <v>2033.6</v>
      </c>
      <c r="G29" s="89">
        <v>2488.4</v>
      </c>
      <c r="H29" s="89">
        <v>1995.1</v>
      </c>
      <c r="I29" s="89">
        <v>2354.5</v>
      </c>
      <c r="J29" s="89">
        <v>2042.3</v>
      </c>
      <c r="K29" s="89">
        <v>1856</v>
      </c>
      <c r="L29" s="89">
        <v>2427.6999999999998</v>
      </c>
      <c r="M29" s="89">
        <v>2102.6</v>
      </c>
      <c r="N29" s="89">
        <v>1987.3</v>
      </c>
      <c r="O29" s="89">
        <f t="shared" ref="O29:O35" si="14">SUM(C29:N29)</f>
        <v>25473.499999999996</v>
      </c>
      <c r="P29" s="89">
        <v>2737.3</v>
      </c>
      <c r="Q29" s="89">
        <v>2361.6</v>
      </c>
      <c r="R29" s="89">
        <v>2213.1999999999998</v>
      </c>
      <c r="S29" s="89">
        <v>2841.2</v>
      </c>
      <c r="T29" s="89">
        <v>2224.4</v>
      </c>
      <c r="U29" s="89">
        <v>2240</v>
      </c>
      <c r="V29" s="89">
        <v>2778.6</v>
      </c>
      <c r="W29" s="89">
        <v>2197.3000000000002</v>
      </c>
      <c r="X29" s="89">
        <v>2298.4</v>
      </c>
      <c r="Y29" s="89">
        <v>2842.4</v>
      </c>
      <c r="Z29" s="89">
        <v>2286.4</v>
      </c>
      <c r="AA29" s="89">
        <v>2967.7</v>
      </c>
      <c r="AB29" s="89">
        <f t="shared" ref="AB29:AB35" si="15">SUM(P29:AA29)</f>
        <v>29988.500000000004</v>
      </c>
      <c r="AC29" s="89">
        <f t="shared" si="2"/>
        <v>4515.0000000000073</v>
      </c>
      <c r="AD29" s="12">
        <f t="shared" si="3"/>
        <v>17.724301725322427</v>
      </c>
      <c r="AE29" s="13"/>
      <c r="AF29" s="1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2:83" ht="15.95" customHeight="1" x14ac:dyDescent="0.2">
      <c r="B30" s="21" t="s">
        <v>42</v>
      </c>
      <c r="C30" s="89">
        <v>2006.3</v>
      </c>
      <c r="D30" s="89">
        <v>1498</v>
      </c>
      <c r="E30" s="89">
        <v>1507</v>
      </c>
      <c r="F30" s="89">
        <v>1738.9</v>
      </c>
      <c r="G30" s="89">
        <v>1833.3</v>
      </c>
      <c r="H30" s="89">
        <v>1488.7</v>
      </c>
      <c r="I30" s="89">
        <v>1771.3</v>
      </c>
      <c r="J30" s="89">
        <v>1489.2</v>
      </c>
      <c r="K30" s="89">
        <v>1362.1</v>
      </c>
      <c r="L30" s="89">
        <v>1708.8</v>
      </c>
      <c r="M30" s="89">
        <v>1301.5</v>
      </c>
      <c r="N30" s="89">
        <v>1156.2</v>
      </c>
      <c r="O30" s="89">
        <f t="shared" si="14"/>
        <v>18861.300000000003</v>
      </c>
      <c r="P30" s="89">
        <v>1190.3</v>
      </c>
      <c r="Q30" s="89">
        <v>975.3</v>
      </c>
      <c r="R30" s="89">
        <v>1009.2</v>
      </c>
      <c r="S30" s="89">
        <v>1303.5999999999999</v>
      </c>
      <c r="T30" s="89">
        <v>1228.5999999999999</v>
      </c>
      <c r="U30" s="89">
        <v>1101.2</v>
      </c>
      <c r="V30" s="89">
        <v>1363</v>
      </c>
      <c r="W30" s="89">
        <v>1007.3</v>
      </c>
      <c r="X30" s="89">
        <v>996.4</v>
      </c>
      <c r="Y30" s="89">
        <v>1109.7</v>
      </c>
      <c r="Z30" s="89">
        <v>898.6</v>
      </c>
      <c r="AA30" s="89">
        <v>1143.5</v>
      </c>
      <c r="AB30" s="89">
        <f t="shared" si="15"/>
        <v>13326.7</v>
      </c>
      <c r="AC30" s="89">
        <f t="shared" si="2"/>
        <v>-5534.6000000000022</v>
      </c>
      <c r="AD30" s="12">
        <f t="shared" si="3"/>
        <v>-29.343682566949266</v>
      </c>
      <c r="AE30" s="13"/>
      <c r="AF30" s="7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2:83" ht="15.95" customHeight="1" x14ac:dyDescent="0.2">
      <c r="B31" s="21" t="s">
        <v>43</v>
      </c>
      <c r="C31" s="89">
        <v>2358.1</v>
      </c>
      <c r="D31" s="89">
        <v>1285.3</v>
      </c>
      <c r="E31" s="89">
        <v>1059.4000000000001</v>
      </c>
      <c r="F31" s="89">
        <v>1660.9</v>
      </c>
      <c r="G31" s="89">
        <v>1433</v>
      </c>
      <c r="H31" s="89">
        <v>1505.2</v>
      </c>
      <c r="I31" s="89">
        <v>1412.7</v>
      </c>
      <c r="J31" s="89">
        <v>1503.8</v>
      </c>
      <c r="K31" s="89">
        <v>1647.6</v>
      </c>
      <c r="L31" s="89">
        <v>1774.1</v>
      </c>
      <c r="M31" s="89">
        <v>2012.4</v>
      </c>
      <c r="N31" s="89">
        <v>2126.6</v>
      </c>
      <c r="O31" s="89">
        <f t="shared" si="14"/>
        <v>19779.099999999999</v>
      </c>
      <c r="P31" s="89">
        <v>2681.4</v>
      </c>
      <c r="Q31" s="89">
        <v>1464.2</v>
      </c>
      <c r="R31" s="89">
        <v>1300.4000000000001</v>
      </c>
      <c r="S31" s="89">
        <v>1770</v>
      </c>
      <c r="T31" s="89">
        <v>1541.6</v>
      </c>
      <c r="U31" s="89">
        <v>1707.5</v>
      </c>
      <c r="V31" s="89">
        <v>1708.4</v>
      </c>
      <c r="W31" s="89">
        <v>1801.5</v>
      </c>
      <c r="X31" s="89">
        <v>1869.6</v>
      </c>
      <c r="Y31" s="89">
        <v>2061</v>
      </c>
      <c r="Z31" s="89">
        <v>2110.4</v>
      </c>
      <c r="AA31" s="89">
        <v>2355.3000000000002</v>
      </c>
      <c r="AB31" s="89">
        <f t="shared" si="15"/>
        <v>22371.3</v>
      </c>
      <c r="AC31" s="89">
        <f t="shared" si="2"/>
        <v>2592.2000000000007</v>
      </c>
      <c r="AD31" s="12">
        <f t="shared" si="3"/>
        <v>13.105753042352791</v>
      </c>
      <c r="AE31" s="13"/>
      <c r="AF31" s="1"/>
      <c r="AG31" s="14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</row>
    <row r="32" spans="2:83" ht="15.95" customHeight="1" x14ac:dyDescent="0.2">
      <c r="B32" s="21" t="s">
        <v>44</v>
      </c>
      <c r="C32" s="89">
        <v>635.9</v>
      </c>
      <c r="D32" s="89">
        <v>358.6</v>
      </c>
      <c r="E32" s="89">
        <v>265</v>
      </c>
      <c r="F32" s="89">
        <v>286.5</v>
      </c>
      <c r="G32" s="89">
        <v>319.60000000000002</v>
      </c>
      <c r="H32" s="89">
        <v>364.8</v>
      </c>
      <c r="I32" s="89">
        <v>368.8</v>
      </c>
      <c r="J32" s="89">
        <v>342.3</v>
      </c>
      <c r="K32" s="89">
        <v>310.39999999999998</v>
      </c>
      <c r="L32" s="89">
        <v>322.89999999999998</v>
      </c>
      <c r="M32" s="89">
        <v>451.4</v>
      </c>
      <c r="N32" s="89">
        <v>355.5</v>
      </c>
      <c r="O32" s="89">
        <f t="shared" si="14"/>
        <v>4381.7000000000007</v>
      </c>
      <c r="P32" s="89">
        <v>723.1</v>
      </c>
      <c r="Q32" s="89">
        <v>162.1</v>
      </c>
      <c r="R32" s="89">
        <v>248.6</v>
      </c>
      <c r="S32" s="89">
        <v>355.6</v>
      </c>
      <c r="T32" s="89">
        <v>351.8</v>
      </c>
      <c r="U32" s="89">
        <v>373.3</v>
      </c>
      <c r="V32" s="89">
        <v>366.5</v>
      </c>
      <c r="W32" s="89">
        <v>418.6</v>
      </c>
      <c r="X32" s="89">
        <v>373</v>
      </c>
      <c r="Y32" s="89">
        <v>367.6</v>
      </c>
      <c r="Z32" s="89">
        <v>445.9</v>
      </c>
      <c r="AA32" s="89">
        <v>346</v>
      </c>
      <c r="AB32" s="89">
        <f t="shared" si="15"/>
        <v>4532.0999999999995</v>
      </c>
      <c r="AC32" s="89">
        <f t="shared" si="2"/>
        <v>150.39999999999873</v>
      </c>
      <c r="AD32" s="12">
        <f t="shared" si="3"/>
        <v>3.4324577218887349</v>
      </c>
      <c r="AE32" s="13"/>
      <c r="AF32" s="7"/>
      <c r="AG32" s="14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</row>
    <row r="33" spans="2:83" ht="15.95" customHeight="1" x14ac:dyDescent="0.2">
      <c r="B33" s="21" t="s">
        <v>45</v>
      </c>
      <c r="C33" s="89">
        <v>529.29999999999995</v>
      </c>
      <c r="D33" s="89">
        <v>515.70000000000005</v>
      </c>
      <c r="E33" s="89">
        <v>484.6</v>
      </c>
      <c r="F33" s="89">
        <v>496</v>
      </c>
      <c r="G33" s="89">
        <v>520.5</v>
      </c>
      <c r="H33" s="89">
        <v>522.29999999999995</v>
      </c>
      <c r="I33" s="89">
        <v>498.3</v>
      </c>
      <c r="J33" s="89">
        <v>522.70000000000005</v>
      </c>
      <c r="K33" s="89">
        <v>514.5</v>
      </c>
      <c r="L33" s="89">
        <v>518.1</v>
      </c>
      <c r="M33" s="89">
        <v>504</v>
      </c>
      <c r="N33" s="89">
        <v>503.3</v>
      </c>
      <c r="O33" s="89">
        <f t="shared" si="14"/>
        <v>6129.3</v>
      </c>
      <c r="P33" s="89">
        <v>568.9</v>
      </c>
      <c r="Q33" s="89">
        <v>536.1</v>
      </c>
      <c r="R33" s="89">
        <v>497.4</v>
      </c>
      <c r="S33" s="89">
        <v>527.5</v>
      </c>
      <c r="T33" s="89">
        <v>532.29999999999995</v>
      </c>
      <c r="U33" s="89">
        <v>536</v>
      </c>
      <c r="V33" s="89">
        <v>526.6</v>
      </c>
      <c r="W33" s="89">
        <v>532.4</v>
      </c>
      <c r="X33" s="89">
        <v>551.1</v>
      </c>
      <c r="Y33" s="89">
        <v>529.29999999999995</v>
      </c>
      <c r="Z33" s="89">
        <v>518.9</v>
      </c>
      <c r="AA33" s="89">
        <v>518.20000000000005</v>
      </c>
      <c r="AB33" s="89">
        <f t="shared" si="15"/>
        <v>6374.7</v>
      </c>
      <c r="AC33" s="89">
        <f t="shared" si="2"/>
        <v>245.39999999999964</v>
      </c>
      <c r="AD33" s="12">
        <f t="shared" si="3"/>
        <v>4.0037198375018299</v>
      </c>
      <c r="AE33" s="13"/>
      <c r="AF33" s="23"/>
      <c r="AG33" s="14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</row>
    <row r="34" spans="2:83" ht="15.95" customHeight="1" x14ac:dyDescent="0.2">
      <c r="B34" s="21" t="s">
        <v>46</v>
      </c>
      <c r="C34" s="89">
        <v>377.7</v>
      </c>
      <c r="D34" s="89">
        <v>293.7</v>
      </c>
      <c r="E34" s="89">
        <v>278.2</v>
      </c>
      <c r="F34" s="89">
        <v>398.5</v>
      </c>
      <c r="G34" s="89">
        <v>310.10000000000002</v>
      </c>
      <c r="H34" s="89">
        <v>345.9</v>
      </c>
      <c r="I34" s="89">
        <v>384.9</v>
      </c>
      <c r="J34" s="89">
        <v>370.4</v>
      </c>
      <c r="K34" s="89">
        <v>304</v>
      </c>
      <c r="L34" s="89">
        <v>302.39999999999998</v>
      </c>
      <c r="M34" s="89">
        <v>304.3</v>
      </c>
      <c r="N34" s="89">
        <v>294.7</v>
      </c>
      <c r="O34" s="89">
        <f t="shared" si="14"/>
        <v>3964.8</v>
      </c>
      <c r="P34" s="89">
        <v>407.3</v>
      </c>
      <c r="Q34" s="89">
        <v>294.39999999999998</v>
      </c>
      <c r="R34" s="89">
        <v>293.3</v>
      </c>
      <c r="S34" s="89">
        <v>424.5</v>
      </c>
      <c r="T34" s="89">
        <v>315.89999999999998</v>
      </c>
      <c r="U34" s="89">
        <v>351.7</v>
      </c>
      <c r="V34" s="89">
        <v>425.9</v>
      </c>
      <c r="W34" s="89">
        <v>433.3</v>
      </c>
      <c r="X34" s="89">
        <v>354.8</v>
      </c>
      <c r="Y34" s="89">
        <v>332.3</v>
      </c>
      <c r="Z34" s="89">
        <v>345.9</v>
      </c>
      <c r="AA34" s="89">
        <v>321.5</v>
      </c>
      <c r="AB34" s="89">
        <f t="shared" si="15"/>
        <v>4300.8000000000011</v>
      </c>
      <c r="AC34" s="89">
        <f t="shared" si="2"/>
        <v>336.00000000000091</v>
      </c>
      <c r="AD34" s="12">
        <f t="shared" si="3"/>
        <v>8.4745762711864643</v>
      </c>
      <c r="AE34" s="13"/>
      <c r="AF34" s="7"/>
      <c r="AG34" s="14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</row>
    <row r="35" spans="2:83" ht="15.95" customHeight="1" x14ac:dyDescent="0.2">
      <c r="B35" s="21" t="s">
        <v>34</v>
      </c>
      <c r="C35" s="89">
        <v>172.3</v>
      </c>
      <c r="D35" s="89">
        <v>191.5</v>
      </c>
      <c r="E35" s="89">
        <v>213.3</v>
      </c>
      <c r="F35" s="89">
        <v>247</v>
      </c>
      <c r="G35" s="89">
        <v>283.39999999999998</v>
      </c>
      <c r="H35" s="89">
        <v>225</v>
      </c>
      <c r="I35" s="89">
        <v>292.5</v>
      </c>
      <c r="J35" s="89">
        <v>283.39999999999998</v>
      </c>
      <c r="K35" s="89">
        <v>233.2</v>
      </c>
      <c r="L35" s="89">
        <v>320</v>
      </c>
      <c r="M35" s="89">
        <v>292.8</v>
      </c>
      <c r="N35" s="89">
        <v>235.5</v>
      </c>
      <c r="O35" s="89">
        <f t="shared" si="14"/>
        <v>2989.9</v>
      </c>
      <c r="P35" s="89">
        <v>186.2</v>
      </c>
      <c r="Q35" s="89">
        <v>185.1</v>
      </c>
      <c r="R35" s="89">
        <v>200.8</v>
      </c>
      <c r="S35" s="89">
        <v>284.5</v>
      </c>
      <c r="T35" s="89">
        <v>344.6</v>
      </c>
      <c r="U35" s="89">
        <v>343.3</v>
      </c>
      <c r="V35" s="89">
        <v>259.60000000000002</v>
      </c>
      <c r="W35" s="89">
        <v>324</v>
      </c>
      <c r="X35" s="89">
        <v>226.4</v>
      </c>
      <c r="Y35" s="89">
        <v>428.3</v>
      </c>
      <c r="Z35" s="89">
        <v>278.7</v>
      </c>
      <c r="AA35" s="89">
        <v>403.2</v>
      </c>
      <c r="AB35" s="89">
        <f t="shared" si="15"/>
        <v>3464.7</v>
      </c>
      <c r="AC35" s="89">
        <f t="shared" si="2"/>
        <v>474.79999999999973</v>
      </c>
      <c r="AD35" s="12">
        <f t="shared" si="3"/>
        <v>15.88012977022642</v>
      </c>
      <c r="AE35" s="13"/>
      <c r="AF35" s="7"/>
      <c r="AG35" s="14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</row>
    <row r="36" spans="2:83" ht="15.95" customHeight="1" x14ac:dyDescent="0.2">
      <c r="B36" s="20" t="s">
        <v>47</v>
      </c>
      <c r="C36" s="88">
        <f t="shared" ref="C36:AB36" si="16">SUM(C37:C41)</f>
        <v>1000.5</v>
      </c>
      <c r="D36" s="88">
        <f t="shared" si="16"/>
        <v>611.30000000000007</v>
      </c>
      <c r="E36" s="88">
        <f t="shared" si="16"/>
        <v>623.4</v>
      </c>
      <c r="F36" s="88">
        <f t="shared" si="16"/>
        <v>526.1</v>
      </c>
      <c r="G36" s="88">
        <f t="shared" si="16"/>
        <v>527.29999999999995</v>
      </c>
      <c r="H36" s="88">
        <f t="shared" si="16"/>
        <v>555.50000000000011</v>
      </c>
      <c r="I36" s="88">
        <f t="shared" si="16"/>
        <v>617.5</v>
      </c>
      <c r="J36" s="88">
        <f t="shared" si="16"/>
        <v>574.70000000000005</v>
      </c>
      <c r="K36" s="88">
        <f t="shared" si="16"/>
        <v>562.5</v>
      </c>
      <c r="L36" s="88">
        <f t="shared" si="16"/>
        <v>832.90000000000009</v>
      </c>
      <c r="M36" s="88">
        <f t="shared" si="16"/>
        <v>774.80000000000007</v>
      </c>
      <c r="N36" s="88">
        <f t="shared" si="16"/>
        <v>1186</v>
      </c>
      <c r="O36" s="88">
        <f t="shared" si="16"/>
        <v>8392.5000000000018</v>
      </c>
      <c r="P36" s="88">
        <f t="shared" si="16"/>
        <v>1012.3</v>
      </c>
      <c r="Q36" s="88">
        <f t="shared" si="16"/>
        <v>875.3</v>
      </c>
      <c r="R36" s="88">
        <f t="shared" si="16"/>
        <v>924.19999999999993</v>
      </c>
      <c r="S36" s="88">
        <f t="shared" si="16"/>
        <v>576.4</v>
      </c>
      <c r="T36" s="88">
        <f t="shared" si="16"/>
        <v>674.30000000000007</v>
      </c>
      <c r="U36" s="88">
        <f t="shared" si="16"/>
        <v>661.69999999999993</v>
      </c>
      <c r="V36" s="88">
        <f t="shared" si="16"/>
        <v>702.30000000000007</v>
      </c>
      <c r="W36" s="88">
        <f t="shared" si="16"/>
        <v>722.7</v>
      </c>
      <c r="X36" s="88">
        <f t="shared" si="16"/>
        <v>613.59999999999991</v>
      </c>
      <c r="Y36" s="88">
        <f t="shared" si="16"/>
        <v>903.69999999999993</v>
      </c>
      <c r="Z36" s="88">
        <f t="shared" si="16"/>
        <v>931.49999999999989</v>
      </c>
      <c r="AA36" s="88">
        <f t="shared" si="16"/>
        <v>1328.8</v>
      </c>
      <c r="AB36" s="88">
        <f t="shared" si="16"/>
        <v>9926.8000000000011</v>
      </c>
      <c r="AC36" s="88">
        <f t="shared" si="2"/>
        <v>1534.2999999999993</v>
      </c>
      <c r="AD36" s="6">
        <f t="shared" si="3"/>
        <v>18.281799225498947</v>
      </c>
      <c r="AE36" s="13"/>
      <c r="AF36" s="1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2:83" ht="15.95" customHeight="1" x14ac:dyDescent="0.2">
      <c r="B37" s="21" t="s">
        <v>48</v>
      </c>
      <c r="C37" s="89">
        <v>499.1</v>
      </c>
      <c r="D37" s="89">
        <v>462.3</v>
      </c>
      <c r="E37" s="89">
        <v>475.3</v>
      </c>
      <c r="F37" s="89">
        <v>372.8</v>
      </c>
      <c r="G37" s="89">
        <v>381.8</v>
      </c>
      <c r="H37" s="89">
        <v>426.3</v>
      </c>
      <c r="I37" s="89">
        <v>479.5</v>
      </c>
      <c r="J37" s="89">
        <v>442.6</v>
      </c>
      <c r="K37" s="89">
        <v>432.5</v>
      </c>
      <c r="L37" s="89">
        <v>577.70000000000005</v>
      </c>
      <c r="M37" s="89">
        <v>467</v>
      </c>
      <c r="N37" s="89">
        <v>666</v>
      </c>
      <c r="O37" s="89">
        <f t="shared" ref="O37:O42" si="17">SUM(C37:N37)</f>
        <v>5682.9000000000005</v>
      </c>
      <c r="P37" s="89">
        <v>505.8</v>
      </c>
      <c r="Q37" s="89">
        <v>550.29999999999995</v>
      </c>
      <c r="R37" s="89">
        <v>776.3</v>
      </c>
      <c r="S37" s="89">
        <v>444.2</v>
      </c>
      <c r="T37" s="89">
        <v>537.20000000000005</v>
      </c>
      <c r="U37" s="89">
        <v>529.1</v>
      </c>
      <c r="V37" s="89">
        <v>564.70000000000005</v>
      </c>
      <c r="W37" s="89">
        <v>591</v>
      </c>
      <c r="X37" s="89">
        <v>483.8</v>
      </c>
      <c r="Y37" s="89">
        <v>654.4</v>
      </c>
      <c r="Z37" s="89">
        <v>602.29999999999995</v>
      </c>
      <c r="AA37" s="89">
        <v>750.8</v>
      </c>
      <c r="AB37" s="89">
        <f t="shared" ref="AB37:AB42" si="18">SUM(P37:AA37)</f>
        <v>6989.9000000000005</v>
      </c>
      <c r="AC37" s="89">
        <f t="shared" si="2"/>
        <v>1307</v>
      </c>
      <c r="AD37" s="12">
        <f t="shared" si="3"/>
        <v>22.998821024476936</v>
      </c>
      <c r="AE37" s="13"/>
      <c r="AF37" s="1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2:83" ht="15.95" customHeight="1" x14ac:dyDescent="0.2">
      <c r="B38" s="21" t="s">
        <v>49</v>
      </c>
      <c r="C38" s="89">
        <v>384.8</v>
      </c>
      <c r="D38" s="89">
        <v>32.6</v>
      </c>
      <c r="E38" s="89">
        <v>23.9</v>
      </c>
      <c r="F38" s="89">
        <v>29.9</v>
      </c>
      <c r="G38" s="89">
        <v>20.399999999999999</v>
      </c>
      <c r="H38" s="89">
        <v>16.3</v>
      </c>
      <c r="I38" s="89">
        <v>18.2</v>
      </c>
      <c r="J38" s="89">
        <v>16</v>
      </c>
      <c r="K38" s="89">
        <v>15.6</v>
      </c>
      <c r="L38" s="89">
        <v>139</v>
      </c>
      <c r="M38" s="89">
        <v>188.6</v>
      </c>
      <c r="N38" s="89">
        <v>403.6</v>
      </c>
      <c r="O38" s="89">
        <f t="shared" si="17"/>
        <v>1288.9000000000001</v>
      </c>
      <c r="P38" s="89">
        <v>390.3</v>
      </c>
      <c r="Q38" s="89">
        <v>211.7</v>
      </c>
      <c r="R38" s="89">
        <v>33.6</v>
      </c>
      <c r="S38" s="89">
        <v>20</v>
      </c>
      <c r="T38" s="89">
        <v>21.3</v>
      </c>
      <c r="U38" s="89">
        <v>19.899999999999999</v>
      </c>
      <c r="V38" s="89">
        <v>20.100000000000001</v>
      </c>
      <c r="W38" s="89">
        <v>20.100000000000001</v>
      </c>
      <c r="X38" s="89">
        <v>17.5</v>
      </c>
      <c r="Y38" s="89">
        <v>138.9</v>
      </c>
      <c r="Z38" s="89">
        <v>207.9</v>
      </c>
      <c r="AA38" s="89">
        <v>456.7</v>
      </c>
      <c r="AB38" s="89">
        <f t="shared" si="18"/>
        <v>1558</v>
      </c>
      <c r="AC38" s="89">
        <f t="shared" si="2"/>
        <v>269.09999999999991</v>
      </c>
      <c r="AD38" s="12">
        <f t="shared" si="3"/>
        <v>20.87826829079059</v>
      </c>
      <c r="AE38" s="13"/>
      <c r="AF38" s="1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2:83" ht="15.95" customHeight="1" x14ac:dyDescent="0.2">
      <c r="B39" s="21" t="s">
        <v>50</v>
      </c>
      <c r="C39" s="89">
        <v>20.399999999999999</v>
      </c>
      <c r="D39" s="89">
        <v>14.8</v>
      </c>
      <c r="E39" s="89">
        <v>15.5</v>
      </c>
      <c r="F39" s="89">
        <v>14.2</v>
      </c>
      <c r="G39" s="89">
        <v>19.3</v>
      </c>
      <c r="H39" s="89">
        <v>11.8</v>
      </c>
      <c r="I39" s="89">
        <v>17.899999999999999</v>
      </c>
      <c r="J39" s="89">
        <v>13</v>
      </c>
      <c r="K39" s="89">
        <v>12.2</v>
      </c>
      <c r="L39" s="89">
        <v>15.9</v>
      </c>
      <c r="M39" s="89">
        <v>22.6</v>
      </c>
      <c r="N39" s="89">
        <v>22.5</v>
      </c>
      <c r="O39" s="89">
        <f t="shared" si="17"/>
        <v>200.1</v>
      </c>
      <c r="P39" s="89">
        <v>16</v>
      </c>
      <c r="Q39" s="89">
        <v>15.9</v>
      </c>
      <c r="R39" s="89">
        <v>14.6</v>
      </c>
      <c r="S39" s="89">
        <v>12.2</v>
      </c>
      <c r="T39" s="89">
        <v>12.2</v>
      </c>
      <c r="U39" s="89">
        <v>10.3</v>
      </c>
      <c r="V39" s="89">
        <v>15.9</v>
      </c>
      <c r="W39" s="89">
        <v>13.2</v>
      </c>
      <c r="X39" s="89">
        <v>12.1</v>
      </c>
      <c r="Y39" s="89">
        <v>11.5</v>
      </c>
      <c r="Z39" s="89">
        <v>14.9</v>
      </c>
      <c r="AA39" s="89">
        <v>22</v>
      </c>
      <c r="AB39" s="89">
        <f t="shared" si="18"/>
        <v>170.8</v>
      </c>
      <c r="AC39" s="89">
        <f t="shared" si="2"/>
        <v>-29.299999999999983</v>
      </c>
      <c r="AD39" s="12">
        <f t="shared" si="3"/>
        <v>-14.642678660669656</v>
      </c>
      <c r="AE39" s="13"/>
      <c r="AF39" s="1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2:83" ht="15.95" customHeight="1" x14ac:dyDescent="0.2">
      <c r="B40" s="21" t="s">
        <v>51</v>
      </c>
      <c r="C40" s="89">
        <v>76.3</v>
      </c>
      <c r="D40" s="89">
        <v>80.599999999999994</v>
      </c>
      <c r="E40" s="89">
        <v>88.4</v>
      </c>
      <c r="F40" s="89">
        <v>88.5</v>
      </c>
      <c r="G40" s="89">
        <v>84.3</v>
      </c>
      <c r="H40" s="89">
        <v>80</v>
      </c>
      <c r="I40" s="89">
        <v>81.8</v>
      </c>
      <c r="J40" s="89">
        <v>83.2</v>
      </c>
      <c r="K40" s="89">
        <v>82.8</v>
      </c>
      <c r="L40" s="89">
        <v>77.2</v>
      </c>
      <c r="M40" s="89">
        <v>77.900000000000006</v>
      </c>
      <c r="N40" s="89">
        <v>74</v>
      </c>
      <c r="O40" s="89">
        <f t="shared" si="17"/>
        <v>975</v>
      </c>
      <c r="P40" s="89">
        <v>80.3</v>
      </c>
      <c r="Q40" s="89">
        <v>79.099999999999994</v>
      </c>
      <c r="R40" s="89">
        <v>80.900000000000006</v>
      </c>
      <c r="S40" s="89">
        <v>81.599999999999994</v>
      </c>
      <c r="T40" s="89">
        <v>83</v>
      </c>
      <c r="U40" s="89">
        <v>82.1</v>
      </c>
      <c r="V40" s="89">
        <v>80</v>
      </c>
      <c r="W40" s="89">
        <v>79.900000000000006</v>
      </c>
      <c r="X40" s="89">
        <v>81.8</v>
      </c>
      <c r="Y40" s="89">
        <v>80.400000000000006</v>
      </c>
      <c r="Z40" s="89">
        <v>81.3</v>
      </c>
      <c r="AA40" s="89">
        <v>75.2</v>
      </c>
      <c r="AB40" s="89">
        <f t="shared" si="18"/>
        <v>965.59999999999991</v>
      </c>
      <c r="AC40" s="89">
        <f t="shared" si="2"/>
        <v>-9.4000000000000909</v>
      </c>
      <c r="AD40" s="12">
        <f t="shared" si="3"/>
        <v>-0.96410256410257333</v>
      </c>
      <c r="AE40" s="13"/>
      <c r="AF40" s="1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2:83" ht="15.95" customHeight="1" x14ac:dyDescent="0.2">
      <c r="B41" s="21" t="s">
        <v>52</v>
      </c>
      <c r="C41" s="89">
        <v>19.899999999999999</v>
      </c>
      <c r="D41" s="89">
        <v>21</v>
      </c>
      <c r="E41" s="89">
        <v>20.3</v>
      </c>
      <c r="F41" s="89">
        <v>20.7</v>
      </c>
      <c r="G41" s="89">
        <v>21.5</v>
      </c>
      <c r="H41" s="89">
        <v>21.1</v>
      </c>
      <c r="I41" s="89">
        <v>20.100000000000001</v>
      </c>
      <c r="J41" s="89">
        <v>19.899999999999999</v>
      </c>
      <c r="K41" s="89">
        <v>19.399999999999999</v>
      </c>
      <c r="L41" s="89">
        <v>23.1</v>
      </c>
      <c r="M41" s="89">
        <v>18.7</v>
      </c>
      <c r="N41" s="89">
        <v>19.899999999999999</v>
      </c>
      <c r="O41" s="89">
        <f t="shared" si="17"/>
        <v>245.6</v>
      </c>
      <c r="P41" s="89">
        <v>19.899999999999999</v>
      </c>
      <c r="Q41" s="89">
        <v>18.3</v>
      </c>
      <c r="R41" s="89">
        <v>18.8</v>
      </c>
      <c r="S41" s="89">
        <v>18.399999999999999</v>
      </c>
      <c r="T41" s="89">
        <v>20.6</v>
      </c>
      <c r="U41" s="89">
        <v>20.3</v>
      </c>
      <c r="V41" s="89">
        <v>21.6</v>
      </c>
      <c r="W41" s="89">
        <v>18.5</v>
      </c>
      <c r="X41" s="89">
        <v>18.399999999999999</v>
      </c>
      <c r="Y41" s="89">
        <v>18.5</v>
      </c>
      <c r="Z41" s="89">
        <v>25.1</v>
      </c>
      <c r="AA41" s="89">
        <v>24.1</v>
      </c>
      <c r="AB41" s="89">
        <f t="shared" si="18"/>
        <v>242.5</v>
      </c>
      <c r="AC41" s="89">
        <f t="shared" si="2"/>
        <v>-3.0999999999999943</v>
      </c>
      <c r="AD41" s="12">
        <f t="shared" si="3"/>
        <v>-1.2622149837133527</v>
      </c>
      <c r="AE41" s="13"/>
      <c r="AF41" s="1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2:83" ht="15.95" customHeight="1" x14ac:dyDescent="0.2">
      <c r="B42" s="20" t="s">
        <v>53</v>
      </c>
      <c r="C42" s="88">
        <v>90.8</v>
      </c>
      <c r="D42" s="88">
        <v>74.8</v>
      </c>
      <c r="E42" s="88">
        <v>82.4</v>
      </c>
      <c r="F42" s="88">
        <v>81.099999999999994</v>
      </c>
      <c r="G42" s="88">
        <v>109</v>
      </c>
      <c r="H42" s="88">
        <v>83.2</v>
      </c>
      <c r="I42" s="88">
        <v>72.8</v>
      </c>
      <c r="J42" s="88">
        <v>73.099999999999994</v>
      </c>
      <c r="K42" s="88">
        <v>75.8</v>
      </c>
      <c r="L42" s="88">
        <v>77.599999999999994</v>
      </c>
      <c r="M42" s="88">
        <v>63.5</v>
      </c>
      <c r="N42" s="88">
        <v>79.599999999999994</v>
      </c>
      <c r="O42" s="88">
        <f t="shared" si="17"/>
        <v>963.7</v>
      </c>
      <c r="P42" s="88">
        <v>78.400000000000006</v>
      </c>
      <c r="Q42" s="88">
        <v>80.5</v>
      </c>
      <c r="R42" s="88">
        <v>85</v>
      </c>
      <c r="S42" s="88">
        <v>76.400000000000006</v>
      </c>
      <c r="T42" s="88">
        <v>80.2</v>
      </c>
      <c r="U42" s="88">
        <v>63.1</v>
      </c>
      <c r="V42" s="88">
        <v>65.3</v>
      </c>
      <c r="W42" s="88">
        <v>76.7</v>
      </c>
      <c r="X42" s="88">
        <v>67.7</v>
      </c>
      <c r="Y42" s="88">
        <v>82</v>
      </c>
      <c r="Z42" s="88">
        <v>79.3</v>
      </c>
      <c r="AA42" s="88">
        <v>123.3</v>
      </c>
      <c r="AB42" s="88">
        <f t="shared" si="18"/>
        <v>957.9</v>
      </c>
      <c r="AC42" s="88">
        <f t="shared" si="2"/>
        <v>-5.8000000000000682</v>
      </c>
      <c r="AD42" s="6">
        <f t="shared" si="3"/>
        <v>-0.60184704783647069</v>
      </c>
      <c r="AE42" s="13"/>
      <c r="AF42" s="1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2:83" ht="15.95" customHeight="1" x14ac:dyDescent="0.2">
      <c r="B43" s="9" t="s">
        <v>54</v>
      </c>
      <c r="C43" s="90">
        <f t="shared" ref="C43:AB43" si="19">+C44+C47+C48</f>
        <v>1914.1</v>
      </c>
      <c r="D43" s="90">
        <f t="shared" si="19"/>
        <v>1782</v>
      </c>
      <c r="E43" s="90">
        <f t="shared" si="19"/>
        <v>2135</v>
      </c>
      <c r="F43" s="90">
        <f t="shared" si="19"/>
        <v>2201.1</v>
      </c>
      <c r="G43" s="90">
        <f t="shared" si="19"/>
        <v>2292.6</v>
      </c>
      <c r="H43" s="90">
        <f t="shared" si="19"/>
        <v>2090.2999999999997</v>
      </c>
      <c r="I43" s="90">
        <f t="shared" si="19"/>
        <v>2352.2000000000003</v>
      </c>
      <c r="J43" s="90">
        <f t="shared" si="19"/>
        <v>2293.6</v>
      </c>
      <c r="K43" s="90">
        <f t="shared" si="19"/>
        <v>2173.8000000000002</v>
      </c>
      <c r="L43" s="90">
        <f t="shared" si="19"/>
        <v>2460.5</v>
      </c>
      <c r="M43" s="90">
        <f t="shared" si="19"/>
        <v>2458</v>
      </c>
      <c r="N43" s="90">
        <f t="shared" si="19"/>
        <v>2409.6</v>
      </c>
      <c r="O43" s="90">
        <f t="shared" si="19"/>
        <v>26562.800000000003</v>
      </c>
      <c r="P43" s="90">
        <f t="shared" si="19"/>
        <v>2240.1999999999998</v>
      </c>
      <c r="Q43" s="90">
        <f t="shared" si="19"/>
        <v>2106.4</v>
      </c>
      <c r="R43" s="90">
        <f t="shared" si="19"/>
        <v>2447.8000000000002</v>
      </c>
      <c r="S43" s="90">
        <f t="shared" si="19"/>
        <v>2305.1</v>
      </c>
      <c r="T43" s="90">
        <f t="shared" si="19"/>
        <v>2605.5</v>
      </c>
      <c r="U43" s="90">
        <f t="shared" si="19"/>
        <v>2444</v>
      </c>
      <c r="V43" s="90">
        <f t="shared" si="19"/>
        <v>2951.5</v>
      </c>
      <c r="W43" s="90">
        <f t="shared" si="19"/>
        <v>2580</v>
      </c>
      <c r="X43" s="90">
        <f t="shared" si="19"/>
        <v>2760.7999999999997</v>
      </c>
      <c r="Y43" s="90">
        <f t="shared" si="19"/>
        <v>2714.3999999999996</v>
      </c>
      <c r="Z43" s="90">
        <f t="shared" si="19"/>
        <v>2968</v>
      </c>
      <c r="AA43" s="90">
        <f t="shared" si="19"/>
        <v>2976.4</v>
      </c>
      <c r="AB43" s="90">
        <f t="shared" si="19"/>
        <v>31100.1</v>
      </c>
      <c r="AC43" s="90">
        <f t="shared" si="2"/>
        <v>4537.2999999999956</v>
      </c>
      <c r="AD43" s="24">
        <f t="shared" si="3"/>
        <v>17.081407080578835</v>
      </c>
      <c r="AE43" s="13"/>
      <c r="AF43" s="1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2:83" ht="15.95" customHeight="1" x14ac:dyDescent="0.2">
      <c r="B44" s="25" t="s">
        <v>55</v>
      </c>
      <c r="C44" s="91">
        <f t="shared" ref="C44:AB44" si="20">SUM(C45:C46)</f>
        <v>1429.6999999999998</v>
      </c>
      <c r="D44" s="91">
        <f t="shared" si="20"/>
        <v>1308.2</v>
      </c>
      <c r="E44" s="91">
        <f t="shared" si="20"/>
        <v>1651.9</v>
      </c>
      <c r="F44" s="91">
        <f t="shared" si="20"/>
        <v>1704.6</v>
      </c>
      <c r="G44" s="91">
        <f t="shared" si="20"/>
        <v>1848.2</v>
      </c>
      <c r="H44" s="91">
        <f t="shared" si="20"/>
        <v>1676.6</v>
      </c>
      <c r="I44" s="91">
        <f t="shared" si="20"/>
        <v>1899.4</v>
      </c>
      <c r="J44" s="91">
        <f t="shared" si="20"/>
        <v>1773.7</v>
      </c>
      <c r="K44" s="91">
        <f t="shared" si="20"/>
        <v>1731.9</v>
      </c>
      <c r="L44" s="91">
        <f t="shared" si="20"/>
        <v>2136.6</v>
      </c>
      <c r="M44" s="91">
        <f t="shared" si="20"/>
        <v>2100.6</v>
      </c>
      <c r="N44" s="91">
        <f t="shared" si="20"/>
        <v>2053.1</v>
      </c>
      <c r="O44" s="91">
        <f t="shared" si="20"/>
        <v>21314.5</v>
      </c>
      <c r="P44" s="91">
        <f t="shared" si="20"/>
        <v>1661.7</v>
      </c>
      <c r="Q44" s="91">
        <f t="shared" si="20"/>
        <v>1589.4</v>
      </c>
      <c r="R44" s="91">
        <f t="shared" si="20"/>
        <v>1923</v>
      </c>
      <c r="S44" s="91">
        <f t="shared" si="20"/>
        <v>1745.6</v>
      </c>
      <c r="T44" s="91">
        <f t="shared" si="20"/>
        <v>2143.6999999999998</v>
      </c>
      <c r="U44" s="91">
        <f t="shared" si="20"/>
        <v>2027.3</v>
      </c>
      <c r="V44" s="91">
        <f t="shared" si="20"/>
        <v>2403.1</v>
      </c>
      <c r="W44" s="91">
        <f t="shared" si="20"/>
        <v>1990.6000000000001</v>
      </c>
      <c r="X44" s="91">
        <f t="shared" si="20"/>
        <v>2274.2999999999997</v>
      </c>
      <c r="Y44" s="91">
        <f t="shared" si="20"/>
        <v>2334.6999999999998</v>
      </c>
      <c r="Z44" s="91">
        <f t="shared" si="20"/>
        <v>2555.1999999999998</v>
      </c>
      <c r="AA44" s="91">
        <f t="shared" si="20"/>
        <v>2562.9</v>
      </c>
      <c r="AB44" s="91">
        <f t="shared" si="20"/>
        <v>25211.5</v>
      </c>
      <c r="AC44" s="91">
        <f t="shared" si="2"/>
        <v>3897</v>
      </c>
      <c r="AD44" s="26">
        <f t="shared" si="3"/>
        <v>18.28332825072134</v>
      </c>
      <c r="AE44" s="13"/>
      <c r="AF44" s="1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2:83" ht="15.95" customHeight="1" x14ac:dyDescent="0.2">
      <c r="B45" s="21" t="s">
        <v>56</v>
      </c>
      <c r="C45" s="89">
        <v>1420.1</v>
      </c>
      <c r="D45" s="89">
        <v>1308.2</v>
      </c>
      <c r="E45" s="89">
        <v>1651.9</v>
      </c>
      <c r="F45" s="89">
        <v>1704.6</v>
      </c>
      <c r="G45" s="89">
        <v>1848.2</v>
      </c>
      <c r="H45" s="89">
        <v>1676.6</v>
      </c>
      <c r="I45" s="89">
        <v>1899.4</v>
      </c>
      <c r="J45" s="89">
        <v>1773.7</v>
      </c>
      <c r="K45" s="89">
        <v>1731.9</v>
      </c>
      <c r="L45" s="89">
        <v>2136.6</v>
      </c>
      <c r="M45" s="89">
        <v>2014</v>
      </c>
      <c r="N45" s="89">
        <v>2073.1</v>
      </c>
      <c r="O45" s="89">
        <f>SUM(C45:N45)</f>
        <v>21238.3</v>
      </c>
      <c r="P45" s="89">
        <v>1640.3</v>
      </c>
      <c r="Q45" s="89">
        <v>1589.4</v>
      </c>
      <c r="R45" s="89">
        <v>1923</v>
      </c>
      <c r="S45" s="89">
        <v>1745.6</v>
      </c>
      <c r="T45" s="89">
        <v>2143.6999999999998</v>
      </c>
      <c r="U45" s="89">
        <v>2027.3</v>
      </c>
      <c r="V45" s="89">
        <v>2125.9</v>
      </c>
      <c r="W45" s="89">
        <v>1946.7</v>
      </c>
      <c r="X45" s="89">
        <v>2169.6</v>
      </c>
      <c r="Y45" s="89">
        <v>2334.6999999999998</v>
      </c>
      <c r="Z45" s="89">
        <v>2275.1999999999998</v>
      </c>
      <c r="AA45" s="89">
        <v>2456.6</v>
      </c>
      <c r="AB45" s="89">
        <f>SUM(P45:AA45)</f>
        <v>24378</v>
      </c>
      <c r="AC45" s="89">
        <f t="shared" si="2"/>
        <v>3139.7000000000007</v>
      </c>
      <c r="AD45" s="12">
        <f t="shared" si="3"/>
        <v>14.783198278581622</v>
      </c>
      <c r="AE45" s="13"/>
      <c r="AF45" s="1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2:83" ht="15.95" customHeight="1" x14ac:dyDescent="0.2">
      <c r="B46" s="21" t="s">
        <v>34</v>
      </c>
      <c r="C46" s="89">
        <v>9.6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86.6</v>
      </c>
      <c r="N46" s="89">
        <v>-20</v>
      </c>
      <c r="O46" s="89">
        <f>SUM(C46:N46)</f>
        <v>76.199999999999989</v>
      </c>
      <c r="P46" s="89">
        <v>21.4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89">
        <v>277.2</v>
      </c>
      <c r="W46" s="89">
        <v>43.9</v>
      </c>
      <c r="X46" s="89">
        <v>104.7</v>
      </c>
      <c r="Y46" s="89">
        <v>0</v>
      </c>
      <c r="Z46" s="89">
        <v>280</v>
      </c>
      <c r="AA46" s="89">
        <v>106.3</v>
      </c>
      <c r="AB46" s="89">
        <f>SUM(P46:AA46)</f>
        <v>833.49999999999989</v>
      </c>
      <c r="AC46" s="89">
        <f t="shared" si="2"/>
        <v>757.3</v>
      </c>
      <c r="AD46" s="27" t="s">
        <v>57</v>
      </c>
      <c r="AE46" s="13"/>
      <c r="AF46" s="1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2:83" ht="15.95" customHeight="1" x14ac:dyDescent="0.2">
      <c r="B47" s="25" t="s">
        <v>58</v>
      </c>
      <c r="C47" s="91">
        <v>0.5</v>
      </c>
      <c r="D47" s="91">
        <v>0.5</v>
      </c>
      <c r="E47" s="91">
        <v>0</v>
      </c>
      <c r="F47" s="91">
        <v>0.4</v>
      </c>
      <c r="G47" s="91">
        <v>0</v>
      </c>
      <c r="H47" s="91">
        <v>4.8</v>
      </c>
      <c r="I47" s="91">
        <v>1.4</v>
      </c>
      <c r="J47" s="91">
        <v>1.5</v>
      </c>
      <c r="K47" s="91">
        <v>0</v>
      </c>
      <c r="L47" s="91">
        <v>0.9</v>
      </c>
      <c r="M47" s="91">
        <v>0</v>
      </c>
      <c r="N47" s="91">
        <v>2.2000000000000002</v>
      </c>
      <c r="O47" s="91">
        <f>SUM(C47:N47)</f>
        <v>12.2</v>
      </c>
      <c r="P47" s="91">
        <v>0</v>
      </c>
      <c r="Q47" s="91">
        <v>1.1000000000000001</v>
      </c>
      <c r="R47" s="91">
        <v>3.1</v>
      </c>
      <c r="S47" s="91">
        <v>0</v>
      </c>
      <c r="T47" s="91">
        <v>0</v>
      </c>
      <c r="U47" s="91">
        <v>3.4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f>SUM(P47:AA47)</f>
        <v>7.6</v>
      </c>
      <c r="AC47" s="91">
        <f t="shared" si="2"/>
        <v>-4.5999999999999996</v>
      </c>
      <c r="AD47" s="26">
        <f t="shared" si="3"/>
        <v>-37.704918032786885</v>
      </c>
      <c r="AE47" s="13"/>
      <c r="AF47" s="1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2:83" ht="15.95" customHeight="1" x14ac:dyDescent="0.2">
      <c r="B48" s="25" t="s">
        <v>59</v>
      </c>
      <c r="C48" s="91">
        <f t="shared" ref="C48:AB48" si="21">SUM(C49:C51)</f>
        <v>483.9</v>
      </c>
      <c r="D48" s="91">
        <f t="shared" si="21"/>
        <v>473.3</v>
      </c>
      <c r="E48" s="91">
        <f t="shared" si="21"/>
        <v>483.1</v>
      </c>
      <c r="F48" s="91">
        <f t="shared" si="21"/>
        <v>496.1</v>
      </c>
      <c r="G48" s="91">
        <f t="shared" si="21"/>
        <v>444.4</v>
      </c>
      <c r="H48" s="91">
        <f t="shared" si="21"/>
        <v>408.90000000000003</v>
      </c>
      <c r="I48" s="91">
        <f t="shared" si="21"/>
        <v>451.4</v>
      </c>
      <c r="J48" s="91">
        <f t="shared" si="21"/>
        <v>518.4</v>
      </c>
      <c r="K48" s="91">
        <f t="shared" si="21"/>
        <v>441.9</v>
      </c>
      <c r="L48" s="91">
        <f t="shared" si="21"/>
        <v>323</v>
      </c>
      <c r="M48" s="91">
        <f t="shared" si="21"/>
        <v>357.4</v>
      </c>
      <c r="N48" s="91">
        <f t="shared" si="21"/>
        <v>354.3</v>
      </c>
      <c r="O48" s="91">
        <f>SUM(O49:O51)</f>
        <v>5236.1000000000004</v>
      </c>
      <c r="P48" s="91">
        <f t="shared" si="21"/>
        <v>578.5</v>
      </c>
      <c r="Q48" s="91">
        <f t="shared" si="21"/>
        <v>515.9</v>
      </c>
      <c r="R48" s="91">
        <f t="shared" si="21"/>
        <v>521.70000000000005</v>
      </c>
      <c r="S48" s="91">
        <f t="shared" si="21"/>
        <v>559.49999999999989</v>
      </c>
      <c r="T48" s="91">
        <f t="shared" si="21"/>
        <v>461.8</v>
      </c>
      <c r="U48" s="91">
        <f t="shared" si="21"/>
        <v>413.3</v>
      </c>
      <c r="V48" s="91">
        <f t="shared" si="21"/>
        <v>548.4</v>
      </c>
      <c r="W48" s="91">
        <f t="shared" si="21"/>
        <v>589.4</v>
      </c>
      <c r="X48" s="91">
        <f t="shared" si="21"/>
        <v>486.50000000000006</v>
      </c>
      <c r="Y48" s="91">
        <f t="shared" si="21"/>
        <v>379.7</v>
      </c>
      <c r="Z48" s="91">
        <f t="shared" si="21"/>
        <v>412.8</v>
      </c>
      <c r="AA48" s="91">
        <f t="shared" si="21"/>
        <v>413.5</v>
      </c>
      <c r="AB48" s="91">
        <f t="shared" si="21"/>
        <v>5881.0000000000009</v>
      </c>
      <c r="AC48" s="91">
        <f t="shared" si="2"/>
        <v>644.90000000000055</v>
      </c>
      <c r="AD48" s="26">
        <f t="shared" si="3"/>
        <v>12.316418708580823</v>
      </c>
      <c r="AE48" s="13"/>
      <c r="AF48" s="1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2:44" ht="15.95" customHeight="1" x14ac:dyDescent="0.2">
      <c r="B49" s="21" t="s">
        <v>60</v>
      </c>
      <c r="C49" s="89">
        <v>442.7</v>
      </c>
      <c r="D49" s="89">
        <v>437.2</v>
      </c>
      <c r="E49" s="89">
        <v>448</v>
      </c>
      <c r="F49" s="89">
        <v>460.6</v>
      </c>
      <c r="G49" s="89">
        <v>407</v>
      </c>
      <c r="H49" s="89">
        <v>378.6</v>
      </c>
      <c r="I49" s="89">
        <v>418.3</v>
      </c>
      <c r="J49" s="89">
        <v>488</v>
      </c>
      <c r="K49" s="89">
        <v>407.4</v>
      </c>
      <c r="L49" s="89">
        <v>293.2</v>
      </c>
      <c r="M49" s="89">
        <v>332.7</v>
      </c>
      <c r="N49" s="89">
        <v>325</v>
      </c>
      <c r="O49" s="89">
        <f t="shared" ref="O49:O55" si="22">SUM(C49:N49)</f>
        <v>4838.7</v>
      </c>
      <c r="P49" s="89">
        <v>546</v>
      </c>
      <c r="Q49" s="89">
        <v>489.2</v>
      </c>
      <c r="R49" s="89">
        <v>491.7</v>
      </c>
      <c r="S49" s="89">
        <v>530.4</v>
      </c>
      <c r="T49" s="89">
        <v>433</v>
      </c>
      <c r="U49" s="89">
        <v>384.8</v>
      </c>
      <c r="V49" s="89">
        <v>516.9</v>
      </c>
      <c r="W49" s="89">
        <v>561.6</v>
      </c>
      <c r="X49" s="89">
        <v>456.6</v>
      </c>
      <c r="Y49" s="89">
        <v>354.2</v>
      </c>
      <c r="Z49" s="89">
        <v>386</v>
      </c>
      <c r="AA49" s="89">
        <v>384.8</v>
      </c>
      <c r="AB49" s="89">
        <f t="shared" ref="AB49:AB55" si="23">SUM(P49:AA49)</f>
        <v>5535.2000000000007</v>
      </c>
      <c r="AC49" s="89">
        <f t="shared" si="2"/>
        <v>696.50000000000091</v>
      </c>
      <c r="AD49" s="12">
        <f t="shared" si="3"/>
        <v>14.394362122057597</v>
      </c>
      <c r="AE49" s="13"/>
      <c r="AF49" s="1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2:44" ht="15.95" customHeight="1" x14ac:dyDescent="0.2">
      <c r="B50" s="21" t="s">
        <v>61</v>
      </c>
      <c r="C50" s="89">
        <v>13.9</v>
      </c>
      <c r="D50" s="89">
        <v>11.8</v>
      </c>
      <c r="E50" s="89">
        <v>13.3</v>
      </c>
      <c r="F50" s="89">
        <v>12.1</v>
      </c>
      <c r="G50" s="89">
        <v>12.2</v>
      </c>
      <c r="H50" s="89">
        <v>12.1</v>
      </c>
      <c r="I50" s="89">
        <v>12.7</v>
      </c>
      <c r="J50" s="89">
        <v>11.2</v>
      </c>
      <c r="K50" s="89">
        <v>11.7</v>
      </c>
      <c r="L50" s="89">
        <v>11.8</v>
      </c>
      <c r="M50" s="89">
        <v>9.5</v>
      </c>
      <c r="N50" s="89">
        <v>9.3000000000000007</v>
      </c>
      <c r="O50" s="89">
        <f t="shared" si="22"/>
        <v>141.60000000000002</v>
      </c>
      <c r="P50" s="89">
        <v>10.9</v>
      </c>
      <c r="Q50" s="89">
        <v>10.4</v>
      </c>
      <c r="R50" s="89">
        <v>12.8</v>
      </c>
      <c r="S50" s="89">
        <v>11.3</v>
      </c>
      <c r="T50" s="89">
        <v>11</v>
      </c>
      <c r="U50" s="89">
        <v>12.2</v>
      </c>
      <c r="V50" s="89">
        <v>12.6</v>
      </c>
      <c r="W50" s="89">
        <v>12</v>
      </c>
      <c r="X50" s="89">
        <v>11.8</v>
      </c>
      <c r="Y50" s="89">
        <v>11.6</v>
      </c>
      <c r="Z50" s="89">
        <v>10.1</v>
      </c>
      <c r="AA50" s="89">
        <v>9.8000000000000007</v>
      </c>
      <c r="AB50" s="89">
        <f t="shared" si="23"/>
        <v>136.5</v>
      </c>
      <c r="AC50" s="89">
        <f t="shared" si="2"/>
        <v>-5.1000000000000227</v>
      </c>
      <c r="AD50" s="12">
        <f t="shared" si="3"/>
        <v>-3.6016949152542526</v>
      </c>
      <c r="AE50" s="13"/>
      <c r="AF50" s="1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2:44" ht="15.95" customHeight="1" x14ac:dyDescent="0.2">
      <c r="B51" s="21" t="s">
        <v>34</v>
      </c>
      <c r="C51" s="89">
        <v>27.3</v>
      </c>
      <c r="D51" s="89">
        <v>24.3</v>
      </c>
      <c r="E51" s="89">
        <v>21.8</v>
      </c>
      <c r="F51" s="89">
        <v>23.4</v>
      </c>
      <c r="G51" s="89">
        <v>25.2</v>
      </c>
      <c r="H51" s="89">
        <v>18.2</v>
      </c>
      <c r="I51" s="89">
        <v>20.399999999999999</v>
      </c>
      <c r="J51" s="89">
        <v>19.2</v>
      </c>
      <c r="K51" s="89">
        <v>22.8</v>
      </c>
      <c r="L51" s="89">
        <v>18</v>
      </c>
      <c r="M51" s="89">
        <v>15.2</v>
      </c>
      <c r="N51" s="89">
        <v>20</v>
      </c>
      <c r="O51" s="89">
        <f t="shared" si="22"/>
        <v>255.8</v>
      </c>
      <c r="P51" s="89">
        <v>21.6</v>
      </c>
      <c r="Q51" s="89">
        <v>16.3</v>
      </c>
      <c r="R51" s="89">
        <v>17.2</v>
      </c>
      <c r="S51" s="89">
        <v>17.8</v>
      </c>
      <c r="T51" s="89">
        <v>17.8</v>
      </c>
      <c r="U51" s="89">
        <v>16.3</v>
      </c>
      <c r="V51" s="89">
        <v>18.899999999999999</v>
      </c>
      <c r="W51" s="89">
        <v>15.8</v>
      </c>
      <c r="X51" s="89">
        <v>18.100000000000001</v>
      </c>
      <c r="Y51" s="89">
        <v>13.9</v>
      </c>
      <c r="Z51" s="89">
        <v>16.7</v>
      </c>
      <c r="AA51" s="89">
        <v>18.899999999999999</v>
      </c>
      <c r="AB51" s="89">
        <f t="shared" si="23"/>
        <v>209.3</v>
      </c>
      <c r="AC51" s="89">
        <f t="shared" si="2"/>
        <v>-46.5</v>
      </c>
      <c r="AD51" s="12">
        <f t="shared" si="3"/>
        <v>-18.178264268960124</v>
      </c>
      <c r="AE51" s="13"/>
      <c r="AF51" s="1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2:44" ht="15.95" customHeight="1" x14ac:dyDescent="0.2">
      <c r="B52" s="9" t="s">
        <v>62</v>
      </c>
      <c r="C52" s="88">
        <v>37.1</v>
      </c>
      <c r="D52" s="88">
        <v>33.6</v>
      </c>
      <c r="E52" s="88">
        <v>33.1</v>
      </c>
      <c r="F52" s="88">
        <v>28.8</v>
      </c>
      <c r="G52" s="88">
        <v>27.8</v>
      </c>
      <c r="H52" s="88">
        <v>32.5</v>
      </c>
      <c r="I52" s="88">
        <v>34.4</v>
      </c>
      <c r="J52" s="88">
        <v>31.9</v>
      </c>
      <c r="K52" s="88">
        <v>32.6</v>
      </c>
      <c r="L52" s="88">
        <v>40.1</v>
      </c>
      <c r="M52" s="88">
        <v>34.4</v>
      </c>
      <c r="N52" s="88">
        <v>49.3</v>
      </c>
      <c r="O52" s="88">
        <f t="shared" si="22"/>
        <v>415.60000000000008</v>
      </c>
      <c r="P52" s="88">
        <v>35.9</v>
      </c>
      <c r="Q52" s="88">
        <v>41.9</v>
      </c>
      <c r="R52" s="88">
        <v>54.3</v>
      </c>
      <c r="S52" s="88">
        <v>31.6</v>
      </c>
      <c r="T52" s="88">
        <v>39.200000000000003</v>
      </c>
      <c r="U52" s="88">
        <v>40.5</v>
      </c>
      <c r="V52" s="88">
        <v>40.9</v>
      </c>
      <c r="W52" s="88">
        <v>44.8</v>
      </c>
      <c r="X52" s="88">
        <v>33.700000000000003</v>
      </c>
      <c r="Y52" s="88">
        <v>50.5</v>
      </c>
      <c r="Z52" s="88">
        <v>43.9</v>
      </c>
      <c r="AA52" s="88">
        <v>58</v>
      </c>
      <c r="AB52" s="88">
        <f t="shared" si="23"/>
        <v>515.19999999999993</v>
      </c>
      <c r="AC52" s="88">
        <f t="shared" si="2"/>
        <v>99.599999999999852</v>
      </c>
      <c r="AD52" s="6">
        <f t="shared" si="3"/>
        <v>23.965351299326233</v>
      </c>
      <c r="AE52" s="13"/>
      <c r="AF52" s="1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2:44" ht="15.95" customHeight="1" x14ac:dyDescent="0.2">
      <c r="B53" s="9" t="s">
        <v>63</v>
      </c>
      <c r="C53" s="88">
        <v>0</v>
      </c>
      <c r="D53" s="88">
        <v>0</v>
      </c>
      <c r="E53" s="88">
        <v>0.1</v>
      </c>
      <c r="F53" s="88">
        <v>0</v>
      </c>
      <c r="G53" s="88">
        <v>0.1</v>
      </c>
      <c r="H53" s="88">
        <v>0.1</v>
      </c>
      <c r="I53" s="88">
        <v>0.1</v>
      </c>
      <c r="J53" s="88">
        <v>0</v>
      </c>
      <c r="K53" s="88">
        <v>0</v>
      </c>
      <c r="L53" s="88">
        <v>0.1</v>
      </c>
      <c r="M53" s="88">
        <v>0.1</v>
      </c>
      <c r="N53" s="88">
        <v>0</v>
      </c>
      <c r="O53" s="88">
        <f t="shared" si="22"/>
        <v>0.6</v>
      </c>
      <c r="P53" s="88">
        <v>0.1</v>
      </c>
      <c r="Q53" s="88">
        <v>0.1</v>
      </c>
      <c r="R53" s="88">
        <v>0</v>
      </c>
      <c r="S53" s="88">
        <v>0.2</v>
      </c>
      <c r="T53" s="88">
        <v>0.1</v>
      </c>
      <c r="U53" s="88">
        <v>0.1</v>
      </c>
      <c r="V53" s="88">
        <v>0.2</v>
      </c>
      <c r="W53" s="88">
        <v>0.1</v>
      </c>
      <c r="X53" s="88">
        <v>0</v>
      </c>
      <c r="Y53" s="88">
        <v>0.2</v>
      </c>
      <c r="Z53" s="88">
        <v>0.1</v>
      </c>
      <c r="AA53" s="88">
        <v>0</v>
      </c>
      <c r="AB53" s="88">
        <f t="shared" si="23"/>
        <v>1.2000000000000002</v>
      </c>
      <c r="AC53" s="88">
        <f t="shared" si="2"/>
        <v>0.6000000000000002</v>
      </c>
      <c r="AD53" s="6">
        <f t="shared" si="3"/>
        <v>100.00000000000004</v>
      </c>
      <c r="AE53" s="13"/>
      <c r="AF53" s="1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2:44" ht="15.95" customHeight="1" x14ac:dyDescent="0.2">
      <c r="B54" s="9" t="s">
        <v>64</v>
      </c>
      <c r="C54" s="88">
        <v>107.3</v>
      </c>
      <c r="D54" s="88">
        <v>115.2</v>
      </c>
      <c r="E54" s="88">
        <v>140.80000000000001</v>
      </c>
      <c r="F54" s="88">
        <v>116.1</v>
      </c>
      <c r="G54" s="88">
        <v>105</v>
      </c>
      <c r="H54" s="88">
        <v>131.19999999999999</v>
      </c>
      <c r="I54" s="88">
        <v>141.5</v>
      </c>
      <c r="J54" s="88">
        <v>117.7</v>
      </c>
      <c r="K54" s="88">
        <v>161.19999999999999</v>
      </c>
      <c r="L54" s="88">
        <v>141.30000000000001</v>
      </c>
      <c r="M54" s="88">
        <v>118.8</v>
      </c>
      <c r="N54" s="88">
        <v>119</v>
      </c>
      <c r="O54" s="88">
        <f t="shared" si="22"/>
        <v>1515.1</v>
      </c>
      <c r="P54" s="88">
        <v>113.4</v>
      </c>
      <c r="Q54" s="88">
        <v>126.4</v>
      </c>
      <c r="R54" s="88">
        <v>120.2</v>
      </c>
      <c r="S54" s="88">
        <v>138</v>
      </c>
      <c r="T54" s="88">
        <v>115.9</v>
      </c>
      <c r="U54" s="88">
        <v>123.3</v>
      </c>
      <c r="V54" s="88">
        <v>115.7</v>
      </c>
      <c r="W54" s="88">
        <v>140.80000000000001</v>
      </c>
      <c r="X54" s="88">
        <v>113.9</v>
      </c>
      <c r="Y54" s="88">
        <v>142.30000000000001</v>
      </c>
      <c r="Z54" s="88">
        <v>112.6</v>
      </c>
      <c r="AA54" s="88">
        <v>120.8</v>
      </c>
      <c r="AB54" s="88">
        <f t="shared" si="23"/>
        <v>1483.3</v>
      </c>
      <c r="AC54" s="88">
        <f t="shared" si="2"/>
        <v>-31.799999999999955</v>
      </c>
      <c r="AD54" s="6">
        <f t="shared" si="3"/>
        <v>-2.0988713616262924</v>
      </c>
      <c r="AE54" s="1"/>
      <c r="AF54" s="1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2:44" ht="15.95" customHeight="1" x14ac:dyDescent="0.2">
      <c r="B55" s="9" t="s">
        <v>65</v>
      </c>
      <c r="C55" s="88">
        <v>0</v>
      </c>
      <c r="D55" s="88">
        <v>0</v>
      </c>
      <c r="E55" s="88">
        <v>0</v>
      </c>
      <c r="F55" s="88">
        <v>0</v>
      </c>
      <c r="G55" s="88">
        <v>0</v>
      </c>
      <c r="H55" s="88">
        <v>0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f t="shared" si="22"/>
        <v>0</v>
      </c>
      <c r="P55" s="88">
        <v>0</v>
      </c>
      <c r="Q55" s="88">
        <v>0</v>
      </c>
      <c r="R55" s="88">
        <v>0</v>
      </c>
      <c r="S55" s="88">
        <v>0</v>
      </c>
      <c r="T55" s="88">
        <v>40</v>
      </c>
      <c r="U55" s="88">
        <v>0</v>
      </c>
      <c r="V55" s="88">
        <v>0</v>
      </c>
      <c r="W55" s="88">
        <v>30</v>
      </c>
      <c r="X55" s="88">
        <v>0</v>
      </c>
      <c r="Y55" s="88">
        <v>20</v>
      </c>
      <c r="Z55" s="88">
        <v>15</v>
      </c>
      <c r="AA55" s="88">
        <v>0</v>
      </c>
      <c r="AB55" s="88">
        <f t="shared" si="23"/>
        <v>105</v>
      </c>
      <c r="AC55" s="88">
        <f t="shared" si="2"/>
        <v>105</v>
      </c>
      <c r="AD55" s="27" t="s">
        <v>57</v>
      </c>
      <c r="AE55" s="28"/>
      <c r="AF55" s="28"/>
      <c r="AG55" s="29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2:44" ht="15.95" customHeight="1" x14ac:dyDescent="0.2">
      <c r="B56" s="30" t="s">
        <v>66</v>
      </c>
      <c r="C56" s="88">
        <f t="shared" ref="C56:AB56" si="24">+C57+C68+C72</f>
        <v>864.4</v>
      </c>
      <c r="D56" s="88">
        <f t="shared" si="24"/>
        <v>1139.3000000000002</v>
      </c>
      <c r="E56" s="88">
        <f t="shared" si="24"/>
        <v>1500.1999999999998</v>
      </c>
      <c r="F56" s="88">
        <f t="shared" si="24"/>
        <v>2528.6000000000004</v>
      </c>
      <c r="G56" s="88">
        <f t="shared" si="24"/>
        <v>724.5</v>
      </c>
      <c r="H56" s="88">
        <f t="shared" si="24"/>
        <v>705.19999999999993</v>
      </c>
      <c r="I56" s="88">
        <f t="shared" si="24"/>
        <v>829.30000000000007</v>
      </c>
      <c r="J56" s="88">
        <f t="shared" si="24"/>
        <v>1020.2</v>
      </c>
      <c r="K56" s="88">
        <f t="shared" si="24"/>
        <v>1345.7</v>
      </c>
      <c r="L56" s="88">
        <f t="shared" si="24"/>
        <v>1192.7</v>
      </c>
      <c r="M56" s="88">
        <f t="shared" si="24"/>
        <v>963.60000000000014</v>
      </c>
      <c r="N56" s="88">
        <f t="shared" si="24"/>
        <v>1183.0999999999999</v>
      </c>
      <c r="O56" s="88">
        <f t="shared" si="24"/>
        <v>13996.799999999997</v>
      </c>
      <c r="P56" s="88">
        <f t="shared" si="24"/>
        <v>1059.3</v>
      </c>
      <c r="Q56" s="88">
        <f t="shared" si="24"/>
        <v>1148.3</v>
      </c>
      <c r="R56" s="88">
        <f t="shared" si="24"/>
        <v>1410.6000000000001</v>
      </c>
      <c r="S56" s="88">
        <f t="shared" si="24"/>
        <v>1310.3999999999999</v>
      </c>
      <c r="T56" s="88">
        <f t="shared" si="24"/>
        <v>1553.5999999999997</v>
      </c>
      <c r="U56" s="88">
        <f t="shared" si="24"/>
        <v>1435.5</v>
      </c>
      <c r="V56" s="88">
        <f t="shared" si="24"/>
        <v>1544.1</v>
      </c>
      <c r="W56" s="88">
        <f t="shared" si="24"/>
        <v>1227.4000000000001</v>
      </c>
      <c r="X56" s="88">
        <f t="shared" si="24"/>
        <v>1606.8999999999999</v>
      </c>
      <c r="Y56" s="88">
        <f t="shared" si="24"/>
        <v>1113.3</v>
      </c>
      <c r="Z56" s="88">
        <f t="shared" si="24"/>
        <v>1092.5</v>
      </c>
      <c r="AA56" s="88">
        <f t="shared" si="24"/>
        <v>1204.3</v>
      </c>
      <c r="AB56" s="88">
        <f t="shared" si="24"/>
        <v>15706.199999999999</v>
      </c>
      <c r="AC56" s="88">
        <f t="shared" si="2"/>
        <v>1709.4000000000015</v>
      </c>
      <c r="AD56" s="6">
        <f t="shared" si="3"/>
        <v>12.212791495198916</v>
      </c>
      <c r="AE56" s="1"/>
      <c r="AF56" s="1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2:44" ht="15.95" customHeight="1" x14ac:dyDescent="0.2">
      <c r="B57" s="31" t="s">
        <v>67</v>
      </c>
      <c r="C57" s="88">
        <f t="shared" ref="C57:AB57" si="25">+C58+C63</f>
        <v>662.9</v>
      </c>
      <c r="D57" s="88">
        <f t="shared" si="25"/>
        <v>908.10000000000014</v>
      </c>
      <c r="E57" s="88">
        <f t="shared" si="25"/>
        <v>1235.8999999999999</v>
      </c>
      <c r="F57" s="88">
        <f t="shared" si="25"/>
        <v>2301.5</v>
      </c>
      <c r="G57" s="88">
        <f t="shared" si="25"/>
        <v>505.2</v>
      </c>
      <c r="H57" s="88">
        <f t="shared" si="25"/>
        <v>499.4</v>
      </c>
      <c r="I57" s="88">
        <f t="shared" si="25"/>
        <v>595.70000000000005</v>
      </c>
      <c r="J57" s="88">
        <f t="shared" si="25"/>
        <v>829.5</v>
      </c>
      <c r="K57" s="88">
        <f t="shared" si="25"/>
        <v>1146.4000000000001</v>
      </c>
      <c r="L57" s="88">
        <f t="shared" si="25"/>
        <v>996.7</v>
      </c>
      <c r="M57" s="88">
        <f t="shared" si="25"/>
        <v>797.2</v>
      </c>
      <c r="N57" s="88">
        <f t="shared" si="25"/>
        <v>925.3</v>
      </c>
      <c r="O57" s="88">
        <f t="shared" si="25"/>
        <v>11403.799999999997</v>
      </c>
      <c r="P57" s="88">
        <f t="shared" si="25"/>
        <v>851.7</v>
      </c>
      <c r="Q57" s="88">
        <f t="shared" si="25"/>
        <v>913</v>
      </c>
      <c r="R57" s="88">
        <f t="shared" si="25"/>
        <v>1145.3000000000002</v>
      </c>
      <c r="S57" s="88">
        <f t="shared" si="25"/>
        <v>1063.8</v>
      </c>
      <c r="T57" s="88">
        <f t="shared" si="25"/>
        <v>1346.6999999999998</v>
      </c>
      <c r="U57" s="88">
        <f t="shared" si="25"/>
        <v>1190.2</v>
      </c>
      <c r="V57" s="88">
        <f t="shared" si="25"/>
        <v>1292.5999999999999</v>
      </c>
      <c r="W57" s="88">
        <f t="shared" si="25"/>
        <v>1009.1</v>
      </c>
      <c r="X57" s="88">
        <f t="shared" si="25"/>
        <v>1365.1</v>
      </c>
      <c r="Y57" s="88">
        <f t="shared" si="25"/>
        <v>920.00000000000011</v>
      </c>
      <c r="Z57" s="88">
        <f t="shared" si="25"/>
        <v>850.4</v>
      </c>
      <c r="AA57" s="88">
        <f t="shared" si="25"/>
        <v>975.3</v>
      </c>
      <c r="AB57" s="88">
        <f t="shared" si="25"/>
        <v>12923.199999999999</v>
      </c>
      <c r="AC57" s="88">
        <f t="shared" si="2"/>
        <v>1519.4000000000015</v>
      </c>
      <c r="AD57" s="6">
        <f t="shared" si="3"/>
        <v>13.323628965783351</v>
      </c>
      <c r="AE57" s="7"/>
      <c r="AF57" s="1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2:44" ht="15.95" customHeight="1" x14ac:dyDescent="0.2">
      <c r="B58" s="20" t="s">
        <v>68</v>
      </c>
      <c r="C58" s="88">
        <f t="shared" ref="C58:AB58" si="26">SUM(C59:C62)</f>
        <v>65.100000000000009</v>
      </c>
      <c r="D58" s="88">
        <f t="shared" si="26"/>
        <v>64.800000000000011</v>
      </c>
      <c r="E58" s="88">
        <f t="shared" si="26"/>
        <v>105.5</v>
      </c>
      <c r="F58" s="88">
        <f t="shared" si="26"/>
        <v>93.5</v>
      </c>
      <c r="G58" s="88">
        <f t="shared" si="26"/>
        <v>97.5</v>
      </c>
      <c r="H58" s="88">
        <f t="shared" si="26"/>
        <v>78.899999999999991</v>
      </c>
      <c r="I58" s="88">
        <f t="shared" si="26"/>
        <v>86.2</v>
      </c>
      <c r="J58" s="88">
        <f t="shared" si="26"/>
        <v>72.900000000000006</v>
      </c>
      <c r="K58" s="88">
        <f t="shared" si="26"/>
        <v>85.899999999999991</v>
      </c>
      <c r="L58" s="88">
        <f t="shared" si="26"/>
        <v>87.7</v>
      </c>
      <c r="M58" s="88">
        <f t="shared" si="26"/>
        <v>71.600000000000009</v>
      </c>
      <c r="N58" s="88">
        <f t="shared" si="26"/>
        <v>79.300000000000011</v>
      </c>
      <c r="O58" s="88">
        <f t="shared" si="26"/>
        <v>988.90000000000009</v>
      </c>
      <c r="P58" s="88">
        <f t="shared" si="26"/>
        <v>70.100000000000009</v>
      </c>
      <c r="Q58" s="88">
        <f t="shared" si="26"/>
        <v>75.100000000000009</v>
      </c>
      <c r="R58" s="88">
        <f t="shared" si="26"/>
        <v>88.000000000000014</v>
      </c>
      <c r="S58" s="88">
        <f t="shared" si="26"/>
        <v>114.7</v>
      </c>
      <c r="T58" s="88">
        <f t="shared" si="26"/>
        <v>84.1</v>
      </c>
      <c r="U58" s="88">
        <f t="shared" si="26"/>
        <v>91.8</v>
      </c>
      <c r="V58" s="88">
        <f t="shared" si="26"/>
        <v>100.1</v>
      </c>
      <c r="W58" s="88">
        <f t="shared" si="26"/>
        <v>85.399999999999991</v>
      </c>
      <c r="X58" s="88">
        <f t="shared" si="26"/>
        <v>97.100000000000009</v>
      </c>
      <c r="Y58" s="88">
        <f t="shared" si="26"/>
        <v>102.6</v>
      </c>
      <c r="Z58" s="88">
        <f t="shared" si="26"/>
        <v>89.3</v>
      </c>
      <c r="AA58" s="88">
        <f t="shared" si="26"/>
        <v>90.100000000000009</v>
      </c>
      <c r="AB58" s="88">
        <f t="shared" si="26"/>
        <v>1088.3999999999999</v>
      </c>
      <c r="AC58" s="88">
        <f t="shared" si="2"/>
        <v>99.499999999999773</v>
      </c>
      <c r="AD58" s="6">
        <f t="shared" si="3"/>
        <v>10.061684700171885</v>
      </c>
      <c r="AE58" s="1"/>
      <c r="AF58" s="1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2:44" ht="15.95" customHeight="1" x14ac:dyDescent="0.2">
      <c r="B59" s="21" t="s">
        <v>69</v>
      </c>
      <c r="C59" s="89">
        <v>58.5</v>
      </c>
      <c r="D59" s="89">
        <v>59.6</v>
      </c>
      <c r="E59" s="89">
        <v>98.1</v>
      </c>
      <c r="F59" s="89">
        <v>86.4</v>
      </c>
      <c r="G59" s="89">
        <v>91.3</v>
      </c>
      <c r="H59" s="89">
        <v>70.099999999999994</v>
      </c>
      <c r="I59" s="89">
        <v>77.400000000000006</v>
      </c>
      <c r="J59" s="89">
        <v>67.7</v>
      </c>
      <c r="K59" s="89">
        <v>74.5</v>
      </c>
      <c r="L59" s="89">
        <v>81.400000000000006</v>
      </c>
      <c r="M59" s="89">
        <v>67.7</v>
      </c>
      <c r="N59" s="89">
        <v>77</v>
      </c>
      <c r="O59" s="89">
        <f>SUM(C59:N59)</f>
        <v>909.7</v>
      </c>
      <c r="P59" s="89">
        <v>68.7</v>
      </c>
      <c r="Q59" s="89">
        <v>71.7</v>
      </c>
      <c r="R59" s="89">
        <v>83.2</v>
      </c>
      <c r="S59" s="89">
        <v>81.8</v>
      </c>
      <c r="T59" s="89">
        <v>79.5</v>
      </c>
      <c r="U59" s="89">
        <v>86.6</v>
      </c>
      <c r="V59" s="89">
        <v>94.1</v>
      </c>
      <c r="W59" s="89">
        <v>80.2</v>
      </c>
      <c r="X59" s="89">
        <v>90.3</v>
      </c>
      <c r="Y59" s="89">
        <v>94.3</v>
      </c>
      <c r="Z59" s="89">
        <v>85.2</v>
      </c>
      <c r="AA59" s="89">
        <v>84.9</v>
      </c>
      <c r="AB59" s="89">
        <f>SUM(P59:AA59)</f>
        <v>1000.5</v>
      </c>
      <c r="AC59" s="89">
        <f t="shared" si="2"/>
        <v>90.799999999999955</v>
      </c>
      <c r="AD59" s="12">
        <f t="shared" si="3"/>
        <v>9.9813125206111852</v>
      </c>
      <c r="AE59" s="32"/>
      <c r="AF59" s="28"/>
      <c r="AG59" s="33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2:44" ht="15.95" customHeight="1" x14ac:dyDescent="0.2">
      <c r="B60" s="21" t="s">
        <v>70</v>
      </c>
      <c r="C60" s="89">
        <v>0.6</v>
      </c>
      <c r="D60" s="89">
        <v>3.0999999999999996</v>
      </c>
      <c r="E60" s="89">
        <v>3.8</v>
      </c>
      <c r="F60" s="89">
        <v>3.6</v>
      </c>
      <c r="G60" s="89">
        <v>3.9</v>
      </c>
      <c r="H60" s="89">
        <v>3.3</v>
      </c>
      <c r="I60" s="89">
        <v>3.8</v>
      </c>
      <c r="J60" s="89">
        <v>3.7</v>
      </c>
      <c r="K60" s="89">
        <v>3.8</v>
      </c>
      <c r="L60" s="89">
        <v>3.9</v>
      </c>
      <c r="M60" s="89">
        <v>2.2000000000000002</v>
      </c>
      <c r="N60" s="89">
        <v>1.4</v>
      </c>
      <c r="O60" s="89">
        <f>SUM(C60:N60)</f>
        <v>37.1</v>
      </c>
      <c r="P60" s="89">
        <v>0.3</v>
      </c>
      <c r="Q60" s="89">
        <v>2.4</v>
      </c>
      <c r="R60" s="89">
        <v>2.9</v>
      </c>
      <c r="S60" s="89">
        <v>2.8</v>
      </c>
      <c r="T60" s="89">
        <v>2.8</v>
      </c>
      <c r="U60" s="89">
        <v>2.7</v>
      </c>
      <c r="V60" s="89">
        <v>3.7</v>
      </c>
      <c r="W60" s="89">
        <v>3.3</v>
      </c>
      <c r="X60" s="89">
        <v>3.2</v>
      </c>
      <c r="Y60" s="89">
        <v>3.3</v>
      </c>
      <c r="Z60" s="89">
        <v>2.9</v>
      </c>
      <c r="AA60" s="89">
        <v>1.3</v>
      </c>
      <c r="AB60" s="89">
        <f>SUM(P60:AA60)</f>
        <v>31.599999999999998</v>
      </c>
      <c r="AC60" s="89">
        <f t="shared" si="2"/>
        <v>-5.5000000000000036</v>
      </c>
      <c r="AD60" s="12">
        <f t="shared" si="3"/>
        <v>-14.824797843665777</v>
      </c>
      <c r="AE60" s="1"/>
      <c r="AF60" s="1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2:44" ht="15.95" customHeight="1" x14ac:dyDescent="0.2">
      <c r="B61" s="34" t="s">
        <v>71</v>
      </c>
      <c r="C61" s="89">
        <v>5.8</v>
      </c>
      <c r="D61" s="89">
        <v>1.7</v>
      </c>
      <c r="E61" s="89">
        <v>3.4</v>
      </c>
      <c r="F61" s="89">
        <v>3.3</v>
      </c>
      <c r="G61" s="89">
        <v>2.1</v>
      </c>
      <c r="H61" s="89">
        <v>5.4</v>
      </c>
      <c r="I61" s="89">
        <v>4.8</v>
      </c>
      <c r="J61" s="89">
        <v>1.4</v>
      </c>
      <c r="K61" s="89">
        <v>7.5</v>
      </c>
      <c r="L61" s="89">
        <v>2.1</v>
      </c>
      <c r="M61" s="89">
        <v>1.5</v>
      </c>
      <c r="N61" s="89">
        <v>0.7</v>
      </c>
      <c r="O61" s="89">
        <f>SUM(C61:N61)</f>
        <v>39.70000000000001</v>
      </c>
      <c r="P61" s="89">
        <v>0.9</v>
      </c>
      <c r="Q61" s="89">
        <v>0.9</v>
      </c>
      <c r="R61" s="89">
        <v>1.4</v>
      </c>
      <c r="S61" s="89">
        <v>29.9</v>
      </c>
      <c r="T61" s="89">
        <v>1.6</v>
      </c>
      <c r="U61" s="89">
        <v>2</v>
      </c>
      <c r="V61" s="89">
        <v>2.2000000000000002</v>
      </c>
      <c r="W61" s="89">
        <v>1.3</v>
      </c>
      <c r="X61" s="89">
        <v>3.4</v>
      </c>
      <c r="Y61" s="89">
        <v>4.2</v>
      </c>
      <c r="Z61" s="89">
        <v>1.1000000000000001</v>
      </c>
      <c r="AA61" s="89">
        <v>3.7</v>
      </c>
      <c r="AB61" s="89">
        <f>SUM(P61:AA61)</f>
        <v>52.600000000000009</v>
      </c>
      <c r="AC61" s="89">
        <f t="shared" si="2"/>
        <v>12.899999999999999</v>
      </c>
      <c r="AD61" s="12">
        <f t="shared" si="3"/>
        <v>32.49370277078085</v>
      </c>
      <c r="AE61" s="1"/>
      <c r="AF61" s="1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2:44" ht="15.95" customHeight="1" x14ac:dyDescent="0.2">
      <c r="B62" s="21" t="s">
        <v>72</v>
      </c>
      <c r="C62" s="89">
        <v>0.2</v>
      </c>
      <c r="D62" s="89">
        <v>0.4</v>
      </c>
      <c r="E62" s="89">
        <v>0.2</v>
      </c>
      <c r="F62" s="89">
        <v>0.2</v>
      </c>
      <c r="G62" s="89">
        <v>0.2</v>
      </c>
      <c r="H62" s="89">
        <v>0.1</v>
      </c>
      <c r="I62" s="89">
        <v>0.2</v>
      </c>
      <c r="J62" s="89">
        <v>0.1</v>
      </c>
      <c r="K62" s="89">
        <v>0.1</v>
      </c>
      <c r="L62" s="89">
        <v>0.3</v>
      </c>
      <c r="M62" s="89">
        <v>0.2</v>
      </c>
      <c r="N62" s="89">
        <v>0.2</v>
      </c>
      <c r="O62" s="89">
        <f>SUM(C62:N62)</f>
        <v>2.4000000000000004</v>
      </c>
      <c r="P62" s="89">
        <v>0.2</v>
      </c>
      <c r="Q62" s="89">
        <v>0.1</v>
      </c>
      <c r="R62" s="89">
        <v>0.5</v>
      </c>
      <c r="S62" s="89">
        <v>0.2</v>
      </c>
      <c r="T62" s="89">
        <v>0.2</v>
      </c>
      <c r="U62" s="89">
        <v>0.5</v>
      </c>
      <c r="V62" s="89">
        <v>0.1</v>
      </c>
      <c r="W62" s="89">
        <v>0.6</v>
      </c>
      <c r="X62" s="89">
        <v>0.2</v>
      </c>
      <c r="Y62" s="89">
        <v>0.8</v>
      </c>
      <c r="Z62" s="89">
        <v>0.1</v>
      </c>
      <c r="AA62" s="89">
        <v>0.2</v>
      </c>
      <c r="AB62" s="89">
        <f>SUM(P62:AA62)</f>
        <v>3.7000000000000006</v>
      </c>
      <c r="AC62" s="89">
        <f t="shared" si="2"/>
        <v>1.3000000000000003</v>
      </c>
      <c r="AD62" s="12">
        <f t="shared" si="3"/>
        <v>54.166666666666671</v>
      </c>
      <c r="AE62" s="1"/>
      <c r="AF62" s="1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2:44" ht="15.95" customHeight="1" x14ac:dyDescent="0.2">
      <c r="B63" s="20" t="s">
        <v>73</v>
      </c>
      <c r="C63" s="88">
        <f t="shared" ref="C63:AB63" si="27">SUM(C64:C67)</f>
        <v>597.79999999999995</v>
      </c>
      <c r="D63" s="88">
        <f t="shared" si="27"/>
        <v>843.30000000000007</v>
      </c>
      <c r="E63" s="88">
        <f t="shared" si="27"/>
        <v>1130.3999999999999</v>
      </c>
      <c r="F63" s="88">
        <f t="shared" si="27"/>
        <v>2208</v>
      </c>
      <c r="G63" s="88">
        <f t="shared" si="27"/>
        <v>407.7</v>
      </c>
      <c r="H63" s="88">
        <f t="shared" si="27"/>
        <v>420.5</v>
      </c>
      <c r="I63" s="88">
        <f t="shared" si="27"/>
        <v>509.5</v>
      </c>
      <c r="J63" s="88">
        <f t="shared" si="27"/>
        <v>756.6</v>
      </c>
      <c r="K63" s="88">
        <f t="shared" si="27"/>
        <v>1060.5</v>
      </c>
      <c r="L63" s="88">
        <f t="shared" si="27"/>
        <v>909</v>
      </c>
      <c r="M63" s="88">
        <f t="shared" si="27"/>
        <v>725.6</v>
      </c>
      <c r="N63" s="88">
        <f t="shared" si="27"/>
        <v>845.99999999999989</v>
      </c>
      <c r="O63" s="88">
        <f t="shared" si="27"/>
        <v>10414.899999999998</v>
      </c>
      <c r="P63" s="88">
        <f t="shared" si="27"/>
        <v>781.6</v>
      </c>
      <c r="Q63" s="88">
        <f t="shared" si="27"/>
        <v>837.9</v>
      </c>
      <c r="R63" s="88">
        <f t="shared" si="27"/>
        <v>1057.3000000000002</v>
      </c>
      <c r="S63" s="88">
        <f t="shared" si="27"/>
        <v>949.09999999999991</v>
      </c>
      <c r="T63" s="88">
        <f t="shared" si="27"/>
        <v>1262.5999999999999</v>
      </c>
      <c r="U63" s="88">
        <f t="shared" si="27"/>
        <v>1098.4000000000001</v>
      </c>
      <c r="V63" s="88">
        <f t="shared" si="27"/>
        <v>1192.5</v>
      </c>
      <c r="W63" s="88">
        <f t="shared" si="27"/>
        <v>923.7</v>
      </c>
      <c r="X63" s="88">
        <f t="shared" si="27"/>
        <v>1268</v>
      </c>
      <c r="Y63" s="88">
        <f t="shared" si="27"/>
        <v>817.40000000000009</v>
      </c>
      <c r="Z63" s="88">
        <f t="shared" si="27"/>
        <v>761.1</v>
      </c>
      <c r="AA63" s="88">
        <f t="shared" si="27"/>
        <v>885.19999999999993</v>
      </c>
      <c r="AB63" s="88">
        <f t="shared" si="27"/>
        <v>11834.8</v>
      </c>
      <c r="AC63" s="88">
        <f t="shared" si="2"/>
        <v>1419.9000000000015</v>
      </c>
      <c r="AD63" s="6">
        <f>+AC63/O63*100</f>
        <v>13.63335221653594</v>
      </c>
      <c r="AE63" s="1"/>
      <c r="AF63" s="1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2:44" ht="15.95" customHeight="1" x14ac:dyDescent="0.2">
      <c r="B64" s="34" t="s">
        <v>74</v>
      </c>
      <c r="C64" s="89">
        <v>41.7</v>
      </c>
      <c r="D64" s="89">
        <v>68.3</v>
      </c>
      <c r="E64" s="89">
        <v>23.9</v>
      </c>
      <c r="F64" s="89">
        <v>122.5</v>
      </c>
      <c r="G64" s="89">
        <v>70.599999999999994</v>
      </c>
      <c r="H64" s="89">
        <v>107.4</v>
      </c>
      <c r="I64" s="89">
        <v>97.7</v>
      </c>
      <c r="J64" s="89">
        <v>90.3</v>
      </c>
      <c r="K64" s="89">
        <v>235</v>
      </c>
      <c r="L64" s="89">
        <v>162.5</v>
      </c>
      <c r="M64" s="89">
        <v>136.19999999999999</v>
      </c>
      <c r="N64" s="89">
        <v>139.69999999999999</v>
      </c>
      <c r="O64" s="89">
        <f>SUM(C64:N64)</f>
        <v>1295.8</v>
      </c>
      <c r="P64" s="89">
        <v>16.100000000000001</v>
      </c>
      <c r="Q64" s="89">
        <v>22.1</v>
      </c>
      <c r="R64" s="89">
        <v>24.4</v>
      </c>
      <c r="S64" s="89">
        <v>15.5</v>
      </c>
      <c r="T64" s="89">
        <v>13.7</v>
      </c>
      <c r="U64" s="89">
        <v>13.6</v>
      </c>
      <c r="V64" s="89">
        <v>18.7</v>
      </c>
      <c r="W64" s="89">
        <v>16.100000000000001</v>
      </c>
      <c r="X64" s="89">
        <v>16.8</v>
      </c>
      <c r="Y64" s="89">
        <v>17.600000000000001</v>
      </c>
      <c r="Z64" s="89">
        <v>14.5</v>
      </c>
      <c r="AA64" s="89">
        <v>14.9</v>
      </c>
      <c r="AB64" s="89">
        <f>SUM(P64:AA64)</f>
        <v>204</v>
      </c>
      <c r="AC64" s="89">
        <f t="shared" si="2"/>
        <v>-1091.8</v>
      </c>
      <c r="AD64" s="12">
        <f>+AC64/O64*100</f>
        <v>-84.256829757678659</v>
      </c>
      <c r="AE64" s="7"/>
      <c r="AF64" s="1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2:44" ht="15.95" customHeight="1" x14ac:dyDescent="0.2">
      <c r="B65" s="34" t="s">
        <v>75</v>
      </c>
      <c r="C65" s="89">
        <v>471.9</v>
      </c>
      <c r="D65" s="89">
        <v>668.6</v>
      </c>
      <c r="E65" s="89">
        <v>987</v>
      </c>
      <c r="F65" s="89">
        <v>1979.5</v>
      </c>
      <c r="G65" s="89">
        <v>228.7</v>
      </c>
      <c r="H65" s="89">
        <v>213.4</v>
      </c>
      <c r="I65" s="89">
        <v>306</v>
      </c>
      <c r="J65" s="89">
        <v>568</v>
      </c>
      <c r="K65" s="89">
        <v>704.5</v>
      </c>
      <c r="L65" s="89">
        <v>620.1</v>
      </c>
      <c r="M65" s="89">
        <v>490.2</v>
      </c>
      <c r="N65" s="89">
        <v>596.9</v>
      </c>
      <c r="O65" s="89">
        <f>SUM(C65:N65)</f>
        <v>7834.7999999999993</v>
      </c>
      <c r="P65" s="89">
        <v>671.5</v>
      </c>
      <c r="Q65" s="89">
        <v>704.9</v>
      </c>
      <c r="R65" s="89">
        <v>901.2</v>
      </c>
      <c r="S65" s="89">
        <v>809.8</v>
      </c>
      <c r="T65" s="89">
        <v>1140.2</v>
      </c>
      <c r="U65" s="89">
        <v>969.6</v>
      </c>
      <c r="V65" s="89">
        <v>1060.7</v>
      </c>
      <c r="W65" s="89">
        <v>804.3</v>
      </c>
      <c r="X65" s="89">
        <v>1122.3</v>
      </c>
      <c r="Y65" s="89">
        <v>673.7</v>
      </c>
      <c r="Z65" s="89">
        <v>627</v>
      </c>
      <c r="AA65" s="92">
        <v>748.3</v>
      </c>
      <c r="AB65" s="93">
        <f>SUM(P65:AA65)</f>
        <v>10233.5</v>
      </c>
      <c r="AC65" s="89">
        <f t="shared" si="2"/>
        <v>2398.7000000000007</v>
      </c>
      <c r="AD65" s="12">
        <f>+AC65/O65*100</f>
        <v>30.615969775871765</v>
      </c>
      <c r="AE65" s="1"/>
      <c r="AF65" s="1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2:44" ht="15.95" customHeight="1" x14ac:dyDescent="0.2">
      <c r="B66" s="34" t="s">
        <v>76</v>
      </c>
      <c r="C66" s="89">
        <v>79.8</v>
      </c>
      <c r="D66" s="89">
        <v>102.2</v>
      </c>
      <c r="E66" s="89">
        <v>114.2</v>
      </c>
      <c r="F66" s="89">
        <v>93.3</v>
      </c>
      <c r="G66" s="89">
        <v>103.1</v>
      </c>
      <c r="H66" s="89">
        <v>95.5</v>
      </c>
      <c r="I66" s="89">
        <v>100.7</v>
      </c>
      <c r="J66" s="89">
        <v>91.2</v>
      </c>
      <c r="K66" s="89">
        <v>116</v>
      </c>
      <c r="L66" s="89">
        <v>120.9</v>
      </c>
      <c r="M66" s="89">
        <v>94.2</v>
      </c>
      <c r="N66" s="89">
        <v>103.9</v>
      </c>
      <c r="O66" s="89">
        <f>SUM(C66:N66)</f>
        <v>1215.0000000000002</v>
      </c>
      <c r="P66" s="89">
        <v>89.4</v>
      </c>
      <c r="Q66" s="89">
        <v>105.8</v>
      </c>
      <c r="R66" s="89">
        <v>123.8</v>
      </c>
      <c r="S66" s="89">
        <v>102.5</v>
      </c>
      <c r="T66" s="89">
        <v>103.6</v>
      </c>
      <c r="U66" s="89">
        <v>109.9</v>
      </c>
      <c r="V66" s="89">
        <v>107.6</v>
      </c>
      <c r="W66" s="89">
        <v>98.7</v>
      </c>
      <c r="X66" s="89">
        <v>121.2</v>
      </c>
      <c r="Y66" s="89">
        <v>120.5</v>
      </c>
      <c r="Z66" s="89">
        <v>114</v>
      </c>
      <c r="AA66" s="92">
        <v>114.9</v>
      </c>
      <c r="AB66" s="94">
        <f>SUM(P66:AA66)</f>
        <v>1311.9</v>
      </c>
      <c r="AC66" s="89">
        <f t="shared" si="2"/>
        <v>96.899999999999864</v>
      </c>
      <c r="AD66" s="12">
        <f>+AC66/O66*100</f>
        <v>7.9753086419752952</v>
      </c>
      <c r="AE66" s="1"/>
      <c r="AF66" s="1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2:44" ht="15.95" customHeight="1" x14ac:dyDescent="0.2">
      <c r="B67" s="34" t="s">
        <v>34</v>
      </c>
      <c r="C67" s="89">
        <v>4.4000000000000004</v>
      </c>
      <c r="D67" s="89">
        <v>4.2</v>
      </c>
      <c r="E67" s="89">
        <v>5.3</v>
      </c>
      <c r="F67" s="89">
        <v>12.7</v>
      </c>
      <c r="G67" s="89">
        <v>5.3</v>
      </c>
      <c r="H67" s="89">
        <v>4.2</v>
      </c>
      <c r="I67" s="89">
        <v>5.0999999999999996</v>
      </c>
      <c r="J67" s="89">
        <v>7.1</v>
      </c>
      <c r="K67" s="89">
        <v>5</v>
      </c>
      <c r="L67" s="89">
        <v>5.5</v>
      </c>
      <c r="M67" s="89">
        <v>5</v>
      </c>
      <c r="N67" s="89">
        <v>5.5</v>
      </c>
      <c r="O67" s="89">
        <f>SUM(C67:N67)</f>
        <v>69.300000000000011</v>
      </c>
      <c r="P67" s="89">
        <v>4.5999999999999996</v>
      </c>
      <c r="Q67" s="89">
        <v>5.0999999999999996</v>
      </c>
      <c r="R67" s="89">
        <v>7.9</v>
      </c>
      <c r="S67" s="89">
        <v>21.3</v>
      </c>
      <c r="T67" s="89">
        <v>5.0999999999999996</v>
      </c>
      <c r="U67" s="89">
        <v>5.3</v>
      </c>
      <c r="V67" s="89">
        <v>5.5</v>
      </c>
      <c r="W67" s="89">
        <v>4.5999999999999996</v>
      </c>
      <c r="X67" s="89">
        <v>7.7</v>
      </c>
      <c r="Y67" s="89">
        <v>5.6</v>
      </c>
      <c r="Z67" s="89">
        <v>5.6</v>
      </c>
      <c r="AA67" s="89">
        <v>7.1</v>
      </c>
      <c r="AB67" s="89">
        <f>SUM(P67:AA67)</f>
        <v>85.399999999999991</v>
      </c>
      <c r="AC67" s="89">
        <f t="shared" si="2"/>
        <v>16.09999999999998</v>
      </c>
      <c r="AD67" s="12">
        <f t="shared" ref="AD67:AD76" si="28">+AC67/O67*100</f>
        <v>23.2323232323232</v>
      </c>
      <c r="AE67" s="1"/>
      <c r="AF67" s="1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2:44" ht="15.95" customHeight="1" x14ac:dyDescent="0.2">
      <c r="B68" s="31" t="s">
        <v>77</v>
      </c>
      <c r="C68" s="88">
        <f t="shared" ref="C68:AB68" si="29">SUM(C69:C71)</f>
        <v>199.29999999999998</v>
      </c>
      <c r="D68" s="88">
        <f t="shared" si="29"/>
        <v>229</v>
      </c>
      <c r="E68" s="88">
        <f t="shared" si="29"/>
        <v>261.70000000000005</v>
      </c>
      <c r="F68" s="88">
        <f t="shared" si="29"/>
        <v>224.8</v>
      </c>
      <c r="G68" s="88">
        <f t="shared" si="29"/>
        <v>216.8</v>
      </c>
      <c r="H68" s="88">
        <f t="shared" si="29"/>
        <v>203.5</v>
      </c>
      <c r="I68" s="88">
        <f t="shared" si="29"/>
        <v>231.1</v>
      </c>
      <c r="J68" s="88">
        <f t="shared" si="29"/>
        <v>188.5</v>
      </c>
      <c r="K68" s="88">
        <f t="shared" si="29"/>
        <v>196.8</v>
      </c>
      <c r="L68" s="88">
        <f t="shared" si="29"/>
        <v>193.4</v>
      </c>
      <c r="M68" s="88">
        <f t="shared" si="29"/>
        <v>164.20000000000002</v>
      </c>
      <c r="N68" s="88">
        <f t="shared" si="29"/>
        <v>255.8</v>
      </c>
      <c r="O68" s="88">
        <f t="shared" si="29"/>
        <v>2564.9000000000005</v>
      </c>
      <c r="P68" s="88">
        <f t="shared" si="29"/>
        <v>205.39999999999998</v>
      </c>
      <c r="Q68" s="88">
        <f t="shared" si="29"/>
        <v>233</v>
      </c>
      <c r="R68" s="88">
        <f t="shared" si="29"/>
        <v>262.59999999999997</v>
      </c>
      <c r="S68" s="88">
        <f t="shared" si="29"/>
        <v>244.29999999999998</v>
      </c>
      <c r="T68" s="88">
        <f t="shared" si="29"/>
        <v>204.6</v>
      </c>
      <c r="U68" s="88">
        <f t="shared" si="29"/>
        <v>242.8</v>
      </c>
      <c r="V68" s="88">
        <f t="shared" si="29"/>
        <v>248.9</v>
      </c>
      <c r="W68" s="88">
        <f t="shared" si="29"/>
        <v>216.1</v>
      </c>
      <c r="X68" s="88">
        <f t="shared" si="29"/>
        <v>239.50000000000003</v>
      </c>
      <c r="Y68" s="88">
        <f t="shared" si="29"/>
        <v>191</v>
      </c>
      <c r="Z68" s="88">
        <f t="shared" si="29"/>
        <v>240.1</v>
      </c>
      <c r="AA68" s="88">
        <f t="shared" si="29"/>
        <v>227.20000000000002</v>
      </c>
      <c r="AB68" s="88">
        <f t="shared" si="29"/>
        <v>2755.5</v>
      </c>
      <c r="AC68" s="88">
        <f t="shared" si="2"/>
        <v>190.59999999999945</v>
      </c>
      <c r="AD68" s="6">
        <f t="shared" si="28"/>
        <v>7.4310889313423294</v>
      </c>
      <c r="AE68" s="1"/>
      <c r="AF68" s="1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2:44" ht="15.95" customHeight="1" x14ac:dyDescent="0.2">
      <c r="B69" s="21" t="s">
        <v>78</v>
      </c>
      <c r="C69" s="89">
        <v>131.6</v>
      </c>
      <c r="D69" s="89">
        <v>154</v>
      </c>
      <c r="E69" s="89">
        <v>200.3</v>
      </c>
      <c r="F69" s="89">
        <v>143.5</v>
      </c>
      <c r="G69" s="89">
        <v>125.9</v>
      </c>
      <c r="H69" s="89">
        <v>143.5</v>
      </c>
      <c r="I69" s="89">
        <v>167</v>
      </c>
      <c r="J69" s="89">
        <v>135.69999999999999</v>
      </c>
      <c r="K69" s="89">
        <v>147.1</v>
      </c>
      <c r="L69" s="89">
        <v>135</v>
      </c>
      <c r="M69" s="89">
        <v>118.4</v>
      </c>
      <c r="N69" s="89">
        <v>208.1</v>
      </c>
      <c r="O69" s="89">
        <f>SUM(C69:N69)</f>
        <v>1810.1000000000001</v>
      </c>
      <c r="P69" s="89">
        <v>143.1</v>
      </c>
      <c r="Q69" s="89">
        <v>175.4</v>
      </c>
      <c r="R69" s="89">
        <v>188</v>
      </c>
      <c r="S69" s="89">
        <v>174.7</v>
      </c>
      <c r="T69" s="89">
        <v>138.30000000000001</v>
      </c>
      <c r="U69" s="89">
        <v>171.8</v>
      </c>
      <c r="V69" s="89">
        <v>174.4</v>
      </c>
      <c r="W69" s="89">
        <v>148.69999999999999</v>
      </c>
      <c r="X69" s="89">
        <v>172.4</v>
      </c>
      <c r="Y69" s="89">
        <v>123.3</v>
      </c>
      <c r="Z69" s="89">
        <v>179.5</v>
      </c>
      <c r="AA69" s="89">
        <v>168.3</v>
      </c>
      <c r="AB69" s="89">
        <f>SUM(P69:AA69)</f>
        <v>1957.9</v>
      </c>
      <c r="AC69" s="89">
        <f t="shared" si="2"/>
        <v>147.79999999999995</v>
      </c>
      <c r="AD69" s="12">
        <f t="shared" si="28"/>
        <v>8.1652947350975058</v>
      </c>
      <c r="AE69" s="1"/>
      <c r="AF69" s="1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2:44" ht="15.95" customHeight="1" x14ac:dyDescent="0.2">
      <c r="B70" s="21" t="s">
        <v>79</v>
      </c>
      <c r="C70" s="89">
        <v>66.099999999999994</v>
      </c>
      <c r="D70" s="89">
        <v>73.3</v>
      </c>
      <c r="E70" s="89">
        <v>59.6</v>
      </c>
      <c r="F70" s="89">
        <v>79.5</v>
      </c>
      <c r="G70" s="89">
        <v>89.1</v>
      </c>
      <c r="H70" s="89">
        <v>58.4</v>
      </c>
      <c r="I70" s="89">
        <v>62.2</v>
      </c>
      <c r="J70" s="89">
        <v>51</v>
      </c>
      <c r="K70" s="89">
        <v>47.9</v>
      </c>
      <c r="L70" s="89">
        <v>56.5</v>
      </c>
      <c r="M70" s="89">
        <v>44.2</v>
      </c>
      <c r="N70" s="89">
        <v>46.2</v>
      </c>
      <c r="O70" s="89">
        <f>SUM(C70:N70)</f>
        <v>734.00000000000011</v>
      </c>
      <c r="P70" s="89">
        <v>60.8</v>
      </c>
      <c r="Q70" s="89">
        <v>55.9</v>
      </c>
      <c r="R70" s="89">
        <v>72.7</v>
      </c>
      <c r="S70" s="89">
        <v>67.900000000000006</v>
      </c>
      <c r="T70" s="89">
        <v>64.599999999999994</v>
      </c>
      <c r="U70" s="89">
        <v>69.099999999999994</v>
      </c>
      <c r="V70" s="89">
        <v>72.400000000000006</v>
      </c>
      <c r="W70" s="89">
        <v>65.5</v>
      </c>
      <c r="X70" s="89">
        <v>65.2</v>
      </c>
      <c r="Y70" s="89">
        <v>66</v>
      </c>
      <c r="Z70" s="89">
        <v>59</v>
      </c>
      <c r="AA70" s="89">
        <v>57.4</v>
      </c>
      <c r="AB70" s="89">
        <f>SUM(P70:AA70)</f>
        <v>776.5</v>
      </c>
      <c r="AC70" s="89">
        <f t="shared" si="2"/>
        <v>42.499999999999886</v>
      </c>
      <c r="AD70" s="12">
        <f t="shared" si="28"/>
        <v>5.7901907356948064</v>
      </c>
      <c r="AE70" s="1"/>
      <c r="AF70" s="1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2:44" ht="15.95" customHeight="1" x14ac:dyDescent="0.2">
      <c r="B71" s="21" t="s">
        <v>34</v>
      </c>
      <c r="C71" s="89">
        <v>1.6</v>
      </c>
      <c r="D71" s="89">
        <v>1.7</v>
      </c>
      <c r="E71" s="89">
        <v>1.8</v>
      </c>
      <c r="F71" s="89">
        <v>1.8</v>
      </c>
      <c r="G71" s="89">
        <v>1.8</v>
      </c>
      <c r="H71" s="89">
        <v>1.6</v>
      </c>
      <c r="I71" s="89">
        <v>1.9</v>
      </c>
      <c r="J71" s="89">
        <v>1.8</v>
      </c>
      <c r="K71" s="89">
        <v>1.8</v>
      </c>
      <c r="L71" s="89">
        <v>1.9</v>
      </c>
      <c r="M71" s="89">
        <v>1.6</v>
      </c>
      <c r="N71" s="89">
        <v>1.5</v>
      </c>
      <c r="O71" s="89">
        <f>SUM(C71:N71)</f>
        <v>20.8</v>
      </c>
      <c r="P71" s="89">
        <v>1.5</v>
      </c>
      <c r="Q71" s="89">
        <v>1.7</v>
      </c>
      <c r="R71" s="89">
        <v>1.9</v>
      </c>
      <c r="S71" s="89">
        <v>1.7</v>
      </c>
      <c r="T71" s="89">
        <v>1.7</v>
      </c>
      <c r="U71" s="89">
        <v>1.9</v>
      </c>
      <c r="V71" s="89">
        <v>2.1</v>
      </c>
      <c r="W71" s="89">
        <v>1.9</v>
      </c>
      <c r="X71" s="89">
        <v>1.9</v>
      </c>
      <c r="Y71" s="89">
        <v>1.7</v>
      </c>
      <c r="Z71" s="89">
        <v>1.6</v>
      </c>
      <c r="AA71" s="89">
        <v>1.5</v>
      </c>
      <c r="AB71" s="89">
        <f>SUM(P71:AA71)</f>
        <v>21.1</v>
      </c>
      <c r="AC71" s="89">
        <f t="shared" si="2"/>
        <v>0.30000000000000071</v>
      </c>
      <c r="AD71" s="12">
        <f t="shared" si="28"/>
        <v>1.4423076923076956</v>
      </c>
      <c r="AE71" s="1"/>
      <c r="AF71" s="1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2:44" ht="15.95" customHeight="1" x14ac:dyDescent="0.2">
      <c r="B72" s="31" t="s">
        <v>80</v>
      </c>
      <c r="C72" s="88">
        <v>2.2000000000000002</v>
      </c>
      <c r="D72" s="88">
        <v>2.2000000000000002</v>
      </c>
      <c r="E72" s="88">
        <v>2.6</v>
      </c>
      <c r="F72" s="88">
        <v>2.2999999999999998</v>
      </c>
      <c r="G72" s="88">
        <v>2.5</v>
      </c>
      <c r="H72" s="88">
        <v>2.2999999999999998</v>
      </c>
      <c r="I72" s="88">
        <v>2.5</v>
      </c>
      <c r="J72" s="88">
        <v>2.2000000000000002</v>
      </c>
      <c r="K72" s="88">
        <v>2.5</v>
      </c>
      <c r="L72" s="88">
        <v>2.6</v>
      </c>
      <c r="M72" s="88">
        <v>2.2000000000000002</v>
      </c>
      <c r="N72" s="88">
        <v>2</v>
      </c>
      <c r="O72" s="88">
        <f>SUM(C72:N72)</f>
        <v>28.1</v>
      </c>
      <c r="P72" s="88">
        <v>2.2000000000000002</v>
      </c>
      <c r="Q72" s="88">
        <v>2.2999999999999998</v>
      </c>
      <c r="R72" s="88">
        <v>2.7</v>
      </c>
      <c r="S72" s="88">
        <v>2.2999999999999998</v>
      </c>
      <c r="T72" s="88">
        <v>2.2999999999999998</v>
      </c>
      <c r="U72" s="88">
        <v>2.5</v>
      </c>
      <c r="V72" s="88">
        <v>2.6</v>
      </c>
      <c r="W72" s="88">
        <v>2.2000000000000002</v>
      </c>
      <c r="X72" s="88">
        <v>2.2999999999999998</v>
      </c>
      <c r="Y72" s="88">
        <v>2.2999999999999998</v>
      </c>
      <c r="Z72" s="88">
        <v>2</v>
      </c>
      <c r="AA72" s="88">
        <v>1.8</v>
      </c>
      <c r="AB72" s="88">
        <f>SUM(P72:AA72)</f>
        <v>27.500000000000004</v>
      </c>
      <c r="AC72" s="89">
        <f t="shared" ref="AC72:AC89" si="30">+AB72-O72</f>
        <v>-0.59999999999999787</v>
      </c>
      <c r="AD72" s="12">
        <f t="shared" si="28"/>
        <v>-2.1352313167259709</v>
      </c>
      <c r="AE72" s="1"/>
      <c r="AF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2:44" ht="15.95" customHeight="1" x14ac:dyDescent="0.2">
      <c r="B73" s="9" t="s">
        <v>81</v>
      </c>
      <c r="C73" s="88">
        <f t="shared" ref="C73:AB73" si="31">+C74+C79+C80</f>
        <v>135.69999999999999</v>
      </c>
      <c r="D73" s="88">
        <f t="shared" si="31"/>
        <v>162.79999999999998</v>
      </c>
      <c r="E73" s="88">
        <f t="shared" si="31"/>
        <v>244.51373422999998</v>
      </c>
      <c r="F73" s="88">
        <f t="shared" si="31"/>
        <v>1071.8999999999999</v>
      </c>
      <c r="G73" s="88">
        <f t="shared" si="31"/>
        <v>167.09999999999997</v>
      </c>
      <c r="H73" s="88">
        <f t="shared" si="31"/>
        <v>198.99999999999997</v>
      </c>
      <c r="I73" s="88">
        <f t="shared" si="31"/>
        <v>1486.8999999999999</v>
      </c>
      <c r="J73" s="88">
        <f t="shared" si="31"/>
        <v>188.39999999999998</v>
      </c>
      <c r="K73" s="88">
        <f t="shared" si="31"/>
        <v>198</v>
      </c>
      <c r="L73" s="88">
        <f t="shared" si="31"/>
        <v>206.5</v>
      </c>
      <c r="M73" s="88">
        <f t="shared" si="31"/>
        <v>196.79999999999998</v>
      </c>
      <c r="N73" s="88">
        <f t="shared" si="31"/>
        <v>135.89999999999998</v>
      </c>
      <c r="O73" s="88">
        <f t="shared" si="31"/>
        <v>4393.5137342299986</v>
      </c>
      <c r="P73" s="88">
        <f t="shared" si="31"/>
        <v>236.9</v>
      </c>
      <c r="Q73" s="88">
        <f t="shared" si="31"/>
        <v>186.9</v>
      </c>
      <c r="R73" s="88">
        <f t="shared" si="31"/>
        <v>143.79999999999998</v>
      </c>
      <c r="S73" s="88">
        <f t="shared" si="31"/>
        <v>2584.6999999999998</v>
      </c>
      <c r="T73" s="88">
        <f t="shared" si="31"/>
        <v>506.2</v>
      </c>
      <c r="U73" s="88">
        <f t="shared" si="31"/>
        <v>165.6</v>
      </c>
      <c r="V73" s="88">
        <f t="shared" si="31"/>
        <v>222.9</v>
      </c>
      <c r="W73" s="88">
        <f t="shared" si="31"/>
        <v>229.2</v>
      </c>
      <c r="X73" s="88">
        <f t="shared" si="31"/>
        <v>1962.4</v>
      </c>
      <c r="Y73" s="88">
        <f t="shared" si="31"/>
        <v>174.8</v>
      </c>
      <c r="Z73" s="88">
        <f t="shared" si="31"/>
        <v>172.2</v>
      </c>
      <c r="AA73" s="88">
        <f t="shared" si="31"/>
        <v>462.40000000000003</v>
      </c>
      <c r="AB73" s="88">
        <f t="shared" si="31"/>
        <v>7048</v>
      </c>
      <c r="AC73" s="88">
        <f t="shared" si="30"/>
        <v>2654.4862657700014</v>
      </c>
      <c r="AD73" s="6">
        <f t="shared" si="28"/>
        <v>60.418299027696634</v>
      </c>
      <c r="AE73" s="1"/>
      <c r="AF73" s="1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2:44" ht="15.95" customHeight="1" x14ac:dyDescent="0.2">
      <c r="B74" s="31" t="s">
        <v>82</v>
      </c>
      <c r="C74" s="88">
        <f t="shared" ref="C74:AB74" si="32">SUM(C75:C78)</f>
        <v>127.4</v>
      </c>
      <c r="D74" s="88">
        <f t="shared" si="32"/>
        <v>155</v>
      </c>
      <c r="E74" s="88">
        <f t="shared" si="32"/>
        <v>232.41373422999999</v>
      </c>
      <c r="F74" s="88">
        <f t="shared" si="32"/>
        <v>1060.0999999999999</v>
      </c>
      <c r="G74" s="88">
        <f t="shared" si="32"/>
        <v>152.69999999999999</v>
      </c>
      <c r="H74" s="88">
        <f t="shared" si="32"/>
        <v>187.7</v>
      </c>
      <c r="I74" s="88">
        <f t="shared" si="32"/>
        <v>1476.6</v>
      </c>
      <c r="J74" s="88">
        <f t="shared" si="32"/>
        <v>178</v>
      </c>
      <c r="K74" s="88">
        <f t="shared" si="32"/>
        <v>189.1</v>
      </c>
      <c r="L74" s="88">
        <f t="shared" si="32"/>
        <v>198.6</v>
      </c>
      <c r="M74" s="88">
        <f t="shared" si="32"/>
        <v>185.5</v>
      </c>
      <c r="N74" s="88">
        <f t="shared" si="32"/>
        <v>128.5</v>
      </c>
      <c r="O74" s="88">
        <f t="shared" si="32"/>
        <v>4271.613734229999</v>
      </c>
      <c r="P74" s="88">
        <f t="shared" si="32"/>
        <v>228.9</v>
      </c>
      <c r="Q74" s="88">
        <f t="shared" si="32"/>
        <v>169.9</v>
      </c>
      <c r="R74" s="88">
        <f t="shared" si="32"/>
        <v>126.7</v>
      </c>
      <c r="S74" s="88">
        <f t="shared" si="32"/>
        <v>2557.4</v>
      </c>
      <c r="T74" s="88">
        <f t="shared" si="32"/>
        <v>494.5</v>
      </c>
      <c r="U74" s="88">
        <f t="shared" si="32"/>
        <v>151.5</v>
      </c>
      <c r="V74" s="88">
        <f t="shared" si="32"/>
        <v>183.1</v>
      </c>
      <c r="W74" s="88">
        <f t="shared" si="32"/>
        <v>214</v>
      </c>
      <c r="X74" s="88">
        <f t="shared" si="32"/>
        <v>1944.4</v>
      </c>
      <c r="Y74" s="88">
        <f t="shared" si="32"/>
        <v>157.9</v>
      </c>
      <c r="Z74" s="88">
        <f t="shared" si="32"/>
        <v>156.1</v>
      </c>
      <c r="AA74" s="88">
        <f t="shared" si="32"/>
        <v>154.30000000000001</v>
      </c>
      <c r="AB74" s="88">
        <f t="shared" si="32"/>
        <v>6538.7</v>
      </c>
      <c r="AC74" s="88">
        <f t="shared" si="30"/>
        <v>2267.0862657700009</v>
      </c>
      <c r="AD74" s="6">
        <f t="shared" si="28"/>
        <v>53.073297512905057</v>
      </c>
      <c r="AE74" s="1"/>
      <c r="AF74" s="1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2:44" ht="15.95" customHeight="1" x14ac:dyDescent="0.2">
      <c r="B75" s="21" t="s">
        <v>83</v>
      </c>
      <c r="C75" s="89">
        <v>0</v>
      </c>
      <c r="D75" s="89">
        <v>0</v>
      </c>
      <c r="E75" s="89">
        <v>0</v>
      </c>
      <c r="F75" s="89">
        <v>837.6</v>
      </c>
      <c r="G75" s="89">
        <v>0</v>
      </c>
      <c r="H75" s="89">
        <v>0</v>
      </c>
      <c r="I75" s="89">
        <v>1300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f t="shared" ref="O75:O81" si="33">SUM(C75:N75)</f>
        <v>2137.6</v>
      </c>
      <c r="P75" s="89">
        <v>0</v>
      </c>
      <c r="Q75" s="89">
        <v>0</v>
      </c>
      <c r="R75" s="89">
        <v>0</v>
      </c>
      <c r="S75" s="89">
        <v>2447.5</v>
      </c>
      <c r="T75" s="89">
        <v>358.2</v>
      </c>
      <c r="U75" s="89">
        <v>0</v>
      </c>
      <c r="V75" s="89">
        <v>0</v>
      </c>
      <c r="W75" s="89">
        <v>0</v>
      </c>
      <c r="X75" s="89">
        <v>1787</v>
      </c>
      <c r="Y75" s="89">
        <v>0</v>
      </c>
      <c r="Z75" s="89">
        <v>0</v>
      </c>
      <c r="AA75" s="89">
        <v>0</v>
      </c>
      <c r="AB75" s="89">
        <f t="shared" ref="AB75:AB81" si="34">SUM(P75:AA75)</f>
        <v>4592.7</v>
      </c>
      <c r="AC75" s="89">
        <f t="shared" si="30"/>
        <v>2455.1</v>
      </c>
      <c r="AD75" s="12">
        <f t="shared" si="28"/>
        <v>114.85310628742515</v>
      </c>
      <c r="AE75" s="1"/>
      <c r="AF75" s="7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2:44" ht="15.95" customHeight="1" x14ac:dyDescent="0.2">
      <c r="B76" s="21" t="s">
        <v>84</v>
      </c>
      <c r="C76" s="89">
        <v>0</v>
      </c>
      <c r="D76" s="89">
        <v>0</v>
      </c>
      <c r="E76" s="89">
        <v>66.71373423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f t="shared" si="33"/>
        <v>66.71373423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35</v>
      </c>
      <c r="V76" s="89">
        <v>32.4</v>
      </c>
      <c r="W76" s="89">
        <v>0</v>
      </c>
      <c r="X76" s="89">
        <v>0</v>
      </c>
      <c r="Y76" s="89">
        <v>0</v>
      </c>
      <c r="Z76" s="89">
        <v>0</v>
      </c>
      <c r="AA76" s="89">
        <v>0</v>
      </c>
      <c r="AB76" s="89">
        <f t="shared" si="34"/>
        <v>67.400000000000006</v>
      </c>
      <c r="AC76" s="89">
        <f t="shared" si="30"/>
        <v>0.68626577000000566</v>
      </c>
      <c r="AD76" s="12">
        <f t="shared" si="28"/>
        <v>1.0286723984510584</v>
      </c>
      <c r="AE76" s="1"/>
      <c r="AF76" s="1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2:44" ht="15.95" customHeight="1" x14ac:dyDescent="0.2">
      <c r="B77" s="21" t="s">
        <v>85</v>
      </c>
      <c r="C77" s="89">
        <v>127.4</v>
      </c>
      <c r="D77" s="89">
        <v>155</v>
      </c>
      <c r="E77" s="89">
        <v>165.7</v>
      </c>
      <c r="F77" s="89">
        <v>222.5</v>
      </c>
      <c r="G77" s="89">
        <v>152.69999999999999</v>
      </c>
      <c r="H77" s="89">
        <v>187.7</v>
      </c>
      <c r="I77" s="89">
        <v>176.6</v>
      </c>
      <c r="J77" s="89">
        <v>178</v>
      </c>
      <c r="K77" s="89">
        <v>189.1</v>
      </c>
      <c r="L77" s="89">
        <v>198.6</v>
      </c>
      <c r="M77" s="89">
        <v>185.5</v>
      </c>
      <c r="N77" s="89">
        <v>128.5</v>
      </c>
      <c r="O77" s="89">
        <f t="shared" si="33"/>
        <v>2067.2999999999997</v>
      </c>
      <c r="P77" s="89">
        <v>228.9</v>
      </c>
      <c r="Q77" s="89">
        <v>169.9</v>
      </c>
      <c r="R77" s="89">
        <v>126.7</v>
      </c>
      <c r="S77" s="89">
        <v>109.9</v>
      </c>
      <c r="T77" s="89">
        <v>136.30000000000001</v>
      </c>
      <c r="U77" s="89">
        <v>116.5</v>
      </c>
      <c r="V77" s="89">
        <v>150.69999999999999</v>
      </c>
      <c r="W77" s="89">
        <v>214</v>
      </c>
      <c r="X77" s="89">
        <v>157.4</v>
      </c>
      <c r="Y77" s="89">
        <v>157.9</v>
      </c>
      <c r="Z77" s="89">
        <v>156.1</v>
      </c>
      <c r="AA77" s="89">
        <v>154.30000000000001</v>
      </c>
      <c r="AB77" s="89">
        <f t="shared" si="34"/>
        <v>1878.6000000000001</v>
      </c>
      <c r="AC77" s="89">
        <f t="shared" si="30"/>
        <v>-188.69999999999959</v>
      </c>
      <c r="AD77" s="12">
        <f>+AC77/O77*100</f>
        <v>-9.1278479175736287</v>
      </c>
      <c r="AE77" s="1"/>
      <c r="AF77" s="1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2:44" ht="15.95" customHeight="1" x14ac:dyDescent="0.2">
      <c r="B78" s="21" t="s">
        <v>34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  <c r="K78" s="89">
        <v>0</v>
      </c>
      <c r="L78" s="89">
        <v>0</v>
      </c>
      <c r="M78" s="89">
        <v>0</v>
      </c>
      <c r="N78" s="89">
        <v>0</v>
      </c>
      <c r="O78" s="89">
        <f t="shared" si="33"/>
        <v>0</v>
      </c>
      <c r="P78" s="89">
        <v>0</v>
      </c>
      <c r="Q78" s="89">
        <v>0</v>
      </c>
      <c r="R78" s="89">
        <v>0</v>
      </c>
      <c r="S78" s="89">
        <v>0</v>
      </c>
      <c r="T78" s="89">
        <v>0</v>
      </c>
      <c r="U78" s="89">
        <v>0</v>
      </c>
      <c r="V78" s="89">
        <v>0</v>
      </c>
      <c r="W78" s="89">
        <v>0</v>
      </c>
      <c r="X78" s="89">
        <v>0</v>
      </c>
      <c r="Y78" s="89">
        <v>0</v>
      </c>
      <c r="Z78" s="89">
        <v>0</v>
      </c>
      <c r="AA78" s="89">
        <v>0</v>
      </c>
      <c r="AB78" s="89">
        <f t="shared" si="34"/>
        <v>0</v>
      </c>
      <c r="AC78" s="89">
        <f t="shared" si="30"/>
        <v>0</v>
      </c>
      <c r="AD78" s="85">
        <v>0</v>
      </c>
      <c r="AE78" s="7"/>
      <c r="AF78" s="1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2:44" ht="15.95" customHeight="1" x14ac:dyDescent="0.2">
      <c r="B79" s="31" t="s">
        <v>86</v>
      </c>
      <c r="C79" s="88">
        <v>4.0999999999999996</v>
      </c>
      <c r="D79" s="88">
        <v>4.5999999999999996</v>
      </c>
      <c r="E79" s="88">
        <v>7.7</v>
      </c>
      <c r="F79" s="88">
        <v>6.3</v>
      </c>
      <c r="G79" s="88">
        <v>9.6999999999999993</v>
      </c>
      <c r="H79" s="88">
        <v>6.1</v>
      </c>
      <c r="I79" s="88">
        <v>7.3</v>
      </c>
      <c r="J79" s="88">
        <v>5.7</v>
      </c>
      <c r="K79" s="88">
        <v>7</v>
      </c>
      <c r="L79" s="88">
        <v>4.5999999999999996</v>
      </c>
      <c r="M79" s="88">
        <v>5.7</v>
      </c>
      <c r="N79" s="88">
        <v>4.7</v>
      </c>
      <c r="O79" s="88">
        <f t="shared" si="33"/>
        <v>73.5</v>
      </c>
      <c r="P79" s="88">
        <v>4</v>
      </c>
      <c r="Q79" s="88">
        <v>13.5</v>
      </c>
      <c r="R79" s="88">
        <v>13.4</v>
      </c>
      <c r="S79" s="88">
        <v>22.7</v>
      </c>
      <c r="T79" s="88">
        <v>7.3</v>
      </c>
      <c r="U79" s="88">
        <v>11.5</v>
      </c>
      <c r="V79" s="88">
        <v>12.9</v>
      </c>
      <c r="W79" s="88">
        <v>9.6999999999999993</v>
      </c>
      <c r="X79" s="88">
        <v>14.5</v>
      </c>
      <c r="Y79" s="88">
        <v>13</v>
      </c>
      <c r="Z79" s="88">
        <v>12.9</v>
      </c>
      <c r="AA79" s="88">
        <v>296.60000000000002</v>
      </c>
      <c r="AB79" s="88">
        <f t="shared" si="34"/>
        <v>432</v>
      </c>
      <c r="AC79" s="88">
        <f t="shared" si="30"/>
        <v>358.5</v>
      </c>
      <c r="AD79" s="6">
        <f>+AC79/O79*100</f>
        <v>487.75510204081638</v>
      </c>
      <c r="AE79" s="7"/>
      <c r="AF79" s="1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2:44" ht="15.95" customHeight="1" x14ac:dyDescent="0.2">
      <c r="B80" s="31" t="s">
        <v>87</v>
      </c>
      <c r="C80" s="88">
        <v>4.2</v>
      </c>
      <c r="D80" s="88">
        <v>3.2</v>
      </c>
      <c r="E80" s="88">
        <v>4.4000000000000004</v>
      </c>
      <c r="F80" s="88">
        <v>5.5</v>
      </c>
      <c r="G80" s="88">
        <v>4.7</v>
      </c>
      <c r="H80" s="88">
        <v>5.2</v>
      </c>
      <c r="I80" s="88">
        <v>3</v>
      </c>
      <c r="J80" s="88">
        <v>4.7</v>
      </c>
      <c r="K80" s="88">
        <v>1.9</v>
      </c>
      <c r="L80" s="88">
        <v>3.3</v>
      </c>
      <c r="M80" s="88">
        <v>5.6</v>
      </c>
      <c r="N80" s="88">
        <v>2.7</v>
      </c>
      <c r="O80" s="88">
        <f t="shared" si="33"/>
        <v>48.4</v>
      </c>
      <c r="P80" s="88">
        <v>4</v>
      </c>
      <c r="Q80" s="88">
        <v>3.5</v>
      </c>
      <c r="R80" s="88">
        <v>3.7</v>
      </c>
      <c r="S80" s="88">
        <v>4.5999999999999996</v>
      </c>
      <c r="T80" s="88">
        <v>4.4000000000000004</v>
      </c>
      <c r="U80" s="88">
        <v>2.6</v>
      </c>
      <c r="V80" s="88">
        <v>26.9</v>
      </c>
      <c r="W80" s="88">
        <v>5.5</v>
      </c>
      <c r="X80" s="88">
        <v>3.5</v>
      </c>
      <c r="Y80" s="88">
        <v>3.9</v>
      </c>
      <c r="Z80" s="88">
        <v>3.2</v>
      </c>
      <c r="AA80" s="88">
        <v>11.5</v>
      </c>
      <c r="AB80" s="88">
        <f t="shared" si="34"/>
        <v>77.3</v>
      </c>
      <c r="AC80" s="88">
        <f t="shared" si="30"/>
        <v>28.9</v>
      </c>
      <c r="AD80" s="6">
        <f>+AC80/O80*100</f>
        <v>59.710743801652889</v>
      </c>
      <c r="AE80" s="1"/>
      <c r="AF80" s="1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2:44" ht="15.95" customHeight="1" x14ac:dyDescent="0.2">
      <c r="B81" s="31" t="s">
        <v>88</v>
      </c>
      <c r="C81" s="88">
        <v>0</v>
      </c>
      <c r="D81" s="88">
        <v>0</v>
      </c>
      <c r="E81" s="88">
        <v>0</v>
      </c>
      <c r="F81" s="88">
        <v>0</v>
      </c>
      <c r="G81" s="88">
        <v>0</v>
      </c>
      <c r="H81" s="88">
        <v>0</v>
      </c>
      <c r="I81" s="88">
        <v>0</v>
      </c>
      <c r="J81" s="88">
        <v>0</v>
      </c>
      <c r="K81" s="88">
        <v>0</v>
      </c>
      <c r="L81" s="88">
        <v>0</v>
      </c>
      <c r="M81" s="88">
        <v>0</v>
      </c>
      <c r="N81" s="88">
        <v>0</v>
      </c>
      <c r="O81" s="88">
        <f t="shared" si="33"/>
        <v>0</v>
      </c>
      <c r="P81" s="88">
        <v>0</v>
      </c>
      <c r="Q81" s="88">
        <v>0</v>
      </c>
      <c r="R81" s="88">
        <v>0</v>
      </c>
      <c r="S81" s="88">
        <v>0</v>
      </c>
      <c r="T81" s="88">
        <v>0</v>
      </c>
      <c r="U81" s="88">
        <v>0</v>
      </c>
      <c r="V81" s="88">
        <v>0</v>
      </c>
      <c r="W81" s="88">
        <v>0</v>
      </c>
      <c r="X81" s="88">
        <v>0</v>
      </c>
      <c r="Y81" s="88">
        <v>0</v>
      </c>
      <c r="Z81" s="88">
        <v>0</v>
      </c>
      <c r="AA81" s="88">
        <v>0</v>
      </c>
      <c r="AB81" s="88">
        <f t="shared" si="34"/>
        <v>0</v>
      </c>
      <c r="AC81" s="88">
        <f t="shared" si="30"/>
        <v>0</v>
      </c>
      <c r="AD81" s="35">
        <v>0</v>
      </c>
      <c r="AE81" s="36"/>
      <c r="AF81" s="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2:44" ht="15.95" customHeight="1" x14ac:dyDescent="0.2">
      <c r="B82" s="30" t="s">
        <v>89</v>
      </c>
      <c r="C82" s="88">
        <f t="shared" ref="C82:AB82" si="35">+C83</f>
        <v>0</v>
      </c>
      <c r="D82" s="88">
        <f t="shared" si="35"/>
        <v>0</v>
      </c>
      <c r="E82" s="88">
        <f t="shared" si="35"/>
        <v>0</v>
      </c>
      <c r="F82" s="88">
        <f t="shared" si="35"/>
        <v>0</v>
      </c>
      <c r="G82" s="88">
        <f t="shared" si="35"/>
        <v>0</v>
      </c>
      <c r="H82" s="88">
        <f t="shared" si="35"/>
        <v>0</v>
      </c>
      <c r="I82" s="88">
        <f t="shared" si="35"/>
        <v>3061.3</v>
      </c>
      <c r="J82" s="88">
        <f t="shared" si="35"/>
        <v>0</v>
      </c>
      <c r="K82" s="88">
        <f t="shared" si="35"/>
        <v>0</v>
      </c>
      <c r="L82" s="88">
        <f t="shared" si="35"/>
        <v>0</v>
      </c>
      <c r="M82" s="88">
        <f t="shared" si="35"/>
        <v>0</v>
      </c>
      <c r="N82" s="88">
        <f t="shared" si="35"/>
        <v>0</v>
      </c>
      <c r="O82" s="88">
        <f t="shared" si="35"/>
        <v>3061.3</v>
      </c>
      <c r="P82" s="88">
        <f t="shared" si="35"/>
        <v>0</v>
      </c>
      <c r="Q82" s="88">
        <f t="shared" si="35"/>
        <v>0</v>
      </c>
      <c r="R82" s="88">
        <f t="shared" si="35"/>
        <v>0</v>
      </c>
      <c r="S82" s="88">
        <f t="shared" si="35"/>
        <v>13.9</v>
      </c>
      <c r="T82" s="88">
        <f t="shared" si="35"/>
        <v>0.6</v>
      </c>
      <c r="U82" s="88">
        <f t="shared" si="35"/>
        <v>0</v>
      </c>
      <c r="V82" s="88">
        <f t="shared" si="35"/>
        <v>0</v>
      </c>
      <c r="W82" s="88">
        <f t="shared" si="35"/>
        <v>0</v>
      </c>
      <c r="X82" s="88">
        <f t="shared" si="35"/>
        <v>0</v>
      </c>
      <c r="Y82" s="88">
        <f t="shared" si="35"/>
        <v>0</v>
      </c>
      <c r="Z82" s="88">
        <f t="shared" si="35"/>
        <v>0.6</v>
      </c>
      <c r="AA82" s="88">
        <f t="shared" si="35"/>
        <v>0</v>
      </c>
      <c r="AB82" s="88">
        <f t="shared" si="35"/>
        <v>15.1</v>
      </c>
      <c r="AC82" s="88">
        <f t="shared" si="30"/>
        <v>-3046.2000000000003</v>
      </c>
      <c r="AD82" s="27" t="s">
        <v>57</v>
      </c>
      <c r="AE82" s="7"/>
      <c r="AF82" s="7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2:44" ht="15.95" customHeight="1" x14ac:dyDescent="0.2">
      <c r="B83" s="11" t="s">
        <v>90</v>
      </c>
      <c r="C83" s="89">
        <v>0</v>
      </c>
      <c r="D83" s="89">
        <v>0</v>
      </c>
      <c r="E83" s="89">
        <v>0</v>
      </c>
      <c r="F83" s="89">
        <v>0</v>
      </c>
      <c r="G83" s="89">
        <v>0</v>
      </c>
      <c r="H83" s="89">
        <v>0</v>
      </c>
      <c r="I83" s="89">
        <v>3061.3</v>
      </c>
      <c r="J83" s="89">
        <v>0</v>
      </c>
      <c r="K83" s="89">
        <v>0</v>
      </c>
      <c r="L83" s="89">
        <v>0</v>
      </c>
      <c r="M83" s="89">
        <v>0</v>
      </c>
      <c r="N83" s="89">
        <v>0</v>
      </c>
      <c r="O83" s="89">
        <f>SUM(C83:N83)</f>
        <v>3061.3</v>
      </c>
      <c r="P83" s="89">
        <v>0</v>
      </c>
      <c r="Q83" s="89">
        <v>0</v>
      </c>
      <c r="R83" s="89">
        <v>0</v>
      </c>
      <c r="S83" s="89">
        <v>13.9</v>
      </c>
      <c r="T83" s="89">
        <v>0.6</v>
      </c>
      <c r="U83" s="89">
        <v>0</v>
      </c>
      <c r="V83" s="89">
        <v>0</v>
      </c>
      <c r="W83" s="89">
        <v>0</v>
      </c>
      <c r="X83" s="89">
        <v>0</v>
      </c>
      <c r="Y83" s="89">
        <v>0</v>
      </c>
      <c r="Z83" s="89">
        <v>0.6</v>
      </c>
      <c r="AA83" s="89">
        <v>0</v>
      </c>
      <c r="AB83" s="89">
        <f>SUM(P83:AA83)</f>
        <v>15.1</v>
      </c>
      <c r="AC83" s="89">
        <f t="shared" si="30"/>
        <v>-3046.2000000000003</v>
      </c>
      <c r="AD83" s="27" t="s">
        <v>57</v>
      </c>
      <c r="AE83" s="7"/>
      <c r="AF83" s="1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2:44" ht="18.75" customHeight="1" thickBot="1" x14ac:dyDescent="0.25">
      <c r="B84" s="119" t="s">
        <v>91</v>
      </c>
      <c r="C84" s="120">
        <f t="shared" ref="C84:AB84" si="36">+C82+C8</f>
        <v>34055.699999999997</v>
      </c>
      <c r="D84" s="120">
        <f t="shared" si="36"/>
        <v>28943.899999999998</v>
      </c>
      <c r="E84" s="120">
        <f t="shared" si="36"/>
        <v>31763.413734230002</v>
      </c>
      <c r="F84" s="120">
        <f t="shared" si="36"/>
        <v>54499.5</v>
      </c>
      <c r="G84" s="120">
        <f t="shared" si="36"/>
        <v>31232.999999999996</v>
      </c>
      <c r="H84" s="120">
        <f t="shared" si="36"/>
        <v>30026.2</v>
      </c>
      <c r="I84" s="120">
        <f t="shared" si="36"/>
        <v>39615.9</v>
      </c>
      <c r="J84" s="120">
        <f t="shared" si="36"/>
        <v>30740.200000000004</v>
      </c>
      <c r="K84" s="120">
        <f t="shared" si="36"/>
        <v>30404.099999999995</v>
      </c>
      <c r="L84" s="120">
        <f t="shared" si="36"/>
        <v>37328</v>
      </c>
      <c r="M84" s="120">
        <f t="shared" si="36"/>
        <v>31643.199999999997</v>
      </c>
      <c r="N84" s="120">
        <f t="shared" si="36"/>
        <v>34355.9</v>
      </c>
      <c r="O84" s="120">
        <f t="shared" si="36"/>
        <v>414609.0137342299</v>
      </c>
      <c r="P84" s="120">
        <f t="shared" si="36"/>
        <v>40005.5</v>
      </c>
      <c r="Q84" s="120">
        <f t="shared" si="36"/>
        <v>30819.600000000002</v>
      </c>
      <c r="R84" s="120">
        <f t="shared" si="36"/>
        <v>33202.800000000003</v>
      </c>
      <c r="S84" s="120">
        <f t="shared" si="36"/>
        <v>48453.3</v>
      </c>
      <c r="T84" s="120">
        <f t="shared" si="36"/>
        <v>34282</v>
      </c>
      <c r="U84" s="120">
        <f t="shared" si="36"/>
        <v>33203.299999999996</v>
      </c>
      <c r="V84" s="120">
        <f t="shared" si="36"/>
        <v>37031.299999999996</v>
      </c>
      <c r="W84" s="120">
        <f t="shared" si="36"/>
        <v>35837.700000000012</v>
      </c>
      <c r="X84" s="120">
        <f t="shared" si="36"/>
        <v>35340.1</v>
      </c>
      <c r="Y84" s="120">
        <f t="shared" si="36"/>
        <v>37800.700000000004</v>
      </c>
      <c r="Z84" s="120">
        <f t="shared" si="36"/>
        <v>34099.19999999999</v>
      </c>
      <c r="AA84" s="120">
        <f t="shared" si="36"/>
        <v>37044.200000000004</v>
      </c>
      <c r="AB84" s="120">
        <f t="shared" si="36"/>
        <v>437119.69999999995</v>
      </c>
      <c r="AC84" s="120">
        <f t="shared" si="30"/>
        <v>22510.686265770055</v>
      </c>
      <c r="AD84" s="121">
        <f t="shared" ref="AD84:AD89" si="37">+AC84/O84*100</f>
        <v>5.4293769600001305</v>
      </c>
      <c r="AE84" s="7"/>
      <c r="AF84" s="1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2:44" ht="15.95" customHeight="1" thickTop="1" x14ac:dyDescent="0.2">
      <c r="B85" s="9" t="s">
        <v>92</v>
      </c>
      <c r="C85" s="88">
        <v>131.19999999999999</v>
      </c>
      <c r="D85" s="88">
        <v>12.8</v>
      </c>
      <c r="E85" s="88">
        <v>9.1</v>
      </c>
      <c r="F85" s="88">
        <v>118.4</v>
      </c>
      <c r="G85" s="88">
        <v>46.5</v>
      </c>
      <c r="H85" s="88">
        <v>26.2</v>
      </c>
      <c r="I85" s="88">
        <v>86.8</v>
      </c>
      <c r="J85" s="88">
        <v>16.2</v>
      </c>
      <c r="K85" s="88">
        <v>78.900000000000006</v>
      </c>
      <c r="L85" s="88">
        <v>7.6</v>
      </c>
      <c r="M85" s="88">
        <v>40.9</v>
      </c>
      <c r="N85" s="88">
        <v>1526.4</v>
      </c>
      <c r="O85" s="88">
        <f>SUM(C85:N85)</f>
        <v>2101</v>
      </c>
      <c r="P85" s="88">
        <v>93475.7</v>
      </c>
      <c r="Q85" s="88">
        <v>239.7</v>
      </c>
      <c r="R85" s="88">
        <v>218.1</v>
      </c>
      <c r="S85" s="88">
        <v>279.2</v>
      </c>
      <c r="T85" s="88">
        <v>268.5</v>
      </c>
      <c r="U85" s="88">
        <v>273.39999999999998</v>
      </c>
      <c r="V85" s="88">
        <v>54.7</v>
      </c>
      <c r="W85" s="88">
        <v>78.7</v>
      </c>
      <c r="X85" s="88">
        <v>71.8</v>
      </c>
      <c r="Y85" s="88">
        <v>165.8</v>
      </c>
      <c r="Z85" s="88">
        <v>177.1</v>
      </c>
      <c r="AA85" s="88">
        <v>854.7</v>
      </c>
      <c r="AB85" s="88">
        <f>SUM(P85:AA85)</f>
        <v>96157.4</v>
      </c>
      <c r="AC85" s="88">
        <f t="shared" si="30"/>
        <v>94056.4</v>
      </c>
      <c r="AD85" s="35">
        <v>0</v>
      </c>
      <c r="AE85" s="7"/>
      <c r="AF85" s="1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2:44" ht="15.95" customHeight="1" x14ac:dyDescent="0.2">
      <c r="B86" s="37" t="s">
        <v>93</v>
      </c>
      <c r="C86" s="88">
        <f>+C87+C89+C101</f>
        <v>2757.2</v>
      </c>
      <c r="D86" s="88">
        <f t="shared" ref="D86:AB86" si="38">+D87+D89+D101</f>
        <v>2688.5</v>
      </c>
      <c r="E86" s="88">
        <f t="shared" si="38"/>
        <v>2539.9999999999995</v>
      </c>
      <c r="F86" s="88">
        <f t="shared" si="38"/>
        <v>57954.899999999994</v>
      </c>
      <c r="G86" s="88">
        <f t="shared" si="38"/>
        <v>4436.3</v>
      </c>
      <c r="H86" s="88">
        <f t="shared" si="38"/>
        <v>1606.8378068899999</v>
      </c>
      <c r="I86" s="88">
        <f>+I87+I89+I101</f>
        <v>34576.479555220001</v>
      </c>
      <c r="J86" s="88">
        <f t="shared" si="38"/>
        <v>13730.513315759999</v>
      </c>
      <c r="K86" s="88">
        <f t="shared" si="38"/>
        <v>7717.6433580399998</v>
      </c>
      <c r="L86" s="88">
        <f t="shared" si="38"/>
        <v>2255.2000000000003</v>
      </c>
      <c r="M86" s="88">
        <f t="shared" si="38"/>
        <v>1634.3999999999999</v>
      </c>
      <c r="N86" s="88">
        <f t="shared" si="38"/>
        <v>7829.2271311000004</v>
      </c>
      <c r="O86" s="88">
        <f t="shared" si="38"/>
        <v>139727.20116701003</v>
      </c>
      <c r="P86" s="88">
        <f t="shared" si="38"/>
        <v>112323.8</v>
      </c>
      <c r="Q86" s="88">
        <f>+Q87+Q89+Q101</f>
        <v>13732</v>
      </c>
      <c r="R86" s="88">
        <f t="shared" si="38"/>
        <v>20942.277808139999</v>
      </c>
      <c r="S86" s="88">
        <f t="shared" si="38"/>
        <v>7706.8150637100007</v>
      </c>
      <c r="T86" s="88">
        <f t="shared" si="38"/>
        <v>48145.54518488</v>
      </c>
      <c r="U86" s="88">
        <f t="shared" si="38"/>
        <v>13734.997260300001</v>
      </c>
      <c r="V86" s="88">
        <f t="shared" si="38"/>
        <v>8980.9032465400014</v>
      </c>
      <c r="W86" s="88">
        <f t="shared" si="38"/>
        <v>8163.4</v>
      </c>
      <c r="X86" s="88">
        <f t="shared" si="38"/>
        <v>5612.0738903900001</v>
      </c>
      <c r="Y86" s="88">
        <f t="shared" si="38"/>
        <v>2231.7999999999997</v>
      </c>
      <c r="Z86" s="88">
        <f t="shared" si="38"/>
        <v>477.6</v>
      </c>
      <c r="AA86" s="88">
        <f t="shared" si="38"/>
        <v>16083.4</v>
      </c>
      <c r="AB86" s="88">
        <f t="shared" si="38"/>
        <v>258134.61245396</v>
      </c>
      <c r="AC86" s="88">
        <f t="shared" si="30"/>
        <v>118407.41128694997</v>
      </c>
      <c r="AD86" s="38">
        <f t="shared" si="37"/>
        <v>84.741847183657953</v>
      </c>
      <c r="AE86" s="39"/>
      <c r="AF86" s="1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2:44" ht="15.95" customHeight="1" x14ac:dyDescent="0.2">
      <c r="B87" s="40" t="s">
        <v>94</v>
      </c>
      <c r="C87" s="95">
        <f t="shared" ref="C87:AB87" si="39">+C88</f>
        <v>0</v>
      </c>
      <c r="D87" s="95">
        <f t="shared" si="39"/>
        <v>30.2</v>
      </c>
      <c r="E87" s="95">
        <f t="shared" si="39"/>
        <v>16.600000000000001</v>
      </c>
      <c r="F87" s="95">
        <f t="shared" si="39"/>
        <v>5.7</v>
      </c>
      <c r="G87" s="95">
        <f t="shared" si="39"/>
        <v>0</v>
      </c>
      <c r="H87" s="95">
        <f t="shared" si="39"/>
        <v>0</v>
      </c>
      <c r="I87" s="95">
        <f t="shared" si="39"/>
        <v>0</v>
      </c>
      <c r="J87" s="95">
        <f t="shared" si="39"/>
        <v>32</v>
      </c>
      <c r="K87" s="95">
        <f t="shared" si="39"/>
        <v>15.2</v>
      </c>
      <c r="L87" s="95">
        <f t="shared" si="39"/>
        <v>0</v>
      </c>
      <c r="M87" s="95">
        <f t="shared" si="39"/>
        <v>0</v>
      </c>
      <c r="N87" s="95">
        <f t="shared" si="39"/>
        <v>0</v>
      </c>
      <c r="O87" s="95">
        <f t="shared" si="39"/>
        <v>99.7</v>
      </c>
      <c r="P87" s="95">
        <f t="shared" si="39"/>
        <v>0</v>
      </c>
      <c r="Q87" s="95">
        <f t="shared" si="39"/>
        <v>30.7</v>
      </c>
      <c r="R87" s="95">
        <f t="shared" si="39"/>
        <v>14.3</v>
      </c>
      <c r="S87" s="95">
        <f t="shared" si="39"/>
        <v>0</v>
      </c>
      <c r="T87" s="95">
        <f t="shared" si="39"/>
        <v>0</v>
      </c>
      <c r="U87" s="95">
        <f t="shared" si="39"/>
        <v>0</v>
      </c>
      <c r="V87" s="95">
        <f t="shared" si="39"/>
        <v>0</v>
      </c>
      <c r="W87" s="95">
        <f t="shared" si="39"/>
        <v>28.2</v>
      </c>
      <c r="X87" s="95">
        <f t="shared" si="39"/>
        <v>31</v>
      </c>
      <c r="Y87" s="95">
        <f t="shared" si="39"/>
        <v>0.1</v>
      </c>
      <c r="Z87" s="95">
        <f t="shared" si="39"/>
        <v>0</v>
      </c>
      <c r="AA87" s="95">
        <f t="shared" si="39"/>
        <v>0</v>
      </c>
      <c r="AB87" s="95">
        <f t="shared" si="39"/>
        <v>104.3</v>
      </c>
      <c r="AC87" s="95">
        <f t="shared" si="30"/>
        <v>4.5999999999999943</v>
      </c>
      <c r="AD87" s="41">
        <f t="shared" si="37"/>
        <v>4.6138415245737159</v>
      </c>
      <c r="AE87" s="39"/>
      <c r="AF87" s="1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2:44" ht="15.95" customHeight="1" x14ac:dyDescent="0.2">
      <c r="B88" s="42" t="s">
        <v>95</v>
      </c>
      <c r="C88" s="94">
        <v>0</v>
      </c>
      <c r="D88" s="94">
        <v>30.2</v>
      </c>
      <c r="E88" s="94">
        <v>16.600000000000001</v>
      </c>
      <c r="F88" s="94">
        <v>5.7</v>
      </c>
      <c r="G88" s="94">
        <v>0</v>
      </c>
      <c r="H88" s="94">
        <v>0</v>
      </c>
      <c r="I88" s="94">
        <v>0</v>
      </c>
      <c r="J88" s="94">
        <v>32</v>
      </c>
      <c r="K88" s="94">
        <v>15.2</v>
      </c>
      <c r="L88" s="94">
        <v>0</v>
      </c>
      <c r="M88" s="94">
        <v>0</v>
      </c>
      <c r="N88" s="94">
        <v>0</v>
      </c>
      <c r="O88" s="89">
        <f>SUM(C88:N88)</f>
        <v>99.7</v>
      </c>
      <c r="P88" s="94">
        <v>0</v>
      </c>
      <c r="Q88" s="94">
        <v>30.7</v>
      </c>
      <c r="R88" s="94">
        <v>14.3</v>
      </c>
      <c r="S88" s="94">
        <v>0</v>
      </c>
      <c r="T88" s="94">
        <v>0</v>
      </c>
      <c r="U88" s="94">
        <v>0</v>
      </c>
      <c r="V88" s="94">
        <v>0</v>
      </c>
      <c r="W88" s="94">
        <v>28.2</v>
      </c>
      <c r="X88" s="94">
        <v>31</v>
      </c>
      <c r="Y88" s="94">
        <v>0.1</v>
      </c>
      <c r="Z88" s="94">
        <v>0</v>
      </c>
      <c r="AA88" s="94">
        <v>0</v>
      </c>
      <c r="AB88" s="89">
        <f>SUM(P88:AA88)</f>
        <v>104.3</v>
      </c>
      <c r="AC88" s="94">
        <f t="shared" si="30"/>
        <v>4.5999999999999943</v>
      </c>
      <c r="AD88" s="43">
        <f t="shared" si="37"/>
        <v>4.6138415245737159</v>
      </c>
      <c r="AE88" s="44"/>
      <c r="AF88" s="1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2:44" ht="15.95" customHeight="1" x14ac:dyDescent="0.2">
      <c r="B89" s="40" t="s">
        <v>96</v>
      </c>
      <c r="C89" s="95">
        <f t="shared" ref="C89:AB89" si="40">+C90+C91</f>
        <v>2757.2</v>
      </c>
      <c r="D89" s="95">
        <f t="shared" si="40"/>
        <v>2658.3</v>
      </c>
      <c r="E89" s="95">
        <f t="shared" si="40"/>
        <v>2523.3999999999996</v>
      </c>
      <c r="F89" s="95">
        <f t="shared" si="40"/>
        <v>57949.2</v>
      </c>
      <c r="G89" s="95">
        <f t="shared" si="40"/>
        <v>4436.3</v>
      </c>
      <c r="H89" s="95">
        <f t="shared" si="40"/>
        <v>1606.8</v>
      </c>
      <c r="I89" s="95">
        <f t="shared" si="40"/>
        <v>32659.8</v>
      </c>
      <c r="J89" s="95">
        <f t="shared" si="40"/>
        <v>13259.8</v>
      </c>
      <c r="K89" s="95">
        <f t="shared" si="40"/>
        <v>7291.3</v>
      </c>
      <c r="L89" s="95">
        <f t="shared" si="40"/>
        <v>2255.2000000000003</v>
      </c>
      <c r="M89" s="95">
        <f t="shared" si="40"/>
        <v>1634.3999999999999</v>
      </c>
      <c r="N89" s="95">
        <f>+N90+N91</f>
        <v>7815</v>
      </c>
      <c r="O89" s="95">
        <f t="shared" si="40"/>
        <v>136846.70000000001</v>
      </c>
      <c r="P89" s="95">
        <f t="shared" si="40"/>
        <v>112323.8</v>
      </c>
      <c r="Q89" s="95">
        <f t="shared" si="40"/>
        <v>13701.3</v>
      </c>
      <c r="R89" s="95">
        <f t="shared" si="40"/>
        <v>20261.900000000001</v>
      </c>
      <c r="S89" s="95">
        <f t="shared" si="40"/>
        <v>7460.1</v>
      </c>
      <c r="T89" s="95">
        <f t="shared" si="40"/>
        <v>45722.400000000001</v>
      </c>
      <c r="U89" s="95">
        <f t="shared" si="40"/>
        <v>13223</v>
      </c>
      <c r="V89" s="95">
        <f t="shared" si="40"/>
        <v>8295.7000000000007</v>
      </c>
      <c r="W89" s="95">
        <f t="shared" si="40"/>
        <v>8135.2</v>
      </c>
      <c r="X89" s="95">
        <f t="shared" si="40"/>
        <v>5371.6</v>
      </c>
      <c r="Y89" s="95">
        <f t="shared" si="40"/>
        <v>2231.6999999999998</v>
      </c>
      <c r="Z89" s="95">
        <f t="shared" si="40"/>
        <v>477.6</v>
      </c>
      <c r="AA89" s="95">
        <f t="shared" si="40"/>
        <v>16083.4</v>
      </c>
      <c r="AB89" s="95">
        <f t="shared" si="40"/>
        <v>253287.7</v>
      </c>
      <c r="AC89" s="95">
        <f t="shared" si="30"/>
        <v>116441</v>
      </c>
      <c r="AD89" s="41">
        <f t="shared" si="37"/>
        <v>85.08864298517976</v>
      </c>
      <c r="AE89" s="1"/>
      <c r="AF89" s="1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2:44" ht="15.95" customHeight="1" x14ac:dyDescent="0.2">
      <c r="B90" s="45" t="s">
        <v>97</v>
      </c>
      <c r="C90" s="96">
        <v>0</v>
      </c>
      <c r="D90" s="96">
        <v>0</v>
      </c>
      <c r="E90" s="96">
        <v>0</v>
      </c>
      <c r="F90" s="96">
        <v>0</v>
      </c>
      <c r="G90" s="96">
        <v>0</v>
      </c>
      <c r="H90" s="96">
        <v>0</v>
      </c>
      <c r="I90" s="96">
        <v>0</v>
      </c>
      <c r="J90" s="96">
        <v>0</v>
      </c>
      <c r="K90" s="96">
        <v>0</v>
      </c>
      <c r="L90" s="96">
        <v>0</v>
      </c>
      <c r="M90" s="96">
        <v>0</v>
      </c>
      <c r="N90" s="96">
        <v>0</v>
      </c>
      <c r="O90" s="91">
        <f>SUM(C90:N90)</f>
        <v>0</v>
      </c>
      <c r="P90" s="96">
        <v>0</v>
      </c>
      <c r="Q90" s="96">
        <v>0</v>
      </c>
      <c r="R90" s="96">
        <v>0</v>
      </c>
      <c r="S90" s="96">
        <v>0</v>
      </c>
      <c r="T90" s="96">
        <v>0</v>
      </c>
      <c r="U90" s="96">
        <v>0</v>
      </c>
      <c r="V90" s="96">
        <v>0</v>
      </c>
      <c r="W90" s="96">
        <v>0</v>
      </c>
      <c r="X90" s="96">
        <v>0</v>
      </c>
      <c r="Y90" s="96">
        <v>0</v>
      </c>
      <c r="Z90" s="96">
        <v>0</v>
      </c>
      <c r="AA90" s="96">
        <v>0</v>
      </c>
      <c r="AB90" s="91">
        <f>SUM(P90:AA90)</f>
        <v>0</v>
      </c>
      <c r="AC90" s="96">
        <v>0</v>
      </c>
      <c r="AD90" s="46">
        <v>0</v>
      </c>
      <c r="AE90" s="1"/>
      <c r="AF90" s="1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2:44" ht="15.95" customHeight="1" x14ac:dyDescent="0.2">
      <c r="B91" s="45" t="s">
        <v>98</v>
      </c>
      <c r="C91" s="96">
        <f t="shared" ref="C91:AA91" si="41">+C93+C96</f>
        <v>2757.2</v>
      </c>
      <c r="D91" s="96">
        <f t="shared" si="41"/>
        <v>2658.3</v>
      </c>
      <c r="E91" s="96">
        <f t="shared" si="41"/>
        <v>2523.3999999999996</v>
      </c>
      <c r="F91" s="96">
        <f t="shared" si="41"/>
        <v>57949.2</v>
      </c>
      <c r="G91" s="96">
        <f t="shared" si="41"/>
        <v>4436.3</v>
      </c>
      <c r="H91" s="96">
        <f t="shared" si="41"/>
        <v>1606.8</v>
      </c>
      <c r="I91" s="96">
        <f t="shared" si="41"/>
        <v>32659.8</v>
      </c>
      <c r="J91" s="96">
        <f>+J93+J96</f>
        <v>13259.8</v>
      </c>
      <c r="K91" s="96">
        <f>+K93+K96</f>
        <v>7291.3</v>
      </c>
      <c r="L91" s="96">
        <f>+L93+L96</f>
        <v>2255.2000000000003</v>
      </c>
      <c r="M91" s="96">
        <f>+M93+M96</f>
        <v>1634.3999999999999</v>
      </c>
      <c r="N91" s="96">
        <f>+N93+N96+N92</f>
        <v>7815</v>
      </c>
      <c r="O91" s="96">
        <f>+O93+O96+O92</f>
        <v>136846.70000000001</v>
      </c>
      <c r="P91" s="96">
        <f t="shared" si="41"/>
        <v>112323.8</v>
      </c>
      <c r="Q91" s="96">
        <f t="shared" si="41"/>
        <v>13701.3</v>
      </c>
      <c r="R91" s="96">
        <f t="shared" si="41"/>
        <v>20261.900000000001</v>
      </c>
      <c r="S91" s="96">
        <f t="shared" si="41"/>
        <v>7460.1</v>
      </c>
      <c r="T91" s="96">
        <f t="shared" si="41"/>
        <v>45722.400000000001</v>
      </c>
      <c r="U91" s="96">
        <f t="shared" si="41"/>
        <v>13223</v>
      </c>
      <c r="V91" s="96">
        <f>+V93+V96</f>
        <v>8295.7000000000007</v>
      </c>
      <c r="W91" s="96">
        <f>+W93+W96</f>
        <v>8135.2</v>
      </c>
      <c r="X91" s="96">
        <f>+X93+X96</f>
        <v>5371.6</v>
      </c>
      <c r="Y91" s="96">
        <f>+Y93+Y96</f>
        <v>2231.6999999999998</v>
      </c>
      <c r="Z91" s="96">
        <f>+Z93+Z96</f>
        <v>477.6</v>
      </c>
      <c r="AA91" s="96">
        <f t="shared" si="41"/>
        <v>16083.4</v>
      </c>
      <c r="AB91" s="96">
        <f>+AB93+AB96+AB92</f>
        <v>253287.7</v>
      </c>
      <c r="AC91" s="96">
        <f t="shared" ref="AC91:AC116" si="42">+AB91-O91</f>
        <v>116441</v>
      </c>
      <c r="AD91" s="47">
        <f>+AC91/O91*100</f>
        <v>85.08864298517976</v>
      </c>
      <c r="AE91" s="1"/>
      <c r="AF91" s="1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2:44" ht="15.95" customHeight="1" x14ac:dyDescent="0.2">
      <c r="B92" s="48" t="s">
        <v>99</v>
      </c>
      <c r="C92" s="97">
        <v>0</v>
      </c>
      <c r="D92" s="97">
        <v>0</v>
      </c>
      <c r="E92" s="97">
        <v>0</v>
      </c>
      <c r="F92" s="97">
        <v>0</v>
      </c>
      <c r="G92" s="97">
        <v>0</v>
      </c>
      <c r="H92" s="97">
        <v>0</v>
      </c>
      <c r="I92" s="97">
        <v>0</v>
      </c>
      <c r="J92" s="97">
        <v>0</v>
      </c>
      <c r="K92" s="97">
        <v>0</v>
      </c>
      <c r="L92" s="97">
        <v>0</v>
      </c>
      <c r="M92" s="97">
        <v>0</v>
      </c>
      <c r="N92" s="97">
        <v>326.8</v>
      </c>
      <c r="O92" s="88">
        <f>SUM(C92:N92)</f>
        <v>326.8</v>
      </c>
      <c r="P92" s="97">
        <v>0</v>
      </c>
      <c r="Q92" s="97">
        <v>0</v>
      </c>
      <c r="R92" s="97">
        <v>0</v>
      </c>
      <c r="S92" s="97">
        <v>0</v>
      </c>
      <c r="T92" s="97">
        <v>0</v>
      </c>
      <c r="U92" s="97">
        <v>0</v>
      </c>
      <c r="V92" s="97">
        <v>0</v>
      </c>
      <c r="W92" s="97">
        <v>0</v>
      </c>
      <c r="X92" s="97">
        <v>0</v>
      </c>
      <c r="Y92" s="97">
        <v>0</v>
      </c>
      <c r="Z92" s="97">
        <v>0</v>
      </c>
      <c r="AA92" s="97">
        <v>0</v>
      </c>
      <c r="AB92" s="88">
        <f>SUM(P92:AA92)</f>
        <v>0</v>
      </c>
      <c r="AC92" s="97">
        <f t="shared" si="42"/>
        <v>-326.8</v>
      </c>
      <c r="AD92" s="49" t="s">
        <v>57</v>
      </c>
      <c r="AE92" s="1"/>
      <c r="AF92" s="1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2:44" ht="15.95" customHeight="1" x14ac:dyDescent="0.2">
      <c r="B93" s="48" t="s">
        <v>100</v>
      </c>
      <c r="C93" s="97">
        <f t="shared" ref="C93:AB93" si="43">+C94+C95</f>
        <v>0</v>
      </c>
      <c r="D93" s="97">
        <f t="shared" si="43"/>
        <v>0</v>
      </c>
      <c r="E93" s="97">
        <f t="shared" si="43"/>
        <v>0</v>
      </c>
      <c r="F93" s="97">
        <f t="shared" si="43"/>
        <v>53925.1</v>
      </c>
      <c r="G93" s="97">
        <f t="shared" si="43"/>
        <v>29.1</v>
      </c>
      <c r="H93" s="97">
        <f t="shared" si="43"/>
        <v>0</v>
      </c>
      <c r="I93" s="97">
        <f t="shared" si="43"/>
        <v>30849.5</v>
      </c>
      <c r="J93" s="97">
        <f t="shared" si="43"/>
        <v>10002.5</v>
      </c>
      <c r="K93" s="97">
        <f t="shared" si="43"/>
        <v>3668</v>
      </c>
      <c r="L93" s="97">
        <f t="shared" si="43"/>
        <v>10.9</v>
      </c>
      <c r="M93" s="97">
        <f t="shared" si="43"/>
        <v>0</v>
      </c>
      <c r="N93" s="97">
        <f t="shared" si="43"/>
        <v>232</v>
      </c>
      <c r="O93" s="97">
        <f t="shared" si="43"/>
        <v>98717.1</v>
      </c>
      <c r="P93" s="97">
        <f t="shared" si="43"/>
        <v>111476.1</v>
      </c>
      <c r="Q93" s="97">
        <f t="shared" si="43"/>
        <v>0</v>
      </c>
      <c r="R93" s="97">
        <f t="shared" si="43"/>
        <v>14000</v>
      </c>
      <c r="S93" s="97">
        <f t="shared" si="43"/>
        <v>6000</v>
      </c>
      <c r="T93" s="97">
        <f t="shared" si="43"/>
        <v>44805</v>
      </c>
      <c r="U93" s="97">
        <f t="shared" si="43"/>
        <v>12000</v>
      </c>
      <c r="V93" s="97">
        <f t="shared" si="43"/>
        <v>7044.7</v>
      </c>
      <c r="W93" s="97">
        <f t="shared" si="43"/>
        <v>0</v>
      </c>
      <c r="X93" s="97">
        <f t="shared" si="43"/>
        <v>3000</v>
      </c>
      <c r="Y93" s="97">
        <f t="shared" si="43"/>
        <v>0</v>
      </c>
      <c r="Z93" s="97">
        <f t="shared" si="43"/>
        <v>0</v>
      </c>
      <c r="AA93" s="97">
        <f t="shared" si="43"/>
        <v>0</v>
      </c>
      <c r="AB93" s="97">
        <f t="shared" si="43"/>
        <v>198325.80000000002</v>
      </c>
      <c r="AC93" s="97">
        <f t="shared" si="42"/>
        <v>99608.700000000012</v>
      </c>
      <c r="AD93" s="38">
        <f>+AC93/O93*100</f>
        <v>100.90318698584137</v>
      </c>
      <c r="AE93" s="1"/>
      <c r="AF93" s="1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2:44" ht="15.95" customHeight="1" x14ac:dyDescent="0.2">
      <c r="B94" s="50" t="s">
        <v>101</v>
      </c>
      <c r="C94" s="94">
        <v>0</v>
      </c>
      <c r="D94" s="94">
        <v>0</v>
      </c>
      <c r="E94" s="94">
        <v>0</v>
      </c>
      <c r="F94" s="94">
        <v>2.2000000000000002</v>
      </c>
      <c r="G94" s="94">
        <v>29.1</v>
      </c>
      <c r="H94" s="94">
        <v>0</v>
      </c>
      <c r="I94" s="94">
        <v>20000</v>
      </c>
      <c r="J94" s="94">
        <v>10002.5</v>
      </c>
      <c r="K94" s="94">
        <v>3614</v>
      </c>
      <c r="L94" s="94">
        <v>0</v>
      </c>
      <c r="M94" s="94">
        <v>0</v>
      </c>
      <c r="N94" s="94">
        <v>0</v>
      </c>
      <c r="O94" s="89">
        <f>SUM(C94:N94)</f>
        <v>33647.800000000003</v>
      </c>
      <c r="P94" s="94">
        <v>0</v>
      </c>
      <c r="Q94" s="94">
        <v>0</v>
      </c>
      <c r="R94" s="94">
        <v>14000</v>
      </c>
      <c r="S94" s="94">
        <v>6000</v>
      </c>
      <c r="T94" s="94">
        <v>0</v>
      </c>
      <c r="U94" s="94">
        <v>12000</v>
      </c>
      <c r="V94" s="94">
        <v>7000</v>
      </c>
      <c r="W94" s="94">
        <v>0</v>
      </c>
      <c r="X94" s="94">
        <v>3000</v>
      </c>
      <c r="Y94" s="94">
        <v>0</v>
      </c>
      <c r="Z94" s="94">
        <v>0</v>
      </c>
      <c r="AA94" s="94">
        <v>0</v>
      </c>
      <c r="AB94" s="89">
        <f>SUM(P94:AA94)</f>
        <v>42000</v>
      </c>
      <c r="AC94" s="94">
        <f t="shared" si="42"/>
        <v>8352.1999999999971</v>
      </c>
      <c r="AD94" s="43">
        <f>+AC94/O94*100</f>
        <v>24.82242524028316</v>
      </c>
      <c r="AE94" s="1"/>
      <c r="AF94" s="1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2:44" ht="15.95" customHeight="1" x14ac:dyDescent="0.2">
      <c r="B95" s="50" t="s">
        <v>102</v>
      </c>
      <c r="C95" s="94">
        <v>0</v>
      </c>
      <c r="D95" s="94">
        <v>0</v>
      </c>
      <c r="E95" s="94">
        <v>0</v>
      </c>
      <c r="F95" s="94">
        <v>53922.9</v>
      </c>
      <c r="G95" s="94">
        <v>0</v>
      </c>
      <c r="H95" s="94">
        <v>0</v>
      </c>
      <c r="I95" s="94">
        <v>10849.5</v>
      </c>
      <c r="J95" s="94">
        <v>0</v>
      </c>
      <c r="K95" s="94">
        <v>54</v>
      </c>
      <c r="L95" s="94">
        <v>10.9</v>
      </c>
      <c r="M95" s="94">
        <v>0</v>
      </c>
      <c r="N95" s="94">
        <v>232</v>
      </c>
      <c r="O95" s="89">
        <f>SUM(C95:N95)</f>
        <v>65069.3</v>
      </c>
      <c r="P95" s="94">
        <v>111476.1</v>
      </c>
      <c r="Q95" s="94">
        <v>0</v>
      </c>
      <c r="R95" s="94">
        <v>0</v>
      </c>
      <c r="S95" s="94">
        <v>0</v>
      </c>
      <c r="T95" s="94">
        <v>44805</v>
      </c>
      <c r="U95" s="94">
        <v>0</v>
      </c>
      <c r="V95" s="94">
        <v>44.7</v>
      </c>
      <c r="W95" s="94">
        <v>0</v>
      </c>
      <c r="X95" s="94">
        <v>0</v>
      </c>
      <c r="Y95" s="94">
        <v>0</v>
      </c>
      <c r="Z95" s="94">
        <v>0</v>
      </c>
      <c r="AA95" s="94">
        <v>0</v>
      </c>
      <c r="AB95" s="89">
        <f>SUM(P95:AA95)</f>
        <v>156325.80000000002</v>
      </c>
      <c r="AC95" s="94">
        <f t="shared" si="42"/>
        <v>91256.500000000015</v>
      </c>
      <c r="AD95" s="43">
        <f>+AC95/O95*100</f>
        <v>140.24509253979988</v>
      </c>
      <c r="AE95" s="1"/>
      <c r="AF95" s="1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2:44" ht="15.95" customHeight="1" x14ac:dyDescent="0.2">
      <c r="B96" s="48" t="s">
        <v>103</v>
      </c>
      <c r="C96" s="97">
        <f t="shared" ref="C96:AB96" si="44">+C97+C98</f>
        <v>2757.2</v>
      </c>
      <c r="D96" s="97">
        <f t="shared" si="44"/>
        <v>2658.3</v>
      </c>
      <c r="E96" s="97">
        <f t="shared" si="44"/>
        <v>2523.3999999999996</v>
      </c>
      <c r="F96" s="97">
        <f t="shared" si="44"/>
        <v>4024.1000000000004</v>
      </c>
      <c r="G96" s="97">
        <f t="shared" si="44"/>
        <v>4407.2</v>
      </c>
      <c r="H96" s="97">
        <f t="shared" si="44"/>
        <v>1606.8</v>
      </c>
      <c r="I96" s="97">
        <f t="shared" si="44"/>
        <v>1810.3000000000002</v>
      </c>
      <c r="J96" s="97">
        <f t="shared" si="44"/>
        <v>3257.3</v>
      </c>
      <c r="K96" s="97">
        <f t="shared" si="44"/>
        <v>3623.3</v>
      </c>
      <c r="L96" s="97">
        <f t="shared" si="44"/>
        <v>2244.3000000000002</v>
      </c>
      <c r="M96" s="97">
        <f t="shared" si="44"/>
        <v>1634.3999999999999</v>
      </c>
      <c r="N96" s="97">
        <f t="shared" si="44"/>
        <v>7256.2</v>
      </c>
      <c r="O96" s="97">
        <f t="shared" si="44"/>
        <v>37802.800000000003</v>
      </c>
      <c r="P96" s="97">
        <f t="shared" si="44"/>
        <v>847.69999999999993</v>
      </c>
      <c r="Q96" s="97">
        <f t="shared" si="44"/>
        <v>13701.3</v>
      </c>
      <c r="R96" s="97">
        <f t="shared" si="44"/>
        <v>6261.9</v>
      </c>
      <c r="S96" s="97">
        <f t="shared" si="44"/>
        <v>1460.1</v>
      </c>
      <c r="T96" s="97">
        <f t="shared" si="44"/>
        <v>917.40000000000009</v>
      </c>
      <c r="U96" s="97">
        <f t="shared" si="44"/>
        <v>1223</v>
      </c>
      <c r="V96" s="97">
        <f t="shared" si="44"/>
        <v>1251</v>
      </c>
      <c r="W96" s="97">
        <f t="shared" si="44"/>
        <v>8135.2</v>
      </c>
      <c r="X96" s="97">
        <f t="shared" si="44"/>
        <v>2371.6</v>
      </c>
      <c r="Y96" s="97">
        <f t="shared" si="44"/>
        <v>2231.6999999999998</v>
      </c>
      <c r="Z96" s="97">
        <f t="shared" si="44"/>
        <v>477.6</v>
      </c>
      <c r="AA96" s="97">
        <f t="shared" si="44"/>
        <v>16083.4</v>
      </c>
      <c r="AB96" s="97">
        <f t="shared" si="44"/>
        <v>54961.899999999987</v>
      </c>
      <c r="AC96" s="97">
        <f t="shared" si="42"/>
        <v>17159.099999999984</v>
      </c>
      <c r="AD96" s="15">
        <f>+AC96/O96*100</f>
        <v>45.391082142063503</v>
      </c>
      <c r="AE96" s="1"/>
      <c r="AF96" s="1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2:62" ht="13.5" customHeight="1" x14ac:dyDescent="0.2">
      <c r="B97" s="50" t="s">
        <v>104</v>
      </c>
      <c r="C97" s="94">
        <v>0</v>
      </c>
      <c r="D97" s="94">
        <v>0</v>
      </c>
      <c r="E97" s="94">
        <v>0</v>
      </c>
      <c r="F97" s="94">
        <v>0</v>
      </c>
      <c r="G97" s="94">
        <v>0</v>
      </c>
      <c r="H97" s="94">
        <v>0</v>
      </c>
      <c r="I97" s="94">
        <v>0</v>
      </c>
      <c r="J97" s="94">
        <v>0</v>
      </c>
      <c r="K97" s="94">
        <v>0</v>
      </c>
      <c r="L97" s="94">
        <v>0</v>
      </c>
      <c r="M97" s="94">
        <v>0</v>
      </c>
      <c r="N97" s="94">
        <v>0</v>
      </c>
      <c r="O97" s="89">
        <f>SUM(C97:N97)</f>
        <v>0</v>
      </c>
      <c r="P97" s="94">
        <v>0</v>
      </c>
      <c r="Q97" s="94">
        <v>0</v>
      </c>
      <c r="R97" s="94">
        <v>0</v>
      </c>
      <c r="S97" s="94">
        <v>0</v>
      </c>
      <c r="T97" s="94">
        <v>0</v>
      </c>
      <c r="U97" s="94">
        <v>0</v>
      </c>
      <c r="V97" s="94">
        <v>0</v>
      </c>
      <c r="W97" s="94">
        <v>0</v>
      </c>
      <c r="X97" s="94">
        <v>0</v>
      </c>
      <c r="Y97" s="94">
        <v>0</v>
      </c>
      <c r="Z97" s="94">
        <v>0</v>
      </c>
      <c r="AA97" s="94">
        <v>0</v>
      </c>
      <c r="AB97" s="89">
        <f>SUM(P97:AA97)</f>
        <v>0</v>
      </c>
      <c r="AC97" s="89">
        <f t="shared" si="42"/>
        <v>0</v>
      </c>
      <c r="AD97" s="49" t="s">
        <v>57</v>
      </c>
      <c r="AE97" s="1"/>
      <c r="AF97" s="1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2:62" ht="15.95" customHeight="1" x14ac:dyDescent="0.2">
      <c r="B98" s="50" t="s">
        <v>105</v>
      </c>
      <c r="C98" s="94">
        <f t="shared" ref="C98:AB98" si="45">+C99+C100</f>
        <v>2757.2</v>
      </c>
      <c r="D98" s="94">
        <f t="shared" si="45"/>
        <v>2658.3</v>
      </c>
      <c r="E98" s="94">
        <f t="shared" si="45"/>
        <v>2523.3999999999996</v>
      </c>
      <c r="F98" s="94">
        <f t="shared" si="45"/>
        <v>4024.1000000000004</v>
      </c>
      <c r="G98" s="94">
        <f t="shared" si="45"/>
        <v>4407.2</v>
      </c>
      <c r="H98" s="94">
        <f t="shared" si="45"/>
        <v>1606.8</v>
      </c>
      <c r="I98" s="94">
        <f t="shared" si="45"/>
        <v>1810.3000000000002</v>
      </c>
      <c r="J98" s="94">
        <f t="shared" si="45"/>
        <v>3257.3</v>
      </c>
      <c r="K98" s="94">
        <f t="shared" si="45"/>
        <v>3623.3</v>
      </c>
      <c r="L98" s="94">
        <f t="shared" si="45"/>
        <v>2244.3000000000002</v>
      </c>
      <c r="M98" s="94">
        <f t="shared" si="45"/>
        <v>1634.3999999999999</v>
      </c>
      <c r="N98" s="94">
        <f t="shared" si="45"/>
        <v>7256.2</v>
      </c>
      <c r="O98" s="94">
        <f t="shared" si="45"/>
        <v>37802.800000000003</v>
      </c>
      <c r="P98" s="94">
        <f t="shared" si="45"/>
        <v>847.69999999999993</v>
      </c>
      <c r="Q98" s="94">
        <f t="shared" si="45"/>
        <v>13701.3</v>
      </c>
      <c r="R98" s="94">
        <f t="shared" si="45"/>
        <v>6261.9</v>
      </c>
      <c r="S98" s="94">
        <f t="shared" si="45"/>
        <v>1460.1</v>
      </c>
      <c r="T98" s="94">
        <f t="shared" si="45"/>
        <v>917.40000000000009</v>
      </c>
      <c r="U98" s="94">
        <f t="shared" si="45"/>
        <v>1223</v>
      </c>
      <c r="V98" s="94">
        <f t="shared" si="45"/>
        <v>1251</v>
      </c>
      <c r="W98" s="94">
        <f t="shared" si="45"/>
        <v>8135.2</v>
      </c>
      <c r="X98" s="94">
        <f t="shared" si="45"/>
        <v>2371.6</v>
      </c>
      <c r="Y98" s="94">
        <f t="shared" si="45"/>
        <v>2231.6999999999998</v>
      </c>
      <c r="Z98" s="94">
        <f t="shared" si="45"/>
        <v>477.6</v>
      </c>
      <c r="AA98" s="94">
        <f t="shared" si="45"/>
        <v>16083.4</v>
      </c>
      <c r="AB98" s="94">
        <f t="shared" si="45"/>
        <v>54961.899999999987</v>
      </c>
      <c r="AC98" s="89">
        <f t="shared" si="42"/>
        <v>17159.099999999984</v>
      </c>
      <c r="AD98" s="18">
        <f t="shared" ref="AD98:AD118" si="46">+AC98/O98*100</f>
        <v>45.391082142063503</v>
      </c>
      <c r="AE98" s="1"/>
      <c r="AF98" s="1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2:62" ht="15.95" customHeight="1" x14ac:dyDescent="0.2">
      <c r="B99" s="51" t="s">
        <v>106</v>
      </c>
      <c r="C99" s="94">
        <v>2696.2</v>
      </c>
      <c r="D99" s="94">
        <v>2435.8000000000002</v>
      </c>
      <c r="E99" s="94">
        <v>2217.6999999999998</v>
      </c>
      <c r="F99" s="94">
        <v>3317.9</v>
      </c>
      <c r="G99" s="94">
        <v>4024.8</v>
      </c>
      <c r="H99" s="94">
        <v>1175</v>
      </c>
      <c r="I99" s="94">
        <v>1465.7</v>
      </c>
      <c r="J99" s="94">
        <v>2802.5</v>
      </c>
      <c r="K99" s="94">
        <v>3086.4</v>
      </c>
      <c r="L99" s="94">
        <v>1303</v>
      </c>
      <c r="M99" s="94">
        <v>220.1</v>
      </c>
      <c r="N99" s="94">
        <v>965</v>
      </c>
      <c r="O99" s="89">
        <f>SUM(C99:N99)</f>
        <v>25710.100000000002</v>
      </c>
      <c r="P99" s="94">
        <v>638.79999999999995</v>
      </c>
      <c r="Q99" s="94">
        <v>85.9</v>
      </c>
      <c r="R99" s="94">
        <v>608</v>
      </c>
      <c r="S99" s="94">
        <v>179.5</v>
      </c>
      <c r="T99" s="94">
        <v>438.1</v>
      </c>
      <c r="U99" s="94">
        <v>835.2</v>
      </c>
      <c r="V99" s="94">
        <v>571.9</v>
      </c>
      <c r="W99" s="94">
        <v>991</v>
      </c>
      <c r="X99" s="94">
        <v>617.1</v>
      </c>
      <c r="Y99" s="94">
        <v>612.4</v>
      </c>
      <c r="Z99" s="94">
        <v>186.1</v>
      </c>
      <c r="AA99" s="94">
        <v>468.6</v>
      </c>
      <c r="AB99" s="89">
        <f>SUM(P99:AA99)</f>
        <v>6232.6</v>
      </c>
      <c r="AC99" s="89">
        <f t="shared" si="42"/>
        <v>-19477.5</v>
      </c>
      <c r="AD99" s="18">
        <f t="shared" si="46"/>
        <v>-75.758165079093416</v>
      </c>
      <c r="AE99" s="1"/>
      <c r="AF99" s="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2:62" ht="15.95" customHeight="1" x14ac:dyDescent="0.2">
      <c r="B100" s="51" t="s">
        <v>34</v>
      </c>
      <c r="C100" s="94">
        <v>61</v>
      </c>
      <c r="D100" s="94">
        <v>222.5</v>
      </c>
      <c r="E100" s="94">
        <v>305.7</v>
      </c>
      <c r="F100" s="94">
        <v>706.2</v>
      </c>
      <c r="G100" s="94">
        <v>382.4</v>
      </c>
      <c r="H100" s="94">
        <v>431.8</v>
      </c>
      <c r="I100" s="94">
        <v>344.6</v>
      </c>
      <c r="J100" s="94">
        <v>454.8</v>
      </c>
      <c r="K100" s="94">
        <v>536.9</v>
      </c>
      <c r="L100" s="94">
        <v>941.3</v>
      </c>
      <c r="M100" s="94">
        <v>1414.3</v>
      </c>
      <c r="N100" s="94">
        <v>6291.2</v>
      </c>
      <c r="O100" s="89">
        <f>SUM(C100:N100)</f>
        <v>12092.7</v>
      </c>
      <c r="P100" s="94">
        <v>208.9</v>
      </c>
      <c r="Q100" s="94">
        <v>13615.4</v>
      </c>
      <c r="R100" s="94">
        <v>5653.9</v>
      </c>
      <c r="S100" s="94">
        <v>1280.5999999999999</v>
      </c>
      <c r="T100" s="94">
        <v>479.3</v>
      </c>
      <c r="U100" s="94">
        <v>387.8</v>
      </c>
      <c r="V100" s="94">
        <v>679.1</v>
      </c>
      <c r="W100" s="94">
        <v>7144.2</v>
      </c>
      <c r="X100" s="94">
        <v>1754.5</v>
      </c>
      <c r="Y100" s="94">
        <v>1619.3</v>
      </c>
      <c r="Z100" s="94">
        <v>291.5</v>
      </c>
      <c r="AA100" s="94">
        <v>15614.8</v>
      </c>
      <c r="AB100" s="89">
        <f>SUM(P100:AA100)</f>
        <v>48729.299999999988</v>
      </c>
      <c r="AC100" s="89">
        <f t="shared" si="42"/>
        <v>36636.599999999991</v>
      </c>
      <c r="AD100" s="18">
        <f t="shared" si="46"/>
        <v>302.96459847676687</v>
      </c>
      <c r="AE100" s="7"/>
      <c r="AF100" s="1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</row>
    <row r="101" spans="2:62" ht="15.95" customHeight="1" x14ac:dyDescent="0.2">
      <c r="B101" s="52" t="s">
        <v>107</v>
      </c>
      <c r="C101" s="95">
        <f>+C102+C105</f>
        <v>0</v>
      </c>
      <c r="D101" s="95">
        <f t="shared" ref="D101:N101" si="47">+D102+D105</f>
        <v>0</v>
      </c>
      <c r="E101" s="95">
        <f t="shared" si="47"/>
        <v>0</v>
      </c>
      <c r="F101" s="95">
        <f t="shared" si="47"/>
        <v>0</v>
      </c>
      <c r="G101" s="95">
        <f t="shared" si="47"/>
        <v>0</v>
      </c>
      <c r="H101" s="95">
        <f t="shared" si="47"/>
        <v>3.7806890000000003E-2</v>
      </c>
      <c r="I101" s="95">
        <f t="shared" si="47"/>
        <v>1916.6795552200001</v>
      </c>
      <c r="J101" s="95">
        <f t="shared" si="47"/>
        <v>438.71331576</v>
      </c>
      <c r="K101" s="95">
        <f t="shared" si="47"/>
        <v>411.14335803999995</v>
      </c>
      <c r="L101" s="95">
        <f t="shared" si="47"/>
        <v>0</v>
      </c>
      <c r="M101" s="95">
        <f t="shared" si="47"/>
        <v>0</v>
      </c>
      <c r="N101" s="95">
        <f t="shared" si="47"/>
        <v>14.227131099999999</v>
      </c>
      <c r="O101" s="95">
        <f t="shared" ref="O101:O102" si="48">SUM(C101:N101)</f>
        <v>2780.80116701</v>
      </c>
      <c r="P101" s="95">
        <f t="shared" ref="P101:AB101" si="49">+P102+P105</f>
        <v>0</v>
      </c>
      <c r="Q101" s="95">
        <f t="shared" si="49"/>
        <v>0</v>
      </c>
      <c r="R101" s="95">
        <f t="shared" si="49"/>
        <v>666.07780814</v>
      </c>
      <c r="S101" s="95">
        <f t="shared" si="49"/>
        <v>246.71506371000001</v>
      </c>
      <c r="T101" s="95">
        <f t="shared" si="49"/>
        <v>2423.1451848800002</v>
      </c>
      <c r="U101" s="95">
        <f t="shared" si="49"/>
        <v>511.99726029999999</v>
      </c>
      <c r="V101" s="95">
        <f t="shared" si="49"/>
        <v>685.20324654000001</v>
      </c>
      <c r="W101" s="95">
        <f t="shared" si="49"/>
        <v>0</v>
      </c>
      <c r="X101" s="95">
        <f t="shared" si="49"/>
        <v>209.47389038999998</v>
      </c>
      <c r="Y101" s="95">
        <f t="shared" si="49"/>
        <v>0</v>
      </c>
      <c r="Z101" s="95">
        <f t="shared" si="49"/>
        <v>0</v>
      </c>
      <c r="AA101" s="95">
        <f t="shared" si="49"/>
        <v>0</v>
      </c>
      <c r="AB101" s="95">
        <f t="shared" si="49"/>
        <v>4742.6124539599996</v>
      </c>
      <c r="AC101" s="90">
        <f t="shared" si="42"/>
        <v>1961.8112869499996</v>
      </c>
      <c r="AD101" s="53">
        <f t="shared" si="46"/>
        <v>70.548420010172734</v>
      </c>
      <c r="AE101" s="7"/>
      <c r="AF101" s="1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</row>
    <row r="102" spans="2:62" ht="19.5" customHeight="1" x14ac:dyDescent="0.2">
      <c r="B102" s="48" t="s">
        <v>108</v>
      </c>
      <c r="C102" s="97">
        <f>+C103+C104</f>
        <v>0</v>
      </c>
      <c r="D102" s="97">
        <f t="shared" ref="D102:N102" si="50">+D103+D104</f>
        <v>0</v>
      </c>
      <c r="E102" s="97">
        <f t="shared" si="50"/>
        <v>0</v>
      </c>
      <c r="F102" s="97">
        <f t="shared" si="50"/>
        <v>0</v>
      </c>
      <c r="G102" s="97">
        <f t="shared" si="50"/>
        <v>0</v>
      </c>
      <c r="H102" s="97">
        <f t="shared" si="50"/>
        <v>0</v>
      </c>
      <c r="I102" s="97">
        <f t="shared" si="50"/>
        <v>1411.0043760000001</v>
      </c>
      <c r="J102" s="97">
        <f t="shared" si="50"/>
        <v>335.87085000000002</v>
      </c>
      <c r="K102" s="97">
        <f t="shared" si="50"/>
        <v>276.781769</v>
      </c>
      <c r="L102" s="97">
        <f t="shared" si="50"/>
        <v>0</v>
      </c>
      <c r="M102" s="97">
        <f t="shared" si="50"/>
        <v>0</v>
      </c>
      <c r="N102" s="97">
        <f t="shared" si="50"/>
        <v>0</v>
      </c>
      <c r="O102" s="97">
        <f t="shared" si="48"/>
        <v>2023.6569950000001</v>
      </c>
      <c r="P102" s="97">
        <f t="shared" ref="P102:AB102" si="51">+P103+P104</f>
        <v>0</v>
      </c>
      <c r="Q102" s="97">
        <f t="shared" si="51"/>
        <v>0</v>
      </c>
      <c r="R102" s="97">
        <f t="shared" si="51"/>
        <v>450.16</v>
      </c>
      <c r="S102" s="97">
        <f t="shared" si="51"/>
        <v>183.612324</v>
      </c>
      <c r="T102" s="97">
        <f t="shared" si="51"/>
        <v>1655.7607820000001</v>
      </c>
      <c r="U102" s="97">
        <f t="shared" si="51"/>
        <v>201.6</v>
      </c>
      <c r="V102" s="97">
        <f t="shared" si="51"/>
        <v>550.66899999999998</v>
      </c>
      <c r="W102" s="97">
        <f t="shared" si="51"/>
        <v>0</v>
      </c>
      <c r="X102" s="97">
        <f t="shared" si="51"/>
        <v>153.37799999999999</v>
      </c>
      <c r="Y102" s="97">
        <f t="shared" si="51"/>
        <v>0</v>
      </c>
      <c r="Z102" s="97">
        <f t="shared" si="51"/>
        <v>0</v>
      </c>
      <c r="AA102" s="97">
        <f t="shared" si="51"/>
        <v>0</v>
      </c>
      <c r="AB102" s="97">
        <f t="shared" si="51"/>
        <v>3195.1801059999998</v>
      </c>
      <c r="AC102" s="88">
        <f t="shared" si="42"/>
        <v>1171.5231109999997</v>
      </c>
      <c r="AD102" s="15">
        <f t="shared" si="46"/>
        <v>57.891387418646985</v>
      </c>
      <c r="AE102" s="7"/>
      <c r="AF102" s="1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</row>
    <row r="103" spans="2:62" ht="15.95" customHeight="1" x14ac:dyDescent="0.2">
      <c r="B103" s="51" t="s">
        <v>109</v>
      </c>
      <c r="C103" s="89">
        <v>0</v>
      </c>
      <c r="D103" s="89">
        <v>0</v>
      </c>
      <c r="E103" s="89">
        <v>0</v>
      </c>
      <c r="F103" s="89">
        <v>0</v>
      </c>
      <c r="G103" s="89">
        <v>0</v>
      </c>
      <c r="H103" s="89">
        <v>0</v>
      </c>
      <c r="I103" s="89">
        <v>589.30840350000005</v>
      </c>
      <c r="J103" s="89">
        <v>335.87085000000002</v>
      </c>
      <c r="K103" s="89">
        <v>276.781769</v>
      </c>
      <c r="L103" s="89">
        <v>0</v>
      </c>
      <c r="M103" s="89">
        <v>0</v>
      </c>
      <c r="N103" s="89">
        <v>0</v>
      </c>
      <c r="O103" s="89">
        <v>1201.9610225000001</v>
      </c>
      <c r="P103" s="89">
        <v>0</v>
      </c>
      <c r="Q103" s="89">
        <v>0</v>
      </c>
      <c r="R103" s="89">
        <v>450.16</v>
      </c>
      <c r="S103" s="89">
        <v>183.612324</v>
      </c>
      <c r="T103" s="89">
        <v>0</v>
      </c>
      <c r="U103" s="89">
        <v>201.6</v>
      </c>
      <c r="V103" s="89">
        <v>550.66899999999998</v>
      </c>
      <c r="W103" s="89">
        <v>0</v>
      </c>
      <c r="X103" s="89">
        <v>153.37799999999999</v>
      </c>
      <c r="Y103" s="89">
        <v>0</v>
      </c>
      <c r="Z103" s="89">
        <v>0</v>
      </c>
      <c r="AA103" s="89">
        <v>0</v>
      </c>
      <c r="AB103" s="89">
        <f t="shared" ref="AB103:AB107" si="52">SUM(P103:AA103)</f>
        <v>1539.419324</v>
      </c>
      <c r="AC103" s="89">
        <f t="shared" si="42"/>
        <v>337.45830149999983</v>
      </c>
      <c r="AD103" s="18">
        <f t="shared" si="46"/>
        <v>28.075644316494447</v>
      </c>
      <c r="AE103" s="7"/>
      <c r="AF103" s="1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</row>
    <row r="104" spans="2:62" ht="15.95" customHeight="1" x14ac:dyDescent="0.2">
      <c r="B104" s="51" t="s">
        <v>110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89">
        <v>821.69597250000004</v>
      </c>
      <c r="J104" s="89">
        <v>0</v>
      </c>
      <c r="K104" s="89">
        <v>0</v>
      </c>
      <c r="L104" s="89">
        <v>0</v>
      </c>
      <c r="M104" s="89">
        <v>0</v>
      </c>
      <c r="N104" s="89">
        <v>0</v>
      </c>
      <c r="O104" s="89">
        <v>821.69597250000004</v>
      </c>
      <c r="P104" s="89">
        <v>0</v>
      </c>
      <c r="Q104" s="89">
        <v>0</v>
      </c>
      <c r="R104" s="89">
        <v>0</v>
      </c>
      <c r="S104" s="89">
        <v>0</v>
      </c>
      <c r="T104" s="89">
        <v>1655.7607820000001</v>
      </c>
      <c r="U104" s="89">
        <v>0</v>
      </c>
      <c r="V104" s="89">
        <v>0</v>
      </c>
      <c r="W104" s="89">
        <v>0</v>
      </c>
      <c r="X104" s="89">
        <v>0</v>
      </c>
      <c r="Y104" s="89">
        <v>0</v>
      </c>
      <c r="Z104" s="89">
        <v>0</v>
      </c>
      <c r="AA104" s="89">
        <v>0</v>
      </c>
      <c r="AB104" s="89">
        <f t="shared" si="52"/>
        <v>1655.7607820000001</v>
      </c>
      <c r="AC104" s="89">
        <f t="shared" si="42"/>
        <v>834.06480950000002</v>
      </c>
      <c r="AD104" s="18">
        <f t="shared" si="46"/>
        <v>101.50528144398324</v>
      </c>
      <c r="AE104" s="7"/>
      <c r="AF104" s="1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</row>
    <row r="105" spans="2:62" ht="15.95" customHeight="1" x14ac:dyDescent="0.2">
      <c r="B105" s="48" t="s">
        <v>111</v>
      </c>
      <c r="C105" s="97">
        <f t="shared" ref="C105:O105" si="53">+C106+C107</f>
        <v>0</v>
      </c>
      <c r="D105" s="97">
        <f t="shared" si="53"/>
        <v>0</v>
      </c>
      <c r="E105" s="97">
        <f t="shared" si="53"/>
        <v>0</v>
      </c>
      <c r="F105" s="97">
        <f t="shared" si="53"/>
        <v>0</v>
      </c>
      <c r="G105" s="97">
        <f t="shared" si="53"/>
        <v>0</v>
      </c>
      <c r="H105" s="97">
        <f t="shared" si="53"/>
        <v>3.7806890000000003E-2</v>
      </c>
      <c r="I105" s="97">
        <f t="shared" si="53"/>
        <v>505.67517922000002</v>
      </c>
      <c r="J105" s="97">
        <f t="shared" si="53"/>
        <v>102.84246576000001</v>
      </c>
      <c r="K105" s="97">
        <f t="shared" si="53"/>
        <v>134.36158903999998</v>
      </c>
      <c r="L105" s="97">
        <f t="shared" si="53"/>
        <v>0</v>
      </c>
      <c r="M105" s="97">
        <f t="shared" si="53"/>
        <v>0</v>
      </c>
      <c r="N105" s="97">
        <f t="shared" si="53"/>
        <v>14.227131099999999</v>
      </c>
      <c r="O105" s="97">
        <f t="shared" si="53"/>
        <v>757.14417201000003</v>
      </c>
      <c r="P105" s="97">
        <f t="shared" ref="P105:AB105" si="54">+P106+P107</f>
        <v>0</v>
      </c>
      <c r="Q105" s="97">
        <f t="shared" si="54"/>
        <v>0</v>
      </c>
      <c r="R105" s="97">
        <f t="shared" si="54"/>
        <v>215.91780813999998</v>
      </c>
      <c r="S105" s="97">
        <f t="shared" si="54"/>
        <v>63.102739710000002</v>
      </c>
      <c r="T105" s="97">
        <f t="shared" si="54"/>
        <v>767.38440288000004</v>
      </c>
      <c r="U105" s="97">
        <f t="shared" si="54"/>
        <v>310.39726030000003</v>
      </c>
      <c r="V105" s="97">
        <f t="shared" si="54"/>
        <v>134.53424654</v>
      </c>
      <c r="W105" s="97">
        <f t="shared" si="54"/>
        <v>0</v>
      </c>
      <c r="X105" s="97">
        <f t="shared" si="54"/>
        <v>56.095890390000001</v>
      </c>
      <c r="Y105" s="97">
        <f t="shared" si="54"/>
        <v>0</v>
      </c>
      <c r="Z105" s="97">
        <f t="shared" si="54"/>
        <v>0</v>
      </c>
      <c r="AA105" s="97">
        <f t="shared" si="54"/>
        <v>0</v>
      </c>
      <c r="AB105" s="97">
        <f t="shared" si="54"/>
        <v>1547.43234796</v>
      </c>
      <c r="AC105" s="88">
        <f t="shared" si="42"/>
        <v>790.28817594999998</v>
      </c>
      <c r="AD105" s="15">
        <f t="shared" si="46"/>
        <v>104.3775023522947</v>
      </c>
      <c r="AE105" s="7"/>
      <c r="AF105" s="1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</row>
    <row r="106" spans="2:62" ht="15.95" customHeight="1" x14ac:dyDescent="0.2">
      <c r="B106" s="51" t="s">
        <v>112</v>
      </c>
      <c r="C106" s="89">
        <v>0</v>
      </c>
      <c r="D106" s="89">
        <v>0</v>
      </c>
      <c r="E106" s="89">
        <v>0</v>
      </c>
      <c r="F106" s="89">
        <v>0</v>
      </c>
      <c r="G106" s="89">
        <v>0</v>
      </c>
      <c r="H106" s="89">
        <v>3.7806890000000003E-2</v>
      </c>
      <c r="I106" s="89">
        <v>332.61812017</v>
      </c>
      <c r="J106" s="89">
        <v>102.84246576000001</v>
      </c>
      <c r="K106" s="89">
        <v>134.36158903999998</v>
      </c>
      <c r="L106" s="89">
        <v>0</v>
      </c>
      <c r="M106" s="89">
        <v>0</v>
      </c>
      <c r="N106" s="89">
        <v>14.227131099999999</v>
      </c>
      <c r="O106" s="89">
        <v>584.08711296000001</v>
      </c>
      <c r="P106" s="89">
        <v>0</v>
      </c>
      <c r="Q106" s="89">
        <v>0</v>
      </c>
      <c r="R106" s="89">
        <v>215.91780813999998</v>
      </c>
      <c r="S106" s="89">
        <v>63.102739710000002</v>
      </c>
      <c r="T106" s="89">
        <v>0</v>
      </c>
      <c r="U106" s="89">
        <v>310.39726030000003</v>
      </c>
      <c r="V106" s="89">
        <v>134.53424654</v>
      </c>
      <c r="W106" s="89">
        <v>0</v>
      </c>
      <c r="X106" s="89">
        <v>56.095890390000001</v>
      </c>
      <c r="Y106" s="89">
        <v>0</v>
      </c>
      <c r="Z106" s="89">
        <v>0</v>
      </c>
      <c r="AA106" s="89">
        <v>0</v>
      </c>
      <c r="AB106" s="89">
        <f t="shared" si="52"/>
        <v>780.04794507999998</v>
      </c>
      <c r="AC106" s="89">
        <f t="shared" si="42"/>
        <v>195.96083211999996</v>
      </c>
      <c r="AD106" s="18">
        <f t="shared" si="46"/>
        <v>33.549932496699327</v>
      </c>
      <c r="AE106" s="7"/>
      <c r="AF106" s="1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</row>
    <row r="107" spans="2:62" ht="15.95" customHeight="1" x14ac:dyDescent="0.2">
      <c r="B107" s="51" t="s">
        <v>113</v>
      </c>
      <c r="C107" s="89">
        <v>0</v>
      </c>
      <c r="D107" s="89">
        <v>0</v>
      </c>
      <c r="E107" s="89">
        <v>0</v>
      </c>
      <c r="F107" s="89">
        <v>0</v>
      </c>
      <c r="G107" s="89">
        <v>0</v>
      </c>
      <c r="H107" s="89">
        <v>0</v>
      </c>
      <c r="I107" s="89">
        <v>173.05705905000002</v>
      </c>
      <c r="J107" s="89">
        <v>0</v>
      </c>
      <c r="K107" s="89">
        <v>0</v>
      </c>
      <c r="L107" s="89">
        <v>0</v>
      </c>
      <c r="M107" s="89">
        <v>0</v>
      </c>
      <c r="N107" s="89">
        <v>0</v>
      </c>
      <c r="O107" s="89">
        <v>173.05705905000002</v>
      </c>
      <c r="P107" s="89">
        <v>0</v>
      </c>
      <c r="Q107" s="89">
        <v>0</v>
      </c>
      <c r="R107" s="89">
        <v>0</v>
      </c>
      <c r="S107" s="89">
        <v>0</v>
      </c>
      <c r="T107" s="89">
        <v>767.38440288000004</v>
      </c>
      <c r="U107" s="89">
        <v>0</v>
      </c>
      <c r="V107" s="89">
        <v>0</v>
      </c>
      <c r="W107" s="89">
        <v>0</v>
      </c>
      <c r="X107" s="89">
        <v>0</v>
      </c>
      <c r="Y107" s="89">
        <v>0</v>
      </c>
      <c r="Z107" s="89">
        <v>0</v>
      </c>
      <c r="AA107" s="89">
        <v>0</v>
      </c>
      <c r="AB107" s="89">
        <f t="shared" si="52"/>
        <v>767.38440288000004</v>
      </c>
      <c r="AC107" s="89">
        <f t="shared" si="42"/>
        <v>594.32734383000002</v>
      </c>
      <c r="AD107" s="18">
        <f t="shared" si="46"/>
        <v>343.42854726214068</v>
      </c>
      <c r="AE107" s="7"/>
      <c r="AF107" s="1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</row>
    <row r="108" spans="2:62" ht="30" customHeight="1" x14ac:dyDescent="0.2">
      <c r="B108" s="54" t="s">
        <v>114</v>
      </c>
      <c r="C108" s="98">
        <v>2.1</v>
      </c>
      <c r="D108" s="98">
        <v>5.8</v>
      </c>
      <c r="E108" s="98">
        <v>18</v>
      </c>
      <c r="F108" s="98">
        <v>6.3</v>
      </c>
      <c r="G108" s="98">
        <v>7.2</v>
      </c>
      <c r="H108" s="98">
        <v>3.3</v>
      </c>
      <c r="I108" s="98">
        <v>3</v>
      </c>
      <c r="J108" s="98">
        <v>24.2</v>
      </c>
      <c r="K108" s="98">
        <v>0.5</v>
      </c>
      <c r="L108" s="98">
        <v>2.2999999999999998</v>
      </c>
      <c r="M108" s="98">
        <v>1.4</v>
      </c>
      <c r="N108" s="98">
        <v>4.2</v>
      </c>
      <c r="O108" s="98">
        <f>SUM(C108:N108)</f>
        <v>78.3</v>
      </c>
      <c r="P108" s="98">
        <v>2.8</v>
      </c>
      <c r="Q108" s="98">
        <v>10.9</v>
      </c>
      <c r="R108" s="98">
        <v>452.2</v>
      </c>
      <c r="S108" s="98">
        <v>3.4</v>
      </c>
      <c r="T108" s="98">
        <v>13.6</v>
      </c>
      <c r="U108" s="98">
        <v>6.4</v>
      </c>
      <c r="V108" s="98">
        <v>2.4</v>
      </c>
      <c r="W108" s="98">
        <v>5.3</v>
      </c>
      <c r="X108" s="98">
        <v>9</v>
      </c>
      <c r="Y108" s="98">
        <v>24.9</v>
      </c>
      <c r="Z108" s="98">
        <v>2.2999999999999998</v>
      </c>
      <c r="AA108" s="98">
        <v>16.8</v>
      </c>
      <c r="AB108" s="98">
        <f>SUM(P108:AA108)</f>
        <v>549.99999999999989</v>
      </c>
      <c r="AC108" s="98">
        <f t="shared" si="42"/>
        <v>471.69999999999987</v>
      </c>
      <c r="AD108" s="56">
        <f t="shared" si="46"/>
        <v>602.42656449552987</v>
      </c>
      <c r="AE108" s="1"/>
      <c r="AF108" s="1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2:62" ht="21.75" customHeight="1" thickBot="1" x14ac:dyDescent="0.25">
      <c r="B109" s="122" t="s">
        <v>91</v>
      </c>
      <c r="C109" s="120">
        <f t="shared" ref="C109:AB109" si="55">+C108+C86+C85+C84</f>
        <v>36946.199999999997</v>
      </c>
      <c r="D109" s="120">
        <f t="shared" si="55"/>
        <v>31651</v>
      </c>
      <c r="E109" s="120">
        <f t="shared" si="55"/>
        <v>34330.51373423</v>
      </c>
      <c r="F109" s="120">
        <f t="shared" si="55"/>
        <v>112579.1</v>
      </c>
      <c r="G109" s="120">
        <f t="shared" si="55"/>
        <v>35723</v>
      </c>
      <c r="H109" s="120">
        <f t="shared" si="55"/>
        <v>31662.537806889999</v>
      </c>
      <c r="I109" s="120">
        <f t="shared" si="55"/>
        <v>74282.179555220006</v>
      </c>
      <c r="J109" s="120">
        <f t="shared" si="55"/>
        <v>44511.113315760005</v>
      </c>
      <c r="K109" s="120">
        <f t="shared" si="55"/>
        <v>38201.143358039997</v>
      </c>
      <c r="L109" s="120">
        <f t="shared" si="55"/>
        <v>39593.1</v>
      </c>
      <c r="M109" s="120">
        <f t="shared" si="55"/>
        <v>33319.899999999994</v>
      </c>
      <c r="N109" s="120">
        <f t="shared" si="55"/>
        <v>43715.7271311</v>
      </c>
      <c r="O109" s="120">
        <f t="shared" si="55"/>
        <v>556515.51490123989</v>
      </c>
      <c r="P109" s="120">
        <f t="shared" si="55"/>
        <v>245807.8</v>
      </c>
      <c r="Q109" s="120">
        <f t="shared" si="55"/>
        <v>44802.200000000004</v>
      </c>
      <c r="R109" s="120">
        <f t="shared" si="55"/>
        <v>54815.377808140001</v>
      </c>
      <c r="S109" s="120">
        <f t="shared" si="55"/>
        <v>56442.715063710006</v>
      </c>
      <c r="T109" s="120">
        <f t="shared" si="55"/>
        <v>82709.645184880006</v>
      </c>
      <c r="U109" s="120">
        <f t="shared" si="55"/>
        <v>47218.097260299997</v>
      </c>
      <c r="V109" s="120">
        <f t="shared" si="55"/>
        <v>46069.303246539996</v>
      </c>
      <c r="W109" s="120">
        <f t="shared" si="55"/>
        <v>44085.100000000013</v>
      </c>
      <c r="X109" s="120">
        <f t="shared" si="55"/>
        <v>41032.97389039</v>
      </c>
      <c r="Y109" s="120">
        <f t="shared" si="55"/>
        <v>40223.200000000004</v>
      </c>
      <c r="Z109" s="120">
        <f t="shared" si="55"/>
        <v>34756.19999999999</v>
      </c>
      <c r="AA109" s="120">
        <f t="shared" si="55"/>
        <v>53999.100000000006</v>
      </c>
      <c r="AB109" s="123">
        <f t="shared" si="55"/>
        <v>791961.71245395998</v>
      </c>
      <c r="AC109" s="120">
        <f t="shared" si="42"/>
        <v>235446.19755272008</v>
      </c>
      <c r="AD109" s="124">
        <f t="shared" si="46"/>
        <v>42.307211793457853</v>
      </c>
      <c r="AE109" s="1"/>
      <c r="AF109" s="1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2:62" ht="17.25" customHeight="1" thickTop="1" x14ac:dyDescent="0.2">
      <c r="B110" s="57" t="s">
        <v>115</v>
      </c>
      <c r="C110" s="99">
        <f t="shared" ref="C110:AB110" si="56">SUM(C111:C117)</f>
        <v>350.40000000000003</v>
      </c>
      <c r="D110" s="99">
        <f t="shared" si="56"/>
        <v>301.2</v>
      </c>
      <c r="E110" s="99">
        <f t="shared" si="56"/>
        <v>343.29999999999995</v>
      </c>
      <c r="F110" s="99">
        <f t="shared" si="56"/>
        <v>326.89999999999998</v>
      </c>
      <c r="G110" s="99">
        <f t="shared" si="56"/>
        <v>363.6</v>
      </c>
      <c r="H110" s="99">
        <f t="shared" si="56"/>
        <v>555.60000000000014</v>
      </c>
      <c r="I110" s="99">
        <f t="shared" si="56"/>
        <v>419.4</v>
      </c>
      <c r="J110" s="99">
        <f t="shared" si="56"/>
        <v>373.6</v>
      </c>
      <c r="K110" s="99">
        <f t="shared" si="56"/>
        <v>381.79999999999995</v>
      </c>
      <c r="L110" s="99">
        <f t="shared" si="56"/>
        <v>443.9</v>
      </c>
      <c r="M110" s="99">
        <f t="shared" si="56"/>
        <v>428.5</v>
      </c>
      <c r="N110" s="99">
        <f t="shared" si="56"/>
        <v>504.5</v>
      </c>
      <c r="O110" s="99">
        <f t="shared" si="56"/>
        <v>4792.7</v>
      </c>
      <c r="P110" s="99">
        <f t="shared" si="56"/>
        <v>465.1</v>
      </c>
      <c r="Q110" s="99">
        <f t="shared" si="56"/>
        <v>406.4</v>
      </c>
      <c r="R110" s="99">
        <f t="shared" si="56"/>
        <v>532.29999999999995</v>
      </c>
      <c r="S110" s="99">
        <f t="shared" si="56"/>
        <v>410.4</v>
      </c>
      <c r="T110" s="99">
        <f t="shared" si="56"/>
        <v>470.5</v>
      </c>
      <c r="U110" s="99">
        <f t="shared" si="56"/>
        <v>482.19999999999993</v>
      </c>
      <c r="V110" s="99">
        <f t="shared" si="56"/>
        <v>590.29999999999995</v>
      </c>
      <c r="W110" s="99">
        <f t="shared" si="56"/>
        <v>628.79999999999995</v>
      </c>
      <c r="X110" s="99">
        <f t="shared" si="56"/>
        <v>669.7</v>
      </c>
      <c r="Y110" s="99">
        <f t="shared" si="56"/>
        <v>541.20000000000005</v>
      </c>
      <c r="Z110" s="99">
        <f t="shared" si="56"/>
        <v>512.29999999999995</v>
      </c>
      <c r="AA110" s="99">
        <f t="shared" si="56"/>
        <v>557.59999999999991</v>
      </c>
      <c r="AB110" s="99">
        <f t="shared" si="56"/>
        <v>6266.8</v>
      </c>
      <c r="AC110" s="100">
        <f t="shared" si="42"/>
        <v>1474.1000000000004</v>
      </c>
      <c r="AD110" s="55">
        <f t="shared" si="46"/>
        <v>30.757193231372721</v>
      </c>
      <c r="AE110" s="1"/>
      <c r="AF110" s="1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2:62" ht="17.25" customHeight="1" x14ac:dyDescent="0.25">
      <c r="B111" s="58" t="s">
        <v>116</v>
      </c>
      <c r="C111" s="93">
        <v>171.9</v>
      </c>
      <c r="D111" s="93">
        <v>171.1</v>
      </c>
      <c r="E111" s="93">
        <v>172.9</v>
      </c>
      <c r="F111" s="93">
        <v>177.6</v>
      </c>
      <c r="G111" s="93">
        <v>181.4</v>
      </c>
      <c r="H111" s="93">
        <v>174.1</v>
      </c>
      <c r="I111" s="93">
        <v>179.6</v>
      </c>
      <c r="J111" s="93">
        <v>173.3</v>
      </c>
      <c r="K111" s="93">
        <v>173.2</v>
      </c>
      <c r="L111" s="93">
        <v>174.4</v>
      </c>
      <c r="M111" s="93">
        <v>177.2</v>
      </c>
      <c r="N111" s="93">
        <v>177.4</v>
      </c>
      <c r="O111" s="93">
        <f>SUM(C111:N111)</f>
        <v>2104.1</v>
      </c>
      <c r="P111" s="93">
        <v>192</v>
      </c>
      <c r="Q111" s="93">
        <v>190</v>
      </c>
      <c r="R111" s="93">
        <v>196.9</v>
      </c>
      <c r="S111" s="93">
        <v>189.3</v>
      </c>
      <c r="T111" s="93">
        <v>202</v>
      </c>
      <c r="U111" s="93">
        <v>192.2</v>
      </c>
      <c r="V111" s="93">
        <v>200.4</v>
      </c>
      <c r="W111" s="93">
        <v>196.8</v>
      </c>
      <c r="X111" s="93">
        <v>199</v>
      </c>
      <c r="Y111" s="93">
        <v>194.1</v>
      </c>
      <c r="Z111" s="93">
        <v>196.6</v>
      </c>
      <c r="AA111" s="93">
        <v>204.7</v>
      </c>
      <c r="AB111" s="93">
        <f>SUM(P111:AA111)</f>
        <v>2354</v>
      </c>
      <c r="AC111" s="93">
        <f t="shared" si="42"/>
        <v>249.90000000000009</v>
      </c>
      <c r="AD111" s="59">
        <f t="shared" si="46"/>
        <v>11.876811938596079</v>
      </c>
      <c r="AE111" s="1"/>
      <c r="AF111" s="1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2:62" ht="17.25" customHeight="1" x14ac:dyDescent="0.2">
      <c r="B112" s="60" t="s">
        <v>117</v>
      </c>
      <c r="C112" s="93">
        <v>9.3000000000000007</v>
      </c>
      <c r="D112" s="93">
        <v>10.3</v>
      </c>
      <c r="E112" s="93">
        <v>43.8</v>
      </c>
      <c r="F112" s="93">
        <v>11.5</v>
      </c>
      <c r="G112" s="93">
        <v>0.1</v>
      </c>
      <c r="H112" s="93">
        <v>171</v>
      </c>
      <c r="I112" s="93">
        <v>25.7</v>
      </c>
      <c r="J112" s="93">
        <v>20.399999999999999</v>
      </c>
      <c r="K112" s="93">
        <v>34.1</v>
      </c>
      <c r="L112" s="93">
        <v>27.2</v>
      </c>
      <c r="M112" s="93">
        <v>22.4</v>
      </c>
      <c r="N112" s="93">
        <v>36.9</v>
      </c>
      <c r="O112" s="93">
        <f t="shared" ref="O112" si="57">SUM(C112:N112)</f>
        <v>412.69999999999993</v>
      </c>
      <c r="P112" s="93">
        <v>6.7</v>
      </c>
      <c r="Q112" s="101">
        <v>15.2</v>
      </c>
      <c r="R112" s="101">
        <v>51</v>
      </c>
      <c r="S112" s="101">
        <v>23.9</v>
      </c>
      <c r="T112" s="101">
        <v>46.8</v>
      </c>
      <c r="U112" s="101">
        <v>27.9</v>
      </c>
      <c r="V112" s="101">
        <v>57.8</v>
      </c>
      <c r="W112" s="101">
        <v>95.3</v>
      </c>
      <c r="X112" s="101">
        <v>23.3</v>
      </c>
      <c r="Y112" s="101">
        <v>25.7</v>
      </c>
      <c r="Z112" s="101">
        <v>17.5</v>
      </c>
      <c r="AA112" s="101">
        <v>15.8</v>
      </c>
      <c r="AB112" s="93">
        <f t="shared" ref="AB112:AB117" si="58">SUM(P112:AA112)</f>
        <v>406.90000000000003</v>
      </c>
      <c r="AC112" s="93">
        <f t="shared" si="42"/>
        <v>-5.7999999999998977</v>
      </c>
      <c r="AD112" s="59">
        <f t="shared" si="46"/>
        <v>-1.4053792100799367</v>
      </c>
      <c r="AE112" s="1"/>
      <c r="AF112" s="1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2:56" ht="17.25" customHeight="1" x14ac:dyDescent="0.2">
      <c r="B113" s="60" t="s">
        <v>118</v>
      </c>
      <c r="C113" s="93">
        <v>5.9</v>
      </c>
      <c r="D113" s="93">
        <v>6.9</v>
      </c>
      <c r="E113" s="93">
        <v>5</v>
      </c>
      <c r="F113" s="93">
        <v>3.5</v>
      </c>
      <c r="G113" s="93">
        <v>14.1</v>
      </c>
      <c r="H113" s="93">
        <v>4.5999999999999996</v>
      </c>
      <c r="I113" s="93">
        <v>9.1999999999999993</v>
      </c>
      <c r="J113" s="93">
        <v>3.8</v>
      </c>
      <c r="K113" s="93">
        <v>1.4</v>
      </c>
      <c r="L113" s="93">
        <v>5.8</v>
      </c>
      <c r="M113" s="93">
        <v>5.4</v>
      </c>
      <c r="N113" s="93">
        <v>3</v>
      </c>
      <c r="O113" s="93">
        <f>SUM(C113:N113)</f>
        <v>68.599999999999994</v>
      </c>
      <c r="P113" s="93">
        <v>5</v>
      </c>
      <c r="Q113" s="101">
        <v>10.199999999999999</v>
      </c>
      <c r="R113" s="101">
        <v>2.4</v>
      </c>
      <c r="S113" s="101">
        <v>20</v>
      </c>
      <c r="T113" s="101">
        <v>12.7</v>
      </c>
      <c r="U113" s="101">
        <v>5.7</v>
      </c>
      <c r="V113" s="101">
        <v>11.1</v>
      </c>
      <c r="W113" s="101">
        <v>10.199999999999999</v>
      </c>
      <c r="X113" s="101">
        <v>2.2000000000000002</v>
      </c>
      <c r="Y113" s="101">
        <v>12.6</v>
      </c>
      <c r="Z113" s="101">
        <v>2</v>
      </c>
      <c r="AA113" s="101">
        <v>2.6</v>
      </c>
      <c r="AB113" s="93">
        <f t="shared" si="58"/>
        <v>96.699999999999989</v>
      </c>
      <c r="AC113" s="93">
        <f t="shared" si="42"/>
        <v>28.099999999999994</v>
      </c>
      <c r="AD113" s="59">
        <f t="shared" si="46"/>
        <v>40.962099125364425</v>
      </c>
      <c r="AE113" s="1"/>
      <c r="AF113" s="1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2:56" ht="17.25" customHeight="1" x14ac:dyDescent="0.2">
      <c r="B114" s="60" t="s">
        <v>119</v>
      </c>
      <c r="C114" s="93">
        <v>0.3</v>
      </c>
      <c r="D114" s="93">
        <v>0.6</v>
      </c>
      <c r="E114" s="93">
        <v>0.6</v>
      </c>
      <c r="F114" s="93">
        <v>0.1</v>
      </c>
      <c r="G114" s="93">
        <v>0.9</v>
      </c>
      <c r="H114" s="93">
        <v>0.1</v>
      </c>
      <c r="I114" s="93">
        <v>5.8</v>
      </c>
      <c r="J114" s="93">
        <v>-1.4</v>
      </c>
      <c r="K114" s="93">
        <v>-6.1</v>
      </c>
      <c r="L114" s="93">
        <v>-0.9</v>
      </c>
      <c r="M114" s="93">
        <v>0.3</v>
      </c>
      <c r="N114" s="93">
        <v>0</v>
      </c>
      <c r="O114" s="93">
        <f>SUM(C114:N114)</f>
        <v>0.30000000000000032</v>
      </c>
      <c r="P114" s="93">
        <v>0.4</v>
      </c>
      <c r="Q114" s="101">
        <v>0.4</v>
      </c>
      <c r="R114" s="101">
        <v>0.8</v>
      </c>
      <c r="S114" s="101">
        <v>-0.5</v>
      </c>
      <c r="T114" s="101">
        <v>0</v>
      </c>
      <c r="U114" s="101">
        <v>-0.5</v>
      </c>
      <c r="V114" s="101">
        <v>-0.2</v>
      </c>
      <c r="W114" s="101">
        <v>-0.2</v>
      </c>
      <c r="X114" s="101">
        <v>-0.1</v>
      </c>
      <c r="Y114" s="101">
        <v>0</v>
      </c>
      <c r="Z114" s="101">
        <v>0.6</v>
      </c>
      <c r="AA114" s="101">
        <v>0.1</v>
      </c>
      <c r="AB114" s="93">
        <f t="shared" si="58"/>
        <v>0.8</v>
      </c>
      <c r="AC114" s="93">
        <f t="shared" si="42"/>
        <v>0.49999999999999972</v>
      </c>
      <c r="AD114" s="59">
        <f t="shared" si="46"/>
        <v>166.66666666666637</v>
      </c>
      <c r="AE114" s="1"/>
      <c r="AF114" s="1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2:56" ht="17.25" customHeight="1" x14ac:dyDescent="0.2">
      <c r="B115" s="60" t="s">
        <v>120</v>
      </c>
      <c r="C115" s="93">
        <v>0</v>
      </c>
      <c r="D115" s="93">
        <v>0</v>
      </c>
      <c r="E115" s="93">
        <v>0</v>
      </c>
      <c r="F115" s="93">
        <v>0</v>
      </c>
      <c r="G115" s="93">
        <v>0</v>
      </c>
      <c r="H115" s="93">
        <v>0</v>
      </c>
      <c r="I115" s="93">
        <v>0</v>
      </c>
      <c r="J115" s="93">
        <v>0</v>
      </c>
      <c r="K115" s="93">
        <v>0</v>
      </c>
      <c r="L115" s="93">
        <v>0</v>
      </c>
      <c r="M115" s="93">
        <v>0</v>
      </c>
      <c r="N115" s="93">
        <v>0</v>
      </c>
      <c r="O115" s="93">
        <f>SUM(C115:N115)</f>
        <v>0</v>
      </c>
      <c r="P115" s="93">
        <f>SUM(C115:O115)</f>
        <v>0</v>
      </c>
      <c r="Q115" s="93">
        <v>0</v>
      </c>
      <c r="R115" s="101">
        <v>115</v>
      </c>
      <c r="S115" s="101">
        <v>0</v>
      </c>
      <c r="T115" s="101">
        <v>0</v>
      </c>
      <c r="U115" s="101">
        <v>0</v>
      </c>
      <c r="V115" s="101">
        <v>0</v>
      </c>
      <c r="W115" s="101">
        <v>0</v>
      </c>
      <c r="X115" s="101">
        <v>0</v>
      </c>
      <c r="Y115" s="101">
        <v>0</v>
      </c>
      <c r="Z115" s="101">
        <v>0</v>
      </c>
      <c r="AA115" s="101">
        <v>0</v>
      </c>
      <c r="AB115" s="93">
        <f t="shared" si="58"/>
        <v>115</v>
      </c>
      <c r="AC115" s="93">
        <f t="shared" si="42"/>
        <v>115</v>
      </c>
      <c r="AD115" s="61">
        <v>0</v>
      </c>
      <c r="AE115" s="1"/>
      <c r="AF115" s="1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2:56" ht="17.25" customHeight="1" x14ac:dyDescent="0.2">
      <c r="B116" s="60" t="s">
        <v>121</v>
      </c>
      <c r="C116" s="93">
        <v>0</v>
      </c>
      <c r="D116" s="93">
        <v>0</v>
      </c>
      <c r="E116" s="93">
        <v>0</v>
      </c>
      <c r="F116" s="93">
        <v>0</v>
      </c>
      <c r="G116" s="93">
        <v>0</v>
      </c>
      <c r="H116" s="93">
        <v>0</v>
      </c>
      <c r="I116" s="93">
        <v>0.1</v>
      </c>
      <c r="J116" s="93">
        <v>0</v>
      </c>
      <c r="K116" s="93">
        <v>0</v>
      </c>
      <c r="L116" s="93">
        <v>0</v>
      </c>
      <c r="M116" s="93">
        <v>0</v>
      </c>
      <c r="N116" s="93">
        <v>0.1</v>
      </c>
      <c r="O116" s="93">
        <f>SUM(C116:N116)</f>
        <v>0.2</v>
      </c>
      <c r="P116" s="93">
        <v>0</v>
      </c>
      <c r="Q116" s="93">
        <v>0</v>
      </c>
      <c r="R116" s="101">
        <v>0</v>
      </c>
      <c r="S116" s="101">
        <v>0</v>
      </c>
      <c r="T116" s="101">
        <v>0</v>
      </c>
      <c r="U116" s="101">
        <v>0</v>
      </c>
      <c r="V116" s="101">
        <v>0</v>
      </c>
      <c r="W116" s="101">
        <v>0.2</v>
      </c>
      <c r="X116" s="101">
        <v>0</v>
      </c>
      <c r="Y116" s="101">
        <v>0</v>
      </c>
      <c r="Z116" s="101">
        <v>0</v>
      </c>
      <c r="AA116" s="101">
        <v>0</v>
      </c>
      <c r="AB116" s="93">
        <f>SUM(P116:AA116)</f>
        <v>0.2</v>
      </c>
      <c r="AC116" s="93">
        <f t="shared" si="42"/>
        <v>0</v>
      </c>
      <c r="AD116" s="86">
        <f t="shared" ref="AD116" si="59">+AC116/O116*100</f>
        <v>0</v>
      </c>
      <c r="AE116" s="1"/>
      <c r="AF116" s="1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2:56" ht="17.25" customHeight="1" x14ac:dyDescent="0.2">
      <c r="B117" s="60" t="s">
        <v>122</v>
      </c>
      <c r="C117" s="93">
        <v>163</v>
      </c>
      <c r="D117" s="93">
        <v>112.3</v>
      </c>
      <c r="E117" s="93">
        <v>121</v>
      </c>
      <c r="F117" s="93">
        <v>134.19999999999999</v>
      </c>
      <c r="G117" s="93">
        <v>167.1</v>
      </c>
      <c r="H117" s="93">
        <v>205.8</v>
      </c>
      <c r="I117" s="93">
        <v>199</v>
      </c>
      <c r="J117" s="93">
        <v>177.5</v>
      </c>
      <c r="K117" s="93">
        <v>179.2</v>
      </c>
      <c r="L117" s="93">
        <v>237.4</v>
      </c>
      <c r="M117" s="93">
        <v>223.2</v>
      </c>
      <c r="N117" s="93">
        <v>287.10000000000002</v>
      </c>
      <c r="O117" s="93">
        <f t="shared" ref="O117" si="60">SUM(C117:N117)</f>
        <v>2206.8000000000002</v>
      </c>
      <c r="P117" s="93">
        <v>261</v>
      </c>
      <c r="Q117" s="93">
        <v>190.6</v>
      </c>
      <c r="R117" s="93">
        <v>166.2</v>
      </c>
      <c r="S117" s="93">
        <v>177.7</v>
      </c>
      <c r="T117" s="93">
        <v>209</v>
      </c>
      <c r="U117" s="93">
        <v>256.89999999999998</v>
      </c>
      <c r="V117" s="93">
        <v>321.2</v>
      </c>
      <c r="W117" s="93">
        <v>326.5</v>
      </c>
      <c r="X117" s="93">
        <v>445.3</v>
      </c>
      <c r="Y117" s="93">
        <v>308.8</v>
      </c>
      <c r="Z117" s="93">
        <v>295.60000000000002</v>
      </c>
      <c r="AA117" s="93">
        <v>334.4</v>
      </c>
      <c r="AB117" s="93">
        <f t="shared" si="58"/>
        <v>3293.2000000000003</v>
      </c>
      <c r="AC117" s="102">
        <f>+AB117-O117</f>
        <v>1086.4000000000001</v>
      </c>
      <c r="AD117" s="59">
        <f t="shared" si="46"/>
        <v>49.229653797353635</v>
      </c>
      <c r="AE117" s="1"/>
      <c r="AF117" s="1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2:56" ht="17.25" customHeight="1" thickBot="1" x14ac:dyDescent="0.25">
      <c r="B118" s="122" t="s">
        <v>91</v>
      </c>
      <c r="C118" s="120">
        <f>+C110+C109</f>
        <v>37296.6</v>
      </c>
      <c r="D118" s="120">
        <f t="shared" ref="D118:AA118" si="61">+D110+D109</f>
        <v>31952.2</v>
      </c>
      <c r="E118" s="120">
        <f t="shared" si="61"/>
        <v>34673.813734230003</v>
      </c>
      <c r="F118" s="120">
        <f t="shared" si="61"/>
        <v>112906</v>
      </c>
      <c r="G118" s="120">
        <f t="shared" si="61"/>
        <v>36086.6</v>
      </c>
      <c r="H118" s="120">
        <f t="shared" si="61"/>
        <v>32218.137806889998</v>
      </c>
      <c r="I118" s="120">
        <f t="shared" si="61"/>
        <v>74701.57955522</v>
      </c>
      <c r="J118" s="120">
        <f t="shared" si="61"/>
        <v>44884.713315760004</v>
      </c>
      <c r="K118" s="120">
        <f t="shared" si="61"/>
        <v>38582.94335804</v>
      </c>
      <c r="L118" s="120">
        <f t="shared" si="61"/>
        <v>40037</v>
      </c>
      <c r="M118" s="120">
        <f t="shared" si="61"/>
        <v>33748.399999999994</v>
      </c>
      <c r="N118" s="120">
        <f t="shared" si="61"/>
        <v>44220.2271311</v>
      </c>
      <c r="O118" s="120">
        <f t="shared" si="61"/>
        <v>561308.21490123984</v>
      </c>
      <c r="P118" s="120">
        <f t="shared" si="61"/>
        <v>246272.9</v>
      </c>
      <c r="Q118" s="120">
        <f t="shared" si="61"/>
        <v>45208.600000000006</v>
      </c>
      <c r="R118" s="120">
        <f t="shared" si="61"/>
        <v>55347.677808140004</v>
      </c>
      <c r="S118" s="120">
        <f t="shared" si="61"/>
        <v>56853.115063710007</v>
      </c>
      <c r="T118" s="120">
        <f t="shared" si="61"/>
        <v>83180.145184880006</v>
      </c>
      <c r="U118" s="120">
        <f t="shared" si="61"/>
        <v>47700.297260299994</v>
      </c>
      <c r="V118" s="120">
        <f t="shared" si="61"/>
        <v>46659.603246539999</v>
      </c>
      <c r="W118" s="120">
        <f t="shared" si="61"/>
        <v>44713.900000000016</v>
      </c>
      <c r="X118" s="120">
        <f t="shared" si="61"/>
        <v>41702.673890389997</v>
      </c>
      <c r="Y118" s="120">
        <f t="shared" si="61"/>
        <v>40764.400000000001</v>
      </c>
      <c r="Z118" s="120">
        <f t="shared" si="61"/>
        <v>35268.499999999993</v>
      </c>
      <c r="AA118" s="120">
        <f t="shared" si="61"/>
        <v>54556.700000000004</v>
      </c>
      <c r="AB118" s="120">
        <f>+AB110+AB109</f>
        <v>798228.51245396002</v>
      </c>
      <c r="AC118" s="120">
        <f t="shared" ref="AC118" si="62">+AB118-O118</f>
        <v>236920.29755272018</v>
      </c>
      <c r="AD118" s="124">
        <f t="shared" si="46"/>
        <v>42.208592581244417</v>
      </c>
      <c r="AE118" s="1"/>
      <c r="AF118" s="1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2:56" ht="16.5" customHeight="1" thickTop="1" x14ac:dyDescent="0.2">
      <c r="B119" s="62" t="s">
        <v>123</v>
      </c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4"/>
      <c r="Q119" s="64"/>
      <c r="R119" s="64"/>
      <c r="S119" s="64"/>
      <c r="T119" s="64"/>
      <c r="U119" s="64"/>
      <c r="V119" s="64"/>
      <c r="W119" s="64"/>
      <c r="X119" s="64"/>
      <c r="Y119" s="63"/>
      <c r="Z119" s="63"/>
      <c r="AA119" s="63"/>
      <c r="AB119" s="63"/>
      <c r="AC119" s="63"/>
      <c r="AD119" s="63"/>
      <c r="AE119" s="1"/>
      <c r="AF119" s="1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2:56" ht="15" customHeight="1" x14ac:dyDescent="0.2">
      <c r="B120" s="65" t="s">
        <v>124</v>
      </c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3"/>
      <c r="AD120" s="63"/>
      <c r="AE120" s="1"/>
      <c r="AF120" s="1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spans="2:56" s="72" customFormat="1" ht="12" customHeight="1" x14ac:dyDescent="0.2">
      <c r="B121" s="67" t="s">
        <v>125</v>
      </c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9"/>
      <c r="AD121" s="69"/>
      <c r="AE121" s="70"/>
      <c r="AF121" s="71"/>
    </row>
    <row r="122" spans="2:56" s="72" customFormat="1" ht="12" customHeight="1" x14ac:dyDescent="0.2">
      <c r="B122" s="67" t="s">
        <v>126</v>
      </c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1"/>
      <c r="AC122" s="69"/>
      <c r="AD122" s="69"/>
      <c r="AE122" s="70"/>
      <c r="AF122" s="71"/>
    </row>
    <row r="123" spans="2:56" s="72" customFormat="1" ht="12" customHeight="1" x14ac:dyDescent="0.2">
      <c r="B123" s="67" t="s">
        <v>127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"/>
      <c r="AC123" s="69"/>
      <c r="AD123" s="69"/>
      <c r="AE123" s="70"/>
      <c r="AF123" s="71"/>
    </row>
    <row r="124" spans="2:56" ht="12" customHeight="1" x14ac:dyDescent="0.2">
      <c r="B124" s="67" t="s">
        <v>128</v>
      </c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1"/>
      <c r="AF124" s="1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2:56" ht="15" customHeight="1" x14ac:dyDescent="0.2">
      <c r="B125" s="67" t="s">
        <v>129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1"/>
      <c r="AF125" s="1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2:56" x14ac:dyDescent="0.2">
      <c r="B126" s="67" t="s">
        <v>130</v>
      </c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1"/>
      <c r="AF126" s="1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2:56" x14ac:dyDescent="0.2">
      <c r="B127" s="67" t="s">
        <v>131</v>
      </c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7"/>
      <c r="AD127" s="77"/>
      <c r="AE127" s="1"/>
      <c r="AF127" s="1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2:56" ht="14.25" x14ac:dyDescent="0.2">
      <c r="B128" s="71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1"/>
      <c r="AE128" s="1"/>
      <c r="AF128" s="1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2:44" x14ac:dyDescent="0.2">
      <c r="B129" s="1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1"/>
      <c r="AF129" s="1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2:44" x14ac:dyDescent="0.2">
      <c r="B130" s="78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9"/>
      <c r="O130" s="79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79"/>
      <c r="AD130" s="79"/>
      <c r="AE130" s="1"/>
      <c r="AF130" s="1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2:44" ht="11.25" customHeight="1" x14ac:dyDescent="0.2">
      <c r="B131" s="78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81"/>
      <c r="AD131" s="81"/>
      <c r="AE131" s="1"/>
      <c r="AF131" s="1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2:44" ht="14.25" x14ac:dyDescent="0.2">
      <c r="B132" s="78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81"/>
      <c r="AD132" s="81"/>
      <c r="AE132" s="1"/>
      <c r="AF132" s="1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2:44" ht="14.25" x14ac:dyDescent="0.2">
      <c r="B133" s="78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9"/>
      <c r="AD133" s="79"/>
      <c r="AE133" s="1"/>
      <c r="AF133" s="1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2:44" x14ac:dyDescent="0.2">
      <c r="B134" s="82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1"/>
      <c r="AF134" s="1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2:44" x14ac:dyDescent="0.2">
      <c r="B135" s="82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77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7"/>
      <c r="AC135" s="77"/>
      <c r="AD135" s="77"/>
      <c r="AE135" s="1"/>
      <c r="AF135" s="1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2:44" x14ac:dyDescent="0.2">
      <c r="B136" s="78"/>
      <c r="C136" s="83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1"/>
      <c r="AF136" s="1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2:44" x14ac:dyDescent="0.2"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1"/>
      <c r="AF137" s="1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2:44" x14ac:dyDescent="0.2"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1"/>
      <c r="AF138" s="1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2:44" x14ac:dyDescent="0.2"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1"/>
      <c r="AF139" s="1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2:44" x14ac:dyDescent="0.2"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1"/>
      <c r="AF140" s="1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2:44" x14ac:dyDescent="0.2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1"/>
      <c r="AF141" s="1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2:44" x14ac:dyDescent="0.2"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1"/>
      <c r="AF142" s="1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2:44" x14ac:dyDescent="0.2"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1"/>
      <c r="AF143" s="1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2:44" x14ac:dyDescent="0.2"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1"/>
      <c r="AF144" s="1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2:44" x14ac:dyDescent="0.2"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1"/>
      <c r="AF145" s="1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2:44" x14ac:dyDescent="0.2"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1"/>
      <c r="AF146" s="1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2:44" x14ac:dyDescent="0.2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1"/>
      <c r="AF147" s="1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2:44" x14ac:dyDescent="0.2"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1"/>
      <c r="AF148" s="1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2:44" x14ac:dyDescent="0.2"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1"/>
      <c r="AF149" s="1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2:44" x14ac:dyDescent="0.2"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1"/>
      <c r="AF150" s="1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2:44" x14ac:dyDescent="0.2"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1"/>
      <c r="AF151" s="1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2:44" x14ac:dyDescent="0.2"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1"/>
      <c r="AF152" s="1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2:44" x14ac:dyDescent="0.2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1"/>
      <c r="AF153" s="1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2:44" x14ac:dyDescent="0.2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1"/>
      <c r="AF154" s="1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2:44" x14ac:dyDescent="0.2"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1"/>
      <c r="AF155" s="1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2:44" x14ac:dyDescent="0.2"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1"/>
      <c r="AF156" s="1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2:44" x14ac:dyDescent="0.2"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1"/>
      <c r="AF157" s="1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2:44" x14ac:dyDescent="0.2"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1"/>
      <c r="AF158" s="1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2:44" x14ac:dyDescent="0.2"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1"/>
      <c r="AF159" s="1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2:44" x14ac:dyDescent="0.2"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1"/>
      <c r="AF160" s="1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2:44" x14ac:dyDescent="0.2"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1"/>
      <c r="AF161" s="1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2:44" x14ac:dyDescent="0.2"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1"/>
      <c r="AF162" s="1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2:44" x14ac:dyDescent="0.2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1"/>
      <c r="AF163" s="1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2:44" x14ac:dyDescent="0.2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1"/>
      <c r="AF164" s="1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2:44" x14ac:dyDescent="0.2"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1"/>
      <c r="AF165" s="1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2:44" x14ac:dyDescent="0.2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1"/>
      <c r="AF166" s="1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2:44" x14ac:dyDescent="0.2"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1"/>
      <c r="AF167" s="1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2:44" x14ac:dyDescent="0.2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1"/>
      <c r="AF168" s="1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2:44" x14ac:dyDescent="0.2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1"/>
      <c r="AF169" s="1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2:44" x14ac:dyDescent="0.2"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1"/>
      <c r="AF170" s="1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2:44" x14ac:dyDescent="0.2"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1"/>
      <c r="AF171" s="1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2:44" x14ac:dyDescent="0.2"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1"/>
      <c r="AF172" s="1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2:44" x14ac:dyDescent="0.2"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1"/>
      <c r="AF173" s="1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2:44" x14ac:dyDescent="0.2"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1"/>
      <c r="AF174" s="1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2:44" x14ac:dyDescent="0.2"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1"/>
      <c r="AF175" s="1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2:44" x14ac:dyDescent="0.2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1"/>
      <c r="AF176" s="1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2:44" x14ac:dyDescent="0.2"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1"/>
      <c r="AF177" s="1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2:44" x14ac:dyDescent="0.2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1"/>
      <c r="AF178" s="1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2:44" x14ac:dyDescent="0.2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1"/>
      <c r="AF179" s="1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2:44" x14ac:dyDescent="0.2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1"/>
      <c r="AF180" s="1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2:44" x14ac:dyDescent="0.2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1"/>
      <c r="AF181" s="1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2:44" x14ac:dyDescent="0.2"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1"/>
      <c r="AF182" s="1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2:44" x14ac:dyDescent="0.2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1"/>
      <c r="AF183" s="1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2:44" x14ac:dyDescent="0.2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1"/>
      <c r="AF184" s="1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2:44" x14ac:dyDescent="0.2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1"/>
      <c r="AF185" s="1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2:44" x14ac:dyDescent="0.2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1"/>
      <c r="AF186" s="1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2:44" x14ac:dyDescent="0.2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1"/>
      <c r="AF187" s="1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2:44" x14ac:dyDescent="0.2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1"/>
      <c r="AF188" s="1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2:44" x14ac:dyDescent="0.2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1"/>
      <c r="AF189" s="1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2:44" x14ac:dyDescent="0.2"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1"/>
      <c r="AF190" s="1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2:44" x14ac:dyDescent="0.2"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1"/>
      <c r="AF191" s="1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2:44" x14ac:dyDescent="0.2"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1"/>
      <c r="AF192" s="1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2:44" x14ac:dyDescent="0.2"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1"/>
      <c r="AF193" s="1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2:44" x14ac:dyDescent="0.2"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1"/>
      <c r="AF194" s="1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2:44" x14ac:dyDescent="0.2"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1"/>
      <c r="AF195" s="1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2:44" x14ac:dyDescent="0.2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1"/>
      <c r="AF196" s="1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2:44" x14ac:dyDescent="0.2"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1"/>
      <c r="AF197" s="1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2:44" x14ac:dyDescent="0.2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1"/>
      <c r="AF198" s="1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2:44" x14ac:dyDescent="0.2"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1"/>
      <c r="AF199" s="1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2:44" x14ac:dyDescent="0.2"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1"/>
      <c r="AF200" s="1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2:44" x14ac:dyDescent="0.2"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1"/>
      <c r="AF201" s="1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2:44" x14ac:dyDescent="0.2"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1"/>
      <c r="AF202" s="1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2:44" x14ac:dyDescent="0.2"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1"/>
      <c r="AF203" s="1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2:44" x14ac:dyDescent="0.2"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1"/>
      <c r="AF204" s="1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2:44" x14ac:dyDescent="0.2"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1"/>
      <c r="AF205" s="1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2:44" x14ac:dyDescent="0.2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1"/>
      <c r="AF206" s="1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2:44" x14ac:dyDescent="0.2"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1"/>
      <c r="AF207" s="1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2:44" x14ac:dyDescent="0.2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1"/>
      <c r="AF208" s="1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2:44" x14ac:dyDescent="0.2"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1"/>
      <c r="AF209" s="1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2:44" x14ac:dyDescent="0.2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1"/>
      <c r="AF210" s="1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2:44" x14ac:dyDescent="0.2"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1"/>
      <c r="AF211" s="1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2:44" x14ac:dyDescent="0.2"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1"/>
      <c r="AF212" s="1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2:44" x14ac:dyDescent="0.2"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1"/>
      <c r="AF213" s="1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2:44" x14ac:dyDescent="0.2"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1"/>
      <c r="AF214" s="1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2:44" x14ac:dyDescent="0.2"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1"/>
      <c r="AF215" s="1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2:44" x14ac:dyDescent="0.2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1"/>
      <c r="AF216" s="1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2:44" x14ac:dyDescent="0.2"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1"/>
      <c r="AF217" s="1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2:44" x14ac:dyDescent="0.2"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1"/>
      <c r="AF218" s="1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2:44" x14ac:dyDescent="0.2"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1"/>
      <c r="AF219" s="1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2:44" x14ac:dyDescent="0.2"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1"/>
      <c r="AF220" s="1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2:44" x14ac:dyDescent="0.2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1"/>
      <c r="AF221" s="1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2:44" x14ac:dyDescent="0.2"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1"/>
      <c r="AF222" s="1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2:44" x14ac:dyDescent="0.2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1"/>
      <c r="AF223" s="1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2:44" x14ac:dyDescent="0.2"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1"/>
      <c r="AF224" s="1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2:44" x14ac:dyDescent="0.2"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1"/>
      <c r="AF225" s="1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2:44" x14ac:dyDescent="0.2"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1"/>
      <c r="AF226" s="1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2:44" x14ac:dyDescent="0.2"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1"/>
      <c r="AF227" s="1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2:44" x14ac:dyDescent="0.2"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1"/>
      <c r="AF228" s="1"/>
    </row>
    <row r="229" spans="2:44" x14ac:dyDescent="0.2"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1"/>
      <c r="AF229" s="1"/>
    </row>
    <row r="230" spans="2:44" x14ac:dyDescent="0.2"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1"/>
      <c r="AF230" s="1"/>
    </row>
    <row r="231" spans="2:44" x14ac:dyDescent="0.2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1"/>
      <c r="AF231" s="1"/>
    </row>
    <row r="232" spans="2:44" x14ac:dyDescent="0.2"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1"/>
      <c r="AF232" s="1"/>
    </row>
    <row r="233" spans="2:44" x14ac:dyDescent="0.2"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1"/>
      <c r="AF233" s="1"/>
    </row>
    <row r="234" spans="2:44" x14ac:dyDescent="0.2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1"/>
      <c r="AF234" s="1"/>
    </row>
    <row r="235" spans="2:44" x14ac:dyDescent="0.2"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1"/>
      <c r="AF235" s="1"/>
    </row>
    <row r="236" spans="2:44" x14ac:dyDescent="0.2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1"/>
      <c r="AF236" s="1"/>
    </row>
    <row r="237" spans="2:44" x14ac:dyDescent="0.2"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1"/>
      <c r="AF237" s="1"/>
    </row>
    <row r="238" spans="2:44" x14ac:dyDescent="0.2"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1"/>
      <c r="AF238" s="1"/>
    </row>
    <row r="239" spans="2:44" x14ac:dyDescent="0.2"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1"/>
      <c r="AF239" s="1"/>
    </row>
    <row r="240" spans="2:44" x14ac:dyDescent="0.2"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1"/>
      <c r="AF240" s="1"/>
    </row>
    <row r="241" spans="2:32" x14ac:dyDescent="0.2"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1"/>
      <c r="AF241" s="1"/>
    </row>
    <row r="242" spans="2:32" x14ac:dyDescent="0.2"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1"/>
      <c r="AF242" s="1"/>
    </row>
    <row r="243" spans="2:32" x14ac:dyDescent="0.2"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1"/>
      <c r="AF243" s="1"/>
    </row>
    <row r="244" spans="2:32" x14ac:dyDescent="0.2"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1"/>
      <c r="AF244" s="1"/>
    </row>
    <row r="245" spans="2:32" x14ac:dyDescent="0.2"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1"/>
      <c r="AF245" s="1"/>
    </row>
    <row r="246" spans="2:32" x14ac:dyDescent="0.2"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1"/>
      <c r="AF246" s="1"/>
    </row>
    <row r="247" spans="2:32" x14ac:dyDescent="0.2"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1"/>
      <c r="AF247" s="1"/>
    </row>
    <row r="248" spans="2:32" x14ac:dyDescent="0.2"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1"/>
      <c r="AF248" s="1"/>
    </row>
    <row r="249" spans="2:32" x14ac:dyDescent="0.2"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1"/>
      <c r="AF249" s="1"/>
    </row>
    <row r="250" spans="2:32" x14ac:dyDescent="0.2"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1"/>
      <c r="AF250" s="1"/>
    </row>
    <row r="251" spans="2:32" x14ac:dyDescent="0.2"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1"/>
      <c r="AF251" s="1"/>
    </row>
    <row r="252" spans="2:32" x14ac:dyDescent="0.2"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1"/>
      <c r="AF252" s="1"/>
    </row>
    <row r="253" spans="2:32" x14ac:dyDescent="0.2"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1"/>
      <c r="AF253" s="1"/>
    </row>
    <row r="254" spans="2:32" x14ac:dyDescent="0.2"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1"/>
      <c r="AF254" s="1"/>
    </row>
    <row r="255" spans="2:32" x14ac:dyDescent="0.2"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1"/>
      <c r="AF255" s="1"/>
    </row>
    <row r="256" spans="2:32" x14ac:dyDescent="0.2"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1"/>
      <c r="AF256" s="1"/>
    </row>
    <row r="257" spans="2:30" x14ac:dyDescent="0.2"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</row>
    <row r="258" spans="2:30" x14ac:dyDescent="0.2"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</row>
    <row r="259" spans="2:30" x14ac:dyDescent="0.2"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</row>
    <row r="260" spans="2:30" x14ac:dyDescent="0.2"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</row>
    <row r="261" spans="2:30" x14ac:dyDescent="0.2"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</row>
    <row r="262" spans="2:30" x14ac:dyDescent="0.2"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</row>
    <row r="263" spans="2:30" x14ac:dyDescent="0.2"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</row>
    <row r="264" spans="2:30" x14ac:dyDescent="0.2"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</row>
    <row r="265" spans="2:30" x14ac:dyDescent="0.2"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</row>
    <row r="266" spans="2:30" x14ac:dyDescent="0.2"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</row>
  </sheetData>
  <mergeCells count="10">
    <mergeCell ref="B1:AD1"/>
    <mergeCell ref="B3:AD3"/>
    <mergeCell ref="B4:AD4"/>
    <mergeCell ref="B5:AD5"/>
    <mergeCell ref="B6:B7"/>
    <mergeCell ref="C6:N6"/>
    <mergeCell ref="O6:O7"/>
    <mergeCell ref="P6:AA6"/>
    <mergeCell ref="AB6:AB7"/>
    <mergeCell ref="AC6:AD6"/>
  </mergeCells>
  <printOptions horizontalCentered="1"/>
  <pageMargins left="0" right="0" top="0" bottom="0" header="0" footer="0"/>
  <pageSetup scale="60" fitToHeight="2" orientation="portrait" r:id="rId1"/>
  <headerFooter alignWithMargins="0"/>
  <ignoredErrors>
    <ignoredError sqref="C16:N16 C36:N36 C44:N44 C48:N48 C68:N68 C74:N74 P16:AA17 P36:AA118" formulaRange="1"/>
    <ignoredError sqref="O28:O71 O82:O108 AB28:AB102 AB109:AB123" formula="1"/>
    <ignoredError sqref="AB103:AB108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</vt:lpstr>
      <vt:lpstr>PP!Área_de_impresión</vt:lpstr>
      <vt:lpstr>PP!Títulos_a_imprimir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2026-07-08T15:57:34Z</dcterms:created>
  <dcterms:modified xsi:type="dcterms:W3CDTF">2026-07-08T16:29:50Z</dcterms:modified>
</cp:coreProperties>
</file>