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abrina R. Báez V\CUADROS PAG MHE\CORRECCIONES 2014-2020\"/>
    </mc:Choice>
  </mc:AlternateContent>
  <xr:revisionPtr revIDLastSave="0" documentId="8_{BADE8D2D-D809-4A4C-9E50-51AEC6C4F2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P" sheetId="1" r:id="rId1"/>
  </sheets>
  <externalReferences>
    <externalReference r:id="rId2"/>
  </externalReferences>
  <definedNames>
    <definedName name="__123Graph_B" hidden="1">[1]FLUJO!$B$7929:$C$7929</definedName>
    <definedName name="__123Graph_C" hidden="1">[1]FLUJO!$B$7936:$C$7936</definedName>
    <definedName name="__123Graph_D" hidden="1">[1]FLUJO!$B$7942:$C$7942</definedName>
    <definedName name="__123Graph_X" hidden="1">[1]FLUJO!$B$7906:$C$7906</definedName>
    <definedName name="__ROS1">#N/A</definedName>
    <definedName name="__ROS2">#N/A</definedName>
    <definedName name="__ROS3">#N/A</definedName>
    <definedName name="__ROS4">#N/A</definedName>
    <definedName name="_1">#N/A</definedName>
    <definedName name="_1987">#N/A</definedName>
    <definedName name="_Order1" hidden="1">255</definedName>
    <definedName name="_ROS1">#N/A</definedName>
    <definedName name="_ROS2">#N/A</definedName>
    <definedName name="_ROS3">#N/A</definedName>
    <definedName name="_ROS4">#N/A</definedName>
    <definedName name="AccessDatabase" hidden="1">"\\De2kp-42538\BOLETIN\Claga\CLAGA2000.mdb"</definedName>
    <definedName name="ACUMULADO">#N/A</definedName>
    <definedName name="_xlnm.Print_Area" localSheetId="0">PP!$B$1:$AD$120</definedName>
    <definedName name="Button_13">"CLAGA2000_Consolidado_2001_List"</definedName>
    <definedName name="FORMATO">#N/A</definedName>
    <definedName name="FUENTE">#REF!</definedName>
    <definedName name="OCTUBRE">#N/A</definedName>
    <definedName name="ROS">#N/A</definedName>
    <definedName name="_xlnm.Print_Titles" localSheetId="0">PP!$1:$7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08" i="1" l="1"/>
  <c r="O108" i="1"/>
  <c r="AB80" i="1"/>
  <c r="AA82" i="1"/>
  <c r="Q105" i="1"/>
  <c r="R105" i="1"/>
  <c r="S105" i="1"/>
  <c r="T105" i="1"/>
  <c r="U105" i="1"/>
  <c r="V105" i="1"/>
  <c r="W105" i="1"/>
  <c r="X105" i="1"/>
  <c r="Y105" i="1"/>
  <c r="Z105" i="1"/>
  <c r="AA105" i="1"/>
  <c r="AB104" i="1"/>
  <c r="AB100" i="1"/>
  <c r="AB103" i="1"/>
  <c r="AB106" i="1"/>
  <c r="AB107" i="1"/>
  <c r="Q102" i="1"/>
  <c r="R102" i="1"/>
  <c r="S102" i="1"/>
  <c r="T102" i="1"/>
  <c r="U102" i="1"/>
  <c r="V102" i="1"/>
  <c r="W102" i="1"/>
  <c r="X102" i="1"/>
  <c r="Y102" i="1"/>
  <c r="Z102" i="1"/>
  <c r="AA102" i="1"/>
  <c r="P105" i="1"/>
  <c r="P102" i="1"/>
  <c r="O103" i="1"/>
  <c r="O104" i="1"/>
  <c r="O106" i="1"/>
  <c r="O107" i="1"/>
  <c r="M105" i="1"/>
  <c r="N105" i="1"/>
  <c r="N102" i="1"/>
  <c r="M102" i="1"/>
  <c r="L105" i="1"/>
  <c r="L102" i="1"/>
  <c r="K105" i="1"/>
  <c r="K102" i="1"/>
  <c r="J105" i="1"/>
  <c r="J102" i="1"/>
  <c r="I105" i="1"/>
  <c r="I102" i="1"/>
  <c r="H105" i="1"/>
  <c r="H102" i="1"/>
  <c r="G105" i="1"/>
  <c r="G102" i="1"/>
  <c r="F102" i="1"/>
  <c r="F105" i="1"/>
  <c r="D105" i="1"/>
  <c r="E105" i="1"/>
  <c r="D102" i="1"/>
  <c r="E102" i="1"/>
  <c r="C105" i="1"/>
  <c r="C102" i="1"/>
  <c r="AB115" i="1"/>
  <c r="O115" i="1"/>
  <c r="AB114" i="1"/>
  <c r="O114" i="1"/>
  <c r="AB113" i="1"/>
  <c r="O113" i="1"/>
  <c r="AB112" i="1"/>
  <c r="O112" i="1"/>
  <c r="AB111" i="1"/>
  <c r="O111" i="1"/>
  <c r="O100" i="1"/>
  <c r="AB99" i="1"/>
  <c r="O99" i="1"/>
  <c r="AA98" i="1"/>
  <c r="AA96" i="1" s="1"/>
  <c r="Z98" i="1"/>
  <c r="Z96" i="1" s="1"/>
  <c r="Y98" i="1"/>
  <c r="Y96" i="1" s="1"/>
  <c r="X98" i="1"/>
  <c r="X96" i="1" s="1"/>
  <c r="W98" i="1"/>
  <c r="W96" i="1" s="1"/>
  <c r="V98" i="1"/>
  <c r="V96" i="1" s="1"/>
  <c r="U98" i="1"/>
  <c r="U96" i="1" s="1"/>
  <c r="T98" i="1"/>
  <c r="T96" i="1" s="1"/>
  <c r="S98" i="1"/>
  <c r="S96" i="1" s="1"/>
  <c r="R98" i="1"/>
  <c r="R96" i="1" s="1"/>
  <c r="Q98" i="1"/>
  <c r="Q96" i="1" s="1"/>
  <c r="P98" i="1"/>
  <c r="P96" i="1" s="1"/>
  <c r="N98" i="1"/>
  <c r="N96" i="1" s="1"/>
  <c r="M98" i="1"/>
  <c r="M96" i="1" s="1"/>
  <c r="L98" i="1"/>
  <c r="L96" i="1" s="1"/>
  <c r="K98" i="1"/>
  <c r="K96" i="1" s="1"/>
  <c r="J98" i="1"/>
  <c r="J96" i="1" s="1"/>
  <c r="I98" i="1"/>
  <c r="I96" i="1" s="1"/>
  <c r="H98" i="1"/>
  <c r="H96" i="1" s="1"/>
  <c r="G98" i="1"/>
  <c r="G96" i="1" s="1"/>
  <c r="F98" i="1"/>
  <c r="F96" i="1" s="1"/>
  <c r="E98" i="1"/>
  <c r="E96" i="1" s="1"/>
  <c r="D98" i="1"/>
  <c r="D96" i="1" s="1"/>
  <c r="C98" i="1"/>
  <c r="C96" i="1" s="1"/>
  <c r="AB97" i="1"/>
  <c r="O97" i="1"/>
  <c r="AB95" i="1"/>
  <c r="O95" i="1"/>
  <c r="AB94" i="1"/>
  <c r="O94" i="1"/>
  <c r="AA93" i="1"/>
  <c r="Z93" i="1"/>
  <c r="Y93" i="1"/>
  <c r="X93" i="1"/>
  <c r="W93" i="1"/>
  <c r="V93" i="1"/>
  <c r="U93" i="1"/>
  <c r="T93" i="1"/>
  <c r="S93" i="1"/>
  <c r="R93" i="1"/>
  <c r="Q93" i="1"/>
  <c r="P93" i="1"/>
  <c r="N93" i="1"/>
  <c r="M93" i="1"/>
  <c r="L93" i="1"/>
  <c r="K93" i="1"/>
  <c r="J93" i="1"/>
  <c r="I93" i="1"/>
  <c r="H93" i="1"/>
  <c r="G93" i="1"/>
  <c r="F93" i="1"/>
  <c r="E93" i="1"/>
  <c r="D93" i="1"/>
  <c r="C93" i="1"/>
  <c r="AB92" i="1"/>
  <c r="O92" i="1"/>
  <c r="AB90" i="1"/>
  <c r="O90" i="1"/>
  <c r="AB88" i="1"/>
  <c r="O88" i="1"/>
  <c r="O87" i="1" s="1"/>
  <c r="AA87" i="1"/>
  <c r="Z87" i="1"/>
  <c r="Y87" i="1"/>
  <c r="X87" i="1"/>
  <c r="W87" i="1"/>
  <c r="V87" i="1"/>
  <c r="U87" i="1"/>
  <c r="T87" i="1"/>
  <c r="S87" i="1"/>
  <c r="R87" i="1"/>
  <c r="Q87" i="1"/>
  <c r="P87" i="1"/>
  <c r="N87" i="1"/>
  <c r="M87" i="1"/>
  <c r="L87" i="1"/>
  <c r="K87" i="1"/>
  <c r="J87" i="1"/>
  <c r="I87" i="1"/>
  <c r="H87" i="1"/>
  <c r="G87" i="1"/>
  <c r="F87" i="1"/>
  <c r="E87" i="1"/>
  <c r="D87" i="1"/>
  <c r="C87" i="1"/>
  <c r="AB85" i="1"/>
  <c r="O85" i="1"/>
  <c r="O83" i="1"/>
  <c r="O82" i="1" s="1"/>
  <c r="Z82" i="1"/>
  <c r="Y82" i="1"/>
  <c r="X82" i="1"/>
  <c r="W82" i="1"/>
  <c r="V82" i="1"/>
  <c r="U82" i="1"/>
  <c r="T82" i="1"/>
  <c r="S82" i="1"/>
  <c r="R82" i="1"/>
  <c r="Q82" i="1"/>
  <c r="P82" i="1"/>
  <c r="N82" i="1"/>
  <c r="M82" i="1"/>
  <c r="L82" i="1"/>
  <c r="K82" i="1"/>
  <c r="J82" i="1"/>
  <c r="I82" i="1"/>
  <c r="H82" i="1"/>
  <c r="G82" i="1"/>
  <c r="F82" i="1"/>
  <c r="E82" i="1"/>
  <c r="D82" i="1"/>
  <c r="C82" i="1"/>
  <c r="O81" i="1"/>
  <c r="O80" i="1"/>
  <c r="O79" i="1"/>
  <c r="O78" i="1"/>
  <c r="O77" i="1"/>
  <c r="O76" i="1"/>
  <c r="O75" i="1"/>
  <c r="Z74" i="1"/>
  <c r="Z73" i="1" s="1"/>
  <c r="Y74" i="1"/>
  <c r="Y73" i="1" s="1"/>
  <c r="X74" i="1"/>
  <c r="X73" i="1" s="1"/>
  <c r="W74" i="1"/>
  <c r="W73" i="1" s="1"/>
  <c r="V74" i="1"/>
  <c r="V73" i="1" s="1"/>
  <c r="U74" i="1"/>
  <c r="U73" i="1" s="1"/>
  <c r="T74" i="1"/>
  <c r="T73" i="1" s="1"/>
  <c r="S74" i="1"/>
  <c r="S73" i="1" s="1"/>
  <c r="R74" i="1"/>
  <c r="R73" i="1" s="1"/>
  <c r="Q74" i="1"/>
  <c r="Q73" i="1" s="1"/>
  <c r="P74" i="1"/>
  <c r="P73" i="1" s="1"/>
  <c r="N74" i="1"/>
  <c r="N73" i="1" s="1"/>
  <c r="M74" i="1"/>
  <c r="M73" i="1" s="1"/>
  <c r="L74" i="1"/>
  <c r="L73" i="1" s="1"/>
  <c r="K74" i="1"/>
  <c r="K73" i="1" s="1"/>
  <c r="J74" i="1"/>
  <c r="J73" i="1" s="1"/>
  <c r="I74" i="1"/>
  <c r="I73" i="1" s="1"/>
  <c r="H74" i="1"/>
  <c r="H73" i="1" s="1"/>
  <c r="G74" i="1"/>
  <c r="G73" i="1" s="1"/>
  <c r="F74" i="1"/>
  <c r="F73" i="1" s="1"/>
  <c r="E74" i="1"/>
  <c r="E73" i="1" s="1"/>
  <c r="D74" i="1"/>
  <c r="D73" i="1" s="1"/>
  <c r="C74" i="1"/>
  <c r="C73" i="1" s="1"/>
  <c r="AB72" i="1"/>
  <c r="O72" i="1"/>
  <c r="AB71" i="1"/>
  <c r="O71" i="1"/>
  <c r="AB70" i="1"/>
  <c r="O70" i="1"/>
  <c r="AB69" i="1"/>
  <c r="O69" i="1"/>
  <c r="AA68" i="1"/>
  <c r="Z68" i="1"/>
  <c r="Y68" i="1"/>
  <c r="X68" i="1"/>
  <c r="W68" i="1"/>
  <c r="V68" i="1"/>
  <c r="U68" i="1"/>
  <c r="T68" i="1"/>
  <c r="S68" i="1"/>
  <c r="R68" i="1"/>
  <c r="Q68" i="1"/>
  <c r="P68" i="1"/>
  <c r="N68" i="1"/>
  <c r="M68" i="1"/>
  <c r="L68" i="1"/>
  <c r="K68" i="1"/>
  <c r="J68" i="1"/>
  <c r="I68" i="1"/>
  <c r="H68" i="1"/>
  <c r="G68" i="1"/>
  <c r="F68" i="1"/>
  <c r="E68" i="1"/>
  <c r="D68" i="1"/>
  <c r="C68" i="1"/>
  <c r="AB67" i="1"/>
  <c r="O67" i="1"/>
  <c r="AB66" i="1"/>
  <c r="O66" i="1"/>
  <c r="AB65" i="1"/>
  <c r="O65" i="1"/>
  <c r="AB64" i="1"/>
  <c r="O64" i="1"/>
  <c r="AA63" i="1"/>
  <c r="Z63" i="1"/>
  <c r="Y63" i="1"/>
  <c r="X63" i="1"/>
  <c r="W63" i="1"/>
  <c r="V63" i="1"/>
  <c r="U63" i="1"/>
  <c r="T63" i="1"/>
  <c r="S63" i="1"/>
  <c r="R63" i="1"/>
  <c r="Q63" i="1"/>
  <c r="P63" i="1"/>
  <c r="N63" i="1"/>
  <c r="M63" i="1"/>
  <c r="L63" i="1"/>
  <c r="K63" i="1"/>
  <c r="J63" i="1"/>
  <c r="I63" i="1"/>
  <c r="H63" i="1"/>
  <c r="G63" i="1"/>
  <c r="F63" i="1"/>
  <c r="E63" i="1"/>
  <c r="D63" i="1"/>
  <c r="C63" i="1"/>
  <c r="AB62" i="1"/>
  <c r="O62" i="1"/>
  <c r="AB61" i="1"/>
  <c r="O61" i="1"/>
  <c r="AB60" i="1"/>
  <c r="O60" i="1"/>
  <c r="AB59" i="1"/>
  <c r="O59" i="1"/>
  <c r="AA58" i="1"/>
  <c r="Z58" i="1"/>
  <c r="Y58" i="1"/>
  <c r="X58" i="1"/>
  <c r="W58" i="1"/>
  <c r="V58" i="1"/>
  <c r="U58" i="1"/>
  <c r="T58" i="1"/>
  <c r="S58" i="1"/>
  <c r="R58" i="1"/>
  <c r="Q58" i="1"/>
  <c r="P58" i="1"/>
  <c r="N58" i="1"/>
  <c r="M58" i="1"/>
  <c r="L58" i="1"/>
  <c r="K58" i="1"/>
  <c r="J58" i="1"/>
  <c r="I58" i="1"/>
  <c r="H58" i="1"/>
  <c r="G58" i="1"/>
  <c r="F58" i="1"/>
  <c r="E58" i="1"/>
  <c r="D58" i="1"/>
  <c r="C58" i="1"/>
  <c r="AB55" i="1"/>
  <c r="O55" i="1"/>
  <c r="AB54" i="1"/>
  <c r="O54" i="1"/>
  <c r="AB53" i="1"/>
  <c r="O53" i="1"/>
  <c r="AB52" i="1"/>
  <c r="O52" i="1"/>
  <c r="AB51" i="1"/>
  <c r="O51" i="1"/>
  <c r="AB50" i="1"/>
  <c r="O50" i="1"/>
  <c r="AB49" i="1"/>
  <c r="O49" i="1"/>
  <c r="AA48" i="1"/>
  <c r="Z48" i="1"/>
  <c r="Y48" i="1"/>
  <c r="X48" i="1"/>
  <c r="W48" i="1"/>
  <c r="V48" i="1"/>
  <c r="U48" i="1"/>
  <c r="T48" i="1"/>
  <c r="S48" i="1"/>
  <c r="R48" i="1"/>
  <c r="Q48" i="1"/>
  <c r="P48" i="1"/>
  <c r="N48" i="1"/>
  <c r="M48" i="1"/>
  <c r="L48" i="1"/>
  <c r="K48" i="1"/>
  <c r="J48" i="1"/>
  <c r="I48" i="1"/>
  <c r="H48" i="1"/>
  <c r="G48" i="1"/>
  <c r="F48" i="1"/>
  <c r="E48" i="1"/>
  <c r="D48" i="1"/>
  <c r="C48" i="1"/>
  <c r="AB47" i="1"/>
  <c r="O47" i="1"/>
  <c r="AB46" i="1"/>
  <c r="O46" i="1"/>
  <c r="AB45" i="1"/>
  <c r="O45" i="1"/>
  <c r="AA44" i="1"/>
  <c r="Z44" i="1"/>
  <c r="Y44" i="1"/>
  <c r="X44" i="1"/>
  <c r="W44" i="1"/>
  <c r="V44" i="1"/>
  <c r="U44" i="1"/>
  <c r="T44" i="1"/>
  <c r="S44" i="1"/>
  <c r="R44" i="1"/>
  <c r="Q44" i="1"/>
  <c r="P44" i="1"/>
  <c r="N44" i="1"/>
  <c r="M44" i="1"/>
  <c r="L44" i="1"/>
  <c r="K44" i="1"/>
  <c r="J44" i="1"/>
  <c r="I44" i="1"/>
  <c r="H44" i="1"/>
  <c r="G44" i="1"/>
  <c r="F44" i="1"/>
  <c r="E44" i="1"/>
  <c r="D44" i="1"/>
  <c r="C44" i="1"/>
  <c r="AB42" i="1"/>
  <c r="O42" i="1"/>
  <c r="AB41" i="1"/>
  <c r="O41" i="1"/>
  <c r="AB40" i="1"/>
  <c r="O40" i="1"/>
  <c r="AB39" i="1"/>
  <c r="O39" i="1"/>
  <c r="AB38" i="1"/>
  <c r="O38" i="1"/>
  <c r="AB37" i="1"/>
  <c r="O37" i="1"/>
  <c r="AA36" i="1"/>
  <c r="Z36" i="1"/>
  <c r="Y36" i="1"/>
  <c r="X36" i="1"/>
  <c r="W36" i="1"/>
  <c r="V36" i="1"/>
  <c r="U36" i="1"/>
  <c r="T36" i="1"/>
  <c r="S36" i="1"/>
  <c r="R36" i="1"/>
  <c r="Q36" i="1"/>
  <c r="P36" i="1"/>
  <c r="N36" i="1"/>
  <c r="M36" i="1"/>
  <c r="L36" i="1"/>
  <c r="K36" i="1"/>
  <c r="J36" i="1"/>
  <c r="I36" i="1"/>
  <c r="H36" i="1"/>
  <c r="G36" i="1"/>
  <c r="F36" i="1"/>
  <c r="E36" i="1"/>
  <c r="D36" i="1"/>
  <c r="C36" i="1"/>
  <c r="AB35" i="1"/>
  <c r="O35" i="1"/>
  <c r="AB34" i="1"/>
  <c r="O34" i="1"/>
  <c r="AB33" i="1"/>
  <c r="O33" i="1"/>
  <c r="AB32" i="1"/>
  <c r="O32" i="1"/>
  <c r="U31" i="1"/>
  <c r="O31" i="1"/>
  <c r="AB30" i="1"/>
  <c r="O30" i="1"/>
  <c r="AB29" i="1"/>
  <c r="O29" i="1"/>
  <c r="AA28" i="1"/>
  <c r="Z28" i="1"/>
  <c r="Y28" i="1"/>
  <c r="X28" i="1"/>
  <c r="W28" i="1"/>
  <c r="V28" i="1"/>
  <c r="T28" i="1"/>
  <c r="S28" i="1"/>
  <c r="R28" i="1"/>
  <c r="Q28" i="1"/>
  <c r="P28" i="1"/>
  <c r="N28" i="1"/>
  <c r="M28" i="1"/>
  <c r="L28" i="1"/>
  <c r="K28" i="1"/>
  <c r="J28" i="1"/>
  <c r="I28" i="1"/>
  <c r="H28" i="1"/>
  <c r="G28" i="1"/>
  <c r="F28" i="1"/>
  <c r="E28" i="1"/>
  <c r="D28" i="1"/>
  <c r="C28" i="1"/>
  <c r="AB27" i="1"/>
  <c r="O27" i="1"/>
  <c r="AB26" i="1"/>
  <c r="O26" i="1"/>
  <c r="AA25" i="1"/>
  <c r="Z25" i="1"/>
  <c r="Y25" i="1"/>
  <c r="X25" i="1"/>
  <c r="W25" i="1"/>
  <c r="V25" i="1"/>
  <c r="U25" i="1"/>
  <c r="T25" i="1"/>
  <c r="S25" i="1"/>
  <c r="R25" i="1"/>
  <c r="Q25" i="1"/>
  <c r="P25" i="1"/>
  <c r="N25" i="1"/>
  <c r="M25" i="1"/>
  <c r="L25" i="1"/>
  <c r="K25" i="1"/>
  <c r="J25" i="1"/>
  <c r="I25" i="1"/>
  <c r="H25" i="1"/>
  <c r="G25" i="1"/>
  <c r="F25" i="1"/>
  <c r="E25" i="1"/>
  <c r="D25" i="1"/>
  <c r="C25" i="1"/>
  <c r="AB23" i="1"/>
  <c r="O23" i="1"/>
  <c r="AB22" i="1"/>
  <c r="O22" i="1"/>
  <c r="AB21" i="1"/>
  <c r="O21" i="1"/>
  <c r="AB20" i="1"/>
  <c r="O20" i="1"/>
  <c r="AB19" i="1"/>
  <c r="O19" i="1"/>
  <c r="AB18" i="1"/>
  <c r="O18" i="1"/>
  <c r="AB17" i="1"/>
  <c r="O17" i="1"/>
  <c r="AA16" i="1"/>
  <c r="AA15" i="1" s="1"/>
  <c r="Z16" i="1"/>
  <c r="Z15" i="1" s="1"/>
  <c r="Y16" i="1"/>
  <c r="Y15" i="1" s="1"/>
  <c r="X16" i="1"/>
  <c r="X15" i="1" s="1"/>
  <c r="W16" i="1"/>
  <c r="W15" i="1" s="1"/>
  <c r="V16" i="1"/>
  <c r="V15" i="1" s="1"/>
  <c r="U16" i="1"/>
  <c r="U15" i="1" s="1"/>
  <c r="T16" i="1"/>
  <c r="T15" i="1" s="1"/>
  <c r="S16" i="1"/>
  <c r="S15" i="1" s="1"/>
  <c r="R16" i="1"/>
  <c r="R15" i="1" s="1"/>
  <c r="Q16" i="1"/>
  <c r="Q15" i="1" s="1"/>
  <c r="P16" i="1"/>
  <c r="P15" i="1" s="1"/>
  <c r="N16" i="1"/>
  <c r="N15" i="1" s="1"/>
  <c r="M16" i="1"/>
  <c r="M15" i="1" s="1"/>
  <c r="L16" i="1"/>
  <c r="L15" i="1" s="1"/>
  <c r="K16" i="1"/>
  <c r="K15" i="1" s="1"/>
  <c r="J16" i="1"/>
  <c r="J15" i="1" s="1"/>
  <c r="I16" i="1"/>
  <c r="I15" i="1" s="1"/>
  <c r="H16" i="1"/>
  <c r="H15" i="1" s="1"/>
  <c r="G16" i="1"/>
  <c r="G15" i="1" s="1"/>
  <c r="F16" i="1"/>
  <c r="F15" i="1" s="1"/>
  <c r="E16" i="1"/>
  <c r="E15" i="1" s="1"/>
  <c r="D16" i="1"/>
  <c r="D15" i="1" s="1"/>
  <c r="C16" i="1"/>
  <c r="C15" i="1" s="1"/>
  <c r="AB14" i="1"/>
  <c r="O14" i="1"/>
  <c r="AB13" i="1"/>
  <c r="O13" i="1"/>
  <c r="AB12" i="1"/>
  <c r="O12" i="1"/>
  <c r="AB11" i="1"/>
  <c r="O11" i="1"/>
  <c r="AA10" i="1"/>
  <c r="Z10" i="1"/>
  <c r="Y10" i="1"/>
  <c r="X10" i="1"/>
  <c r="W10" i="1"/>
  <c r="V10" i="1"/>
  <c r="U10" i="1"/>
  <c r="T10" i="1"/>
  <c r="S10" i="1"/>
  <c r="R10" i="1"/>
  <c r="Q10" i="1"/>
  <c r="P10" i="1"/>
  <c r="N10" i="1"/>
  <c r="M10" i="1"/>
  <c r="L10" i="1"/>
  <c r="K10" i="1"/>
  <c r="J10" i="1"/>
  <c r="I10" i="1"/>
  <c r="H10" i="1"/>
  <c r="G10" i="1"/>
  <c r="F10" i="1"/>
  <c r="E10" i="1"/>
  <c r="D10" i="1"/>
  <c r="C10" i="1"/>
  <c r="R101" i="1" l="1"/>
  <c r="O105" i="1"/>
  <c r="AC103" i="1"/>
  <c r="AD103" i="1" s="1"/>
  <c r="Q101" i="1"/>
  <c r="AC107" i="1"/>
  <c r="AD107" i="1" s="1"/>
  <c r="O102" i="1"/>
  <c r="O93" i="1"/>
  <c r="C101" i="1"/>
  <c r="I101" i="1"/>
  <c r="AC106" i="1"/>
  <c r="AD106" i="1" s="1"/>
  <c r="AB44" i="1"/>
  <c r="M101" i="1"/>
  <c r="AC104" i="1"/>
  <c r="AD104" i="1" s="1"/>
  <c r="W101" i="1"/>
  <c r="V101" i="1"/>
  <c r="Y101" i="1"/>
  <c r="AB105" i="1"/>
  <c r="AC105" i="1" s="1"/>
  <c r="AD105" i="1" s="1"/>
  <c r="AA101" i="1"/>
  <c r="Z101" i="1"/>
  <c r="X101" i="1"/>
  <c r="U101" i="1"/>
  <c r="T101" i="1"/>
  <c r="S101" i="1"/>
  <c r="AB102" i="1"/>
  <c r="P101" i="1"/>
  <c r="N101" i="1"/>
  <c r="L101" i="1"/>
  <c r="K101" i="1"/>
  <c r="J101" i="1"/>
  <c r="E101" i="1"/>
  <c r="G101" i="1"/>
  <c r="H101" i="1"/>
  <c r="F101" i="1"/>
  <c r="D101" i="1"/>
  <c r="O68" i="1"/>
  <c r="AC40" i="1"/>
  <c r="AD40" i="1" s="1"/>
  <c r="AC38" i="1"/>
  <c r="AD38" i="1" s="1"/>
  <c r="AC37" i="1"/>
  <c r="AD37" i="1" s="1"/>
  <c r="O25" i="1"/>
  <c r="R24" i="1"/>
  <c r="AA91" i="1"/>
  <c r="AA89" i="1" s="1"/>
  <c r="AC32" i="1"/>
  <c r="AD32" i="1" s="1"/>
  <c r="AC41" i="1"/>
  <c r="AD41" i="1" s="1"/>
  <c r="W57" i="1"/>
  <c r="W56" i="1" s="1"/>
  <c r="F91" i="1"/>
  <c r="F89" i="1" s="1"/>
  <c r="F86" i="1" s="1"/>
  <c r="M57" i="1"/>
  <c r="M56" i="1" s="1"/>
  <c r="G24" i="1"/>
  <c r="AB58" i="1"/>
  <c r="AB68" i="1"/>
  <c r="X24" i="1"/>
  <c r="R91" i="1"/>
  <c r="R89" i="1" s="1"/>
  <c r="R86" i="1" s="1"/>
  <c r="AB48" i="1"/>
  <c r="P57" i="1"/>
  <c r="P56" i="1" s="1"/>
  <c r="AC35" i="1"/>
  <c r="AD35" i="1" s="1"/>
  <c r="E43" i="1"/>
  <c r="Z43" i="1"/>
  <c r="Q57" i="1"/>
  <c r="Q56" i="1" s="1"/>
  <c r="J43" i="1"/>
  <c r="L24" i="1"/>
  <c r="U43" i="1"/>
  <c r="AC99" i="1"/>
  <c r="AD99" i="1" s="1"/>
  <c r="F43" i="1"/>
  <c r="G43" i="1"/>
  <c r="AC114" i="1"/>
  <c r="AD114" i="1" s="1"/>
  <c r="H43" i="1"/>
  <c r="I43" i="1"/>
  <c r="AC39" i="1"/>
  <c r="AD39" i="1" s="1"/>
  <c r="O10" i="1"/>
  <c r="L43" i="1"/>
  <c r="O63" i="1"/>
  <c r="T91" i="1"/>
  <c r="T89" i="1" s="1"/>
  <c r="AC52" i="1"/>
  <c r="AD52" i="1" s="1"/>
  <c r="AC115" i="1"/>
  <c r="AD115" i="1" s="1"/>
  <c r="D57" i="1"/>
  <c r="D56" i="1" s="1"/>
  <c r="J91" i="1"/>
  <c r="J89" i="1" s="1"/>
  <c r="O98" i="1"/>
  <c r="O96" i="1" s="1"/>
  <c r="M43" i="1"/>
  <c r="X57" i="1"/>
  <c r="X56" i="1" s="1"/>
  <c r="N43" i="1"/>
  <c r="Y57" i="1"/>
  <c r="Y56" i="1" s="1"/>
  <c r="J24" i="1"/>
  <c r="Q43" i="1"/>
  <c r="AA57" i="1"/>
  <c r="AA56" i="1" s="1"/>
  <c r="X91" i="1"/>
  <c r="X89" i="1" s="1"/>
  <c r="T24" i="1"/>
  <c r="R43" i="1"/>
  <c r="I57" i="1"/>
  <c r="I56" i="1" s="1"/>
  <c r="K91" i="1"/>
  <c r="K89" i="1" s="1"/>
  <c r="K86" i="1" s="1"/>
  <c r="H57" i="1"/>
  <c r="H56" i="1" s="1"/>
  <c r="W24" i="1"/>
  <c r="AC33" i="1"/>
  <c r="AD33" i="1" s="1"/>
  <c r="AC42" i="1"/>
  <c r="AD42" i="1" s="1"/>
  <c r="AB36" i="1"/>
  <c r="F57" i="1"/>
  <c r="F56" i="1" s="1"/>
  <c r="Y43" i="1"/>
  <c r="K57" i="1"/>
  <c r="K56" i="1" s="1"/>
  <c r="S57" i="1"/>
  <c r="S56" i="1" s="1"/>
  <c r="AB93" i="1"/>
  <c r="AC34" i="1"/>
  <c r="AD34" i="1" s="1"/>
  <c r="N91" i="1"/>
  <c r="N89" i="1" s="1"/>
  <c r="AC100" i="1"/>
  <c r="AD100" i="1" s="1"/>
  <c r="AC45" i="1"/>
  <c r="AD45" i="1" s="1"/>
  <c r="AC11" i="1"/>
  <c r="AD11" i="1" s="1"/>
  <c r="N24" i="1"/>
  <c r="AC13" i="1"/>
  <c r="AD13" i="1" s="1"/>
  <c r="AC62" i="1"/>
  <c r="AD62" i="1" s="1"/>
  <c r="V91" i="1"/>
  <c r="V89" i="1" s="1"/>
  <c r="E57" i="1"/>
  <c r="E56" i="1" s="1"/>
  <c r="W43" i="1"/>
  <c r="AC50" i="1"/>
  <c r="AD50" i="1" s="1"/>
  <c r="T57" i="1"/>
  <c r="T56" i="1" s="1"/>
  <c r="Z91" i="1"/>
  <c r="Z89" i="1" s="1"/>
  <c r="O36" i="1"/>
  <c r="AC54" i="1"/>
  <c r="AD54" i="1" s="1"/>
  <c r="AC46" i="1"/>
  <c r="AD46" i="1" s="1"/>
  <c r="P43" i="1"/>
  <c r="L57" i="1"/>
  <c r="L56" i="1" s="1"/>
  <c r="S91" i="1"/>
  <c r="S89" i="1" s="1"/>
  <c r="AC111" i="1"/>
  <c r="AD111" i="1" s="1"/>
  <c r="AC20" i="1"/>
  <c r="AD20" i="1" s="1"/>
  <c r="C57" i="1"/>
  <c r="C56" i="1" s="1"/>
  <c r="D24" i="1"/>
  <c r="V43" i="1"/>
  <c r="AC70" i="1"/>
  <c r="AD70" i="1" s="1"/>
  <c r="D91" i="1"/>
  <c r="D89" i="1" s="1"/>
  <c r="AC22" i="1"/>
  <c r="AD22" i="1" s="1"/>
  <c r="X43" i="1"/>
  <c r="U57" i="1"/>
  <c r="U56" i="1" s="1"/>
  <c r="G57" i="1"/>
  <c r="G56" i="1" s="1"/>
  <c r="O74" i="1"/>
  <c r="O73" i="1" s="1"/>
  <c r="AC85" i="1"/>
  <c r="AD85" i="1" s="1"/>
  <c r="AC53" i="1"/>
  <c r="AD53" i="1" s="1"/>
  <c r="AC66" i="1"/>
  <c r="AD66" i="1" s="1"/>
  <c r="AC12" i="1"/>
  <c r="AD12" i="1" s="1"/>
  <c r="AC88" i="1"/>
  <c r="AD88" i="1" s="1"/>
  <c r="AC97" i="1"/>
  <c r="T43" i="1"/>
  <c r="Z24" i="1"/>
  <c r="H24" i="1"/>
  <c r="D43" i="1"/>
  <c r="G91" i="1"/>
  <c r="G89" i="1" s="1"/>
  <c r="AC64" i="1"/>
  <c r="AD64" i="1" s="1"/>
  <c r="AC72" i="1"/>
  <c r="AD72" i="1" s="1"/>
  <c r="H91" i="1"/>
  <c r="H89" i="1" s="1"/>
  <c r="AB98" i="1"/>
  <c r="K43" i="1"/>
  <c r="AC14" i="1"/>
  <c r="AD14" i="1" s="1"/>
  <c r="AC17" i="1"/>
  <c r="AD17" i="1" s="1"/>
  <c r="AC19" i="1"/>
  <c r="AD19" i="1" s="1"/>
  <c r="O16" i="1"/>
  <c r="O15" i="1" s="1"/>
  <c r="O44" i="1"/>
  <c r="O48" i="1"/>
  <c r="R57" i="1"/>
  <c r="R56" i="1" s="1"/>
  <c r="V57" i="1"/>
  <c r="V56" i="1" s="1"/>
  <c r="Z57" i="1"/>
  <c r="Z56" i="1" s="1"/>
  <c r="AB63" i="1"/>
  <c r="AC65" i="1"/>
  <c r="AD65" i="1" s="1"/>
  <c r="AB87" i="1"/>
  <c r="AC87" i="1" s="1"/>
  <c r="AD87" i="1" s="1"/>
  <c r="AC92" i="1"/>
  <c r="AC94" i="1"/>
  <c r="AD94" i="1" s="1"/>
  <c r="AC113" i="1"/>
  <c r="C43" i="1"/>
  <c r="C24" i="1"/>
  <c r="K24" i="1"/>
  <c r="S24" i="1"/>
  <c r="AA24" i="1"/>
  <c r="O28" i="1"/>
  <c r="E24" i="1"/>
  <c r="I24" i="1"/>
  <c r="M24" i="1"/>
  <c r="Q24" i="1"/>
  <c r="Y24" i="1"/>
  <c r="J57" i="1"/>
  <c r="J56" i="1" s="1"/>
  <c r="N57" i="1"/>
  <c r="N56" i="1" s="1"/>
  <c r="C91" i="1"/>
  <c r="C89" i="1" s="1"/>
  <c r="AC18" i="1"/>
  <c r="AD18" i="1" s="1"/>
  <c r="P24" i="1"/>
  <c r="S43" i="1"/>
  <c r="AA43" i="1"/>
  <c r="E91" i="1"/>
  <c r="E89" i="1" s="1"/>
  <c r="E86" i="1" s="1"/>
  <c r="I91" i="1"/>
  <c r="I89" i="1" s="1"/>
  <c r="M91" i="1"/>
  <c r="M89" i="1" s="1"/>
  <c r="M86" i="1" s="1"/>
  <c r="Q91" i="1"/>
  <c r="Q89" i="1" s="1"/>
  <c r="Q86" i="1" s="1"/>
  <c r="U91" i="1"/>
  <c r="U89" i="1" s="1"/>
  <c r="Y91" i="1"/>
  <c r="Y89" i="1" s="1"/>
  <c r="AC112" i="1"/>
  <c r="AD112" i="1" s="1"/>
  <c r="F24" i="1"/>
  <c r="V24" i="1"/>
  <c r="AC26" i="1"/>
  <c r="AD26" i="1" s="1"/>
  <c r="AB25" i="1"/>
  <c r="AB10" i="1"/>
  <c r="AB16" i="1"/>
  <c r="AC29" i="1"/>
  <c r="AD29" i="1" s="1"/>
  <c r="AB31" i="1"/>
  <c r="AC31" i="1" s="1"/>
  <c r="AD31" i="1" s="1"/>
  <c r="U28" i="1"/>
  <c r="U24" i="1" s="1"/>
  <c r="W91" i="1"/>
  <c r="W89" i="1" s="1"/>
  <c r="AC23" i="1"/>
  <c r="AD23" i="1" s="1"/>
  <c r="AC61" i="1"/>
  <c r="AD61" i="1" s="1"/>
  <c r="L91" i="1"/>
  <c r="L89" i="1" s="1"/>
  <c r="P91" i="1"/>
  <c r="P89" i="1" s="1"/>
  <c r="AC95" i="1"/>
  <c r="AD95" i="1" s="1"/>
  <c r="AC21" i="1"/>
  <c r="AD21" i="1" s="1"/>
  <c r="AC27" i="1"/>
  <c r="AD27" i="1" s="1"/>
  <c r="AC30" i="1"/>
  <c r="AD30" i="1" s="1"/>
  <c r="AC49" i="1"/>
  <c r="AD49" i="1" s="1"/>
  <c r="O58" i="1"/>
  <c r="AC60" i="1"/>
  <c r="AD60" i="1" s="1"/>
  <c r="AC69" i="1"/>
  <c r="AD69" i="1" s="1"/>
  <c r="AC47" i="1"/>
  <c r="AD47" i="1" s="1"/>
  <c r="AC51" i="1"/>
  <c r="AD51" i="1" s="1"/>
  <c r="AC55" i="1"/>
  <c r="AD55" i="1" s="1"/>
  <c r="AC59" i="1"/>
  <c r="AD59" i="1" s="1"/>
  <c r="AC67" i="1"/>
  <c r="AD67" i="1" s="1"/>
  <c r="AC71" i="1"/>
  <c r="AD71" i="1" s="1"/>
  <c r="G86" i="1" l="1"/>
  <c r="I86" i="1"/>
  <c r="U86" i="1"/>
  <c r="H86" i="1"/>
  <c r="AC102" i="1"/>
  <c r="AD102" i="1" s="1"/>
  <c r="N86" i="1"/>
  <c r="L86" i="1"/>
  <c r="C86" i="1"/>
  <c r="AC44" i="1"/>
  <c r="AD44" i="1" s="1"/>
  <c r="W9" i="1"/>
  <c r="T9" i="1"/>
  <c r="T8" i="1" s="1"/>
  <c r="T84" i="1" s="1"/>
  <c r="P86" i="1"/>
  <c r="Z86" i="1"/>
  <c r="Y86" i="1"/>
  <c r="D86" i="1"/>
  <c r="V86" i="1"/>
  <c r="T86" i="1"/>
  <c r="AA86" i="1"/>
  <c r="J86" i="1"/>
  <c r="W86" i="1"/>
  <c r="S86" i="1"/>
  <c r="AB43" i="1"/>
  <c r="X86" i="1"/>
  <c r="AB101" i="1"/>
  <c r="O101" i="1"/>
  <c r="E9" i="1"/>
  <c r="E8" i="1" s="1"/>
  <c r="E84" i="1" s="1"/>
  <c r="E109" i="1" s="1"/>
  <c r="E116" i="1" s="1"/>
  <c r="AA9" i="1"/>
  <c r="S9" i="1"/>
  <c r="S8" i="1" s="1"/>
  <c r="S84" i="1" s="1"/>
  <c r="X9" i="1"/>
  <c r="X8" i="1" s="1"/>
  <c r="X84" i="1" s="1"/>
  <c r="X109" i="1" s="1"/>
  <c r="X116" i="1" s="1"/>
  <c r="AC36" i="1"/>
  <c r="AD36" i="1" s="1"/>
  <c r="L9" i="1"/>
  <c r="L8" i="1" s="1"/>
  <c r="L84" i="1" s="1"/>
  <c r="L109" i="1" s="1"/>
  <c r="L116" i="1" s="1"/>
  <c r="R9" i="1"/>
  <c r="R8" i="1" s="1"/>
  <c r="R84" i="1" s="1"/>
  <c r="R109" i="1" s="1"/>
  <c r="R116" i="1" s="1"/>
  <c r="N9" i="1"/>
  <c r="N8" i="1" s="1"/>
  <c r="N84" i="1" s="1"/>
  <c r="N109" i="1" s="1"/>
  <c r="N116" i="1" s="1"/>
  <c r="AC68" i="1"/>
  <c r="AD68" i="1" s="1"/>
  <c r="H9" i="1"/>
  <c r="H8" i="1" s="1"/>
  <c r="H84" i="1" s="1"/>
  <c r="H109" i="1" s="1"/>
  <c r="H116" i="1" s="1"/>
  <c r="J9" i="1"/>
  <c r="J8" i="1" s="1"/>
  <c r="J84" i="1" s="1"/>
  <c r="Z9" i="1"/>
  <c r="Z8" i="1" s="1"/>
  <c r="Z84" i="1" s="1"/>
  <c r="Z109" i="1" s="1"/>
  <c r="Z116" i="1" s="1"/>
  <c r="G9" i="1"/>
  <c r="G8" i="1" s="1"/>
  <c r="G84" i="1" s="1"/>
  <c r="G109" i="1" s="1"/>
  <c r="G116" i="1" s="1"/>
  <c r="O57" i="1"/>
  <c r="O56" i="1" s="1"/>
  <c r="Y9" i="1"/>
  <c r="Y8" i="1" s="1"/>
  <c r="Y84" i="1" s="1"/>
  <c r="AC48" i="1"/>
  <c r="AD48" i="1" s="1"/>
  <c r="M9" i="1"/>
  <c r="M8" i="1" s="1"/>
  <c r="M84" i="1" s="1"/>
  <c r="M109" i="1" s="1"/>
  <c r="M116" i="1" s="1"/>
  <c r="AB57" i="1"/>
  <c r="AB56" i="1" s="1"/>
  <c r="Q9" i="1"/>
  <c r="Q8" i="1" s="1"/>
  <c r="Q84" i="1" s="1"/>
  <c r="Q109" i="1" s="1"/>
  <c r="Q116" i="1" s="1"/>
  <c r="AC98" i="1"/>
  <c r="AD98" i="1" s="1"/>
  <c r="I9" i="1"/>
  <c r="I8" i="1" s="1"/>
  <c r="I84" i="1" s="1"/>
  <c r="AC63" i="1"/>
  <c r="AD63" i="1" s="1"/>
  <c r="O91" i="1"/>
  <c r="O89" i="1" s="1"/>
  <c r="V9" i="1"/>
  <c r="V8" i="1" s="1"/>
  <c r="V84" i="1" s="1"/>
  <c r="F9" i="1"/>
  <c r="F8" i="1" s="1"/>
  <c r="F84" i="1" s="1"/>
  <c r="F109" i="1" s="1"/>
  <c r="F116" i="1" s="1"/>
  <c r="U9" i="1"/>
  <c r="U8" i="1" s="1"/>
  <c r="U84" i="1" s="1"/>
  <c r="U109" i="1" s="1"/>
  <c r="U116" i="1" s="1"/>
  <c r="W8" i="1"/>
  <c r="W84" i="1" s="1"/>
  <c r="P9" i="1"/>
  <c r="P8" i="1" s="1"/>
  <c r="P84" i="1" s="1"/>
  <c r="D9" i="1"/>
  <c r="D8" i="1" s="1"/>
  <c r="D84" i="1" s="1"/>
  <c r="AC93" i="1"/>
  <c r="AD93" i="1" s="1"/>
  <c r="AB96" i="1"/>
  <c r="C9" i="1"/>
  <c r="C8" i="1" s="1"/>
  <c r="O24" i="1"/>
  <c r="K9" i="1"/>
  <c r="K8" i="1" s="1"/>
  <c r="K84" i="1" s="1"/>
  <c r="K109" i="1" s="1"/>
  <c r="K116" i="1" s="1"/>
  <c r="O43" i="1"/>
  <c r="AC108" i="1"/>
  <c r="AD108" i="1" s="1"/>
  <c r="AC16" i="1"/>
  <c r="AD16" i="1" s="1"/>
  <c r="AB15" i="1"/>
  <c r="AC15" i="1" s="1"/>
  <c r="AD15" i="1" s="1"/>
  <c r="AC10" i="1"/>
  <c r="AD10" i="1" s="1"/>
  <c r="AC58" i="1"/>
  <c r="AD58" i="1" s="1"/>
  <c r="AB28" i="1"/>
  <c r="AC28" i="1" s="1"/>
  <c r="AD28" i="1" s="1"/>
  <c r="AC25" i="1"/>
  <c r="AD25" i="1" s="1"/>
  <c r="P109" i="1" l="1"/>
  <c r="P116" i="1" s="1"/>
  <c r="I109" i="1"/>
  <c r="I116" i="1" s="1"/>
  <c r="S109" i="1"/>
  <c r="S116" i="1" s="1"/>
  <c r="O86" i="1"/>
  <c r="J109" i="1"/>
  <c r="J116" i="1" s="1"/>
  <c r="T109" i="1"/>
  <c r="T116" i="1" s="1"/>
  <c r="Y109" i="1"/>
  <c r="Y116" i="1" s="1"/>
  <c r="V109" i="1"/>
  <c r="V116" i="1" s="1"/>
  <c r="D109" i="1"/>
  <c r="D116" i="1" s="1"/>
  <c r="C84" i="1"/>
  <c r="C109" i="1" s="1"/>
  <c r="C116" i="1" s="1"/>
  <c r="AC43" i="1"/>
  <c r="AD43" i="1" s="1"/>
  <c r="AC101" i="1"/>
  <c r="AD101" i="1" s="1"/>
  <c r="W109" i="1"/>
  <c r="W116" i="1" s="1"/>
  <c r="AC56" i="1"/>
  <c r="AD56" i="1" s="1"/>
  <c r="AC57" i="1"/>
  <c r="AD57" i="1" s="1"/>
  <c r="AB24" i="1"/>
  <c r="AC24" i="1" s="1"/>
  <c r="AD24" i="1" s="1"/>
  <c r="O9" i="1"/>
  <c r="O8" i="1" s="1"/>
  <c r="AC96" i="1"/>
  <c r="AD96" i="1" s="1"/>
  <c r="AB91" i="1"/>
  <c r="O84" i="1" l="1"/>
  <c r="O109" i="1" s="1"/>
  <c r="O116" i="1" s="1"/>
  <c r="AB9" i="1"/>
  <c r="AC9" i="1" s="1"/>
  <c r="AD9" i="1" s="1"/>
  <c r="AC91" i="1"/>
  <c r="AD91" i="1" s="1"/>
  <c r="AB89" i="1"/>
  <c r="AB86" i="1" s="1"/>
  <c r="AC89" i="1" l="1"/>
  <c r="AD89" i="1" s="1"/>
  <c r="AC86" i="1"/>
  <c r="AD86" i="1" s="1"/>
  <c r="AB83" i="1" l="1"/>
  <c r="AB82" i="1" s="1"/>
  <c r="AC83" i="1" l="1"/>
  <c r="AD83" i="1" s="1"/>
  <c r="AC82" i="1"/>
  <c r="AD82" i="1" s="1"/>
  <c r="AB81" i="1"/>
  <c r="AC81" i="1" s="1"/>
  <c r="AC80" i="1"/>
  <c r="AD80" i="1" s="1"/>
  <c r="AB79" i="1"/>
  <c r="AC79" i="1" s="1"/>
  <c r="AD79" i="1" s="1"/>
  <c r="AB78" i="1" l="1"/>
  <c r="AC78" i="1" s="1"/>
  <c r="AB77" i="1" l="1"/>
  <c r="AC77" i="1" s="1"/>
  <c r="AD77" i="1" s="1"/>
  <c r="AB76" i="1" l="1"/>
  <c r="AC76" i="1" s="1"/>
  <c r="AD76" i="1" s="1"/>
  <c r="AB75" i="1" l="1"/>
  <c r="AA74" i="1"/>
  <c r="AA73" i="1" l="1"/>
  <c r="AA8" i="1" s="1"/>
  <c r="AA84" i="1" s="1"/>
  <c r="AA109" i="1" s="1"/>
  <c r="AA116" i="1" s="1"/>
  <c r="AB74" i="1"/>
  <c r="AC75" i="1"/>
  <c r="AD75" i="1" s="1"/>
  <c r="AB73" i="1" l="1"/>
  <c r="AC74" i="1"/>
  <c r="AD74" i="1" s="1"/>
  <c r="AB8" i="1" l="1"/>
  <c r="AC73" i="1"/>
  <c r="AD73" i="1" s="1"/>
  <c r="AB84" i="1" l="1"/>
  <c r="AB109" i="1" s="1"/>
  <c r="AC8" i="1"/>
  <c r="AD8" i="1" s="1"/>
  <c r="AC84" i="1" l="1"/>
  <c r="AD84" i="1" s="1"/>
  <c r="AB116" i="1" l="1"/>
  <c r="AC116" i="1" s="1"/>
  <c r="AD116" i="1" s="1"/>
  <c r="AC109" i="1"/>
  <c r="AD109" i="1" s="1"/>
</calcChain>
</file>

<file path=xl/sharedStrings.xml><?xml version="1.0" encoding="utf-8"?>
<sst xmlns="http://schemas.openxmlformats.org/spreadsheetml/2006/main" count="150" uniqueCount="129">
  <si>
    <t>CUADRO No.1</t>
  </si>
  <si>
    <t>INGRESOS FISCALES COMPARADOS, SEGÚN PRINCIPALES PARTIDAS</t>
  </si>
  <si>
    <t>ENERO-DICIEMBRE  2016/2015</t>
  </si>
  <si>
    <t>PARTIDAS</t>
  </si>
  <si>
    <t>VARIACION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</si>
  <si>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</si>
  <si>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</si>
  <si>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</si>
  <si>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</si>
  <si>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</si>
  <si>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</si>
  <si>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</si>
  <si>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</si>
  <si>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</si>
  <si>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</si>
  <si>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</si>
  <si>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</si>
  <si>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Abs.</t>
  </si>
  <si>
    <t>%</t>
  </si>
  <si>
    <t>A) INGRESOS CORRIENTES</t>
  </si>
  <si>
    <t>I) IMPUESTOS</t>
  </si>
  <si>
    <t>1) IMPUESTOS SOBRE LOS INGRESOS</t>
  </si>
  <si>
    <t>- Impuestos sobre la Renta de Personas Físicas</t>
  </si>
  <si>
    <t>- Impuestos sobre Los Ingresos de las Empresas y Otras Corporaciones</t>
  </si>
  <si>
    <t xml:space="preserve">- Impuestos sobre los Ingresos Aplicados sin Distinción de Persona </t>
  </si>
  <si>
    <t>- Accesorios sobre los Impuestos a  los Ingresos</t>
  </si>
  <si>
    <t>2)  IMPUESTOS SOBRE LA PROPIEDAD</t>
  </si>
  <si>
    <t>- Impuestos sobre la Propiedad y Transacciones Financieras y de Capital</t>
  </si>
  <si>
    <t>- Impuesto a la Propiedad Inmobiliaria (IPI) (Impuesto a las Viviendas Suntuarias IVSS)</t>
  </si>
  <si>
    <t>- Impuestos sobre Activos</t>
  </si>
  <si>
    <t>- Impuesto sobre Operaciones Inmobiliarias</t>
  </si>
  <si>
    <t>- Impuestos sobre Transferencias de Bienes Muebles</t>
  </si>
  <si>
    <t>- Impuesto sobre Cheques</t>
  </si>
  <si>
    <t>- Otros</t>
  </si>
  <si>
    <t>-  Accesorios sobre la Propiedad</t>
  </si>
  <si>
    <t>3) IMPUESTOS INTERNOS SOBRE MERCANCIAS Y SERVICIOS</t>
  </si>
  <si>
    <t>- Impuestos sobre los Bienes y Servicios</t>
  </si>
  <si>
    <t>- ITBIS Interno</t>
  </si>
  <si>
    <t>- ITBIS Externo</t>
  </si>
  <si>
    <t>- Impuestos Adicionales y Selectivos sobre Bienes y Servicios</t>
  </si>
  <si>
    <t>- Impuesto específico sobre los hidrocarburos, Ley No. 112-00</t>
  </si>
  <si>
    <t>- Impuesto selectivo Ad Valorem sobre hidrocarburos, Ley No.557-05</t>
  </si>
  <si>
    <t>- Impuestos Selectivos a Bebidas Alcohólicas</t>
  </si>
  <si>
    <t>- Impuesto Selectivo al Tabaco y los Cigarrillos</t>
  </si>
  <si>
    <t>- Impuestos Selectivo a las Telecomunicaciones</t>
  </si>
  <si>
    <t>- Impuestos Selectivo a los Seguros</t>
  </si>
  <si>
    <t>- Impuestos Sobre el Uso de Bienes y Licencias</t>
  </si>
  <si>
    <t>- 17% Registro de Propiedad de vehículo</t>
  </si>
  <si>
    <t>- Derecho de Circulación Vehículos de Motor</t>
  </si>
  <si>
    <t>- Licencias para Portar Armas de Fuego</t>
  </si>
  <si>
    <t xml:space="preserve">- Imp. específico Bancas de Apuestas de Lotería  </t>
  </si>
  <si>
    <t>- Imp. específico Bancas de Apuestas  deportivas</t>
  </si>
  <si>
    <t>- Accesorios sobre Impuestos Internos a  Mercancías y  Servicios</t>
  </si>
  <si>
    <t>4) IMPUESTOS SOBRE EL COMERCIO Y LAS TRANSACCIONES/COMERCIO EXTERIOR</t>
  </si>
  <si>
    <t>Sobre las Importaciones</t>
  </si>
  <si>
    <t>- Arancel</t>
  </si>
  <si>
    <t>Sobre las Exportaciones</t>
  </si>
  <si>
    <t>Otros Impuestos sobre el Comercio Exterior</t>
  </si>
  <si>
    <t>- Impuesto a la Salida de Pasajeros al Exterior por Aeropuertos y Puertos</t>
  </si>
  <si>
    <t>- Derechos Consulares</t>
  </si>
  <si>
    <t>5) IMPUESTOS ECOLOGICOS</t>
  </si>
  <si>
    <t>6)  IMPUESTOS DIVERSOS</t>
  </si>
  <si>
    <t>II) CONTRIBUCIONES SOCIALES</t>
  </si>
  <si>
    <t>III) TRANSFERENCIAS CORRIENTES</t>
  </si>
  <si>
    <t>IV) INGRESOS POR CONTRAPRESTACION</t>
  </si>
  <si>
    <t>- Ventas de Bienes y Servicios</t>
  </si>
  <si>
    <t>- Ventas de Mercancías del Estado</t>
  </si>
  <si>
    <t>- PROMESE</t>
  </si>
  <si>
    <t>- Otras Ventas de Mercancías del Gobierno Central</t>
  </si>
  <si>
    <t>- Ingresos de las Inst. Centralizadas en mercancías en la CUT</t>
  </si>
  <si>
    <t>- Otras Ventas</t>
  </si>
  <si>
    <t>- Ventas de Servicios del Estado</t>
  </si>
  <si>
    <t>- Otras Ventas de Servicios del Gobierno Central</t>
  </si>
  <si>
    <t>- Ingresos de las Inst. Centralizadas en Servicios en la CUT</t>
  </si>
  <si>
    <t>- Servicios de transporte (incluye METRO)</t>
  </si>
  <si>
    <t>- Tasas</t>
  </si>
  <si>
    <t>- Tarjetas de Turismo</t>
  </si>
  <si>
    <t>- Expedición y Renovación de Pasaportes</t>
  </si>
  <si>
    <t>- Derechos Administrativos</t>
  </si>
  <si>
    <t>V) OTROS INGRESOS</t>
  </si>
  <si>
    <t>- Rentas de la Propiedad</t>
  </si>
  <si>
    <t>- Dividendos por Inversiones Empresariales</t>
  </si>
  <si>
    <t>- Intereses</t>
  </si>
  <si>
    <t>- Arriendo de Activos Tangibles No Producidos</t>
  </si>
  <si>
    <t>- Multas y Sanciones</t>
  </si>
  <si>
    <t>- Ingresos Diversos</t>
  </si>
  <si>
    <t>VI) Ingresos por Especificar</t>
  </si>
  <si>
    <t>B)  INGRESOS DE CAPITAL</t>
  </si>
  <si>
    <t>- Ventas de Activos No Financieros</t>
  </si>
  <si>
    <t>TOTAL</t>
  </si>
  <si>
    <t>DONACIONES</t>
  </si>
  <si>
    <t>FUENTES FINANCIERAS</t>
  </si>
  <si>
    <t>Disminución de Activos Financieros</t>
  </si>
  <si>
    <t>- Recuperación de Prestamos Internos</t>
  </si>
  <si>
    <t>Incremento de Pasivos Financieros</t>
  </si>
  <si>
    <t>Incremento de Pasivos Corrientes</t>
  </si>
  <si>
    <t>Incremento de Pasivos No Corrientes</t>
  </si>
  <si>
    <t>Incremento de documentos por pagar Externo de largo plazo</t>
  </si>
  <si>
    <t>-</t>
  </si>
  <si>
    <t>Colocación de Títulos, Valores de la Deuda Pública a Largo Plazo</t>
  </si>
  <si>
    <t>- De la Deuda Pública Interna  a Largo Plazo</t>
  </si>
  <si>
    <t>- De la Deuda Pública Externa  a Largo Plazo</t>
  </si>
  <si>
    <t>Obtención de Préstamos de la Deuda Pública a Largo Plazo</t>
  </si>
  <si>
    <t>- De la Deuda Pública Interna a Largo Plazo</t>
  </si>
  <si>
    <t>- De la Deuda Pública Externa a Largo Plazo</t>
  </si>
  <si>
    <t>- PETROCARIBE</t>
  </si>
  <si>
    <t>Otros Ingresos:</t>
  </si>
  <si>
    <t>Depósitos a Cargo del Estado y Fondos Especiales y de Terceros</t>
  </si>
  <si>
    <t>Devolución de Recursos a empleados por Retenciones Excesivas por TSS.</t>
  </si>
  <si>
    <t>Devolución impuesto selectivo al consumo de combustibles</t>
  </si>
  <si>
    <t xml:space="preserve">Fondo para Registro y Devolución de los Depósitos en excesos en la Cuenta Única del Tesoro </t>
  </si>
  <si>
    <t>Ingresos de las Inst. Centralizadas en la CUT No Presupuestaria</t>
  </si>
  <si>
    <t>TOTAL DE INGRESOS REPORTADOS EN EL SIGEF</t>
  </si>
  <si>
    <t xml:space="preserve">NOTAS: </t>
  </si>
  <si>
    <t xml:space="preserve">(1) Cifras sujetas a rectificación.  Incluye los dólares convertidos a la tasa oficial. </t>
  </si>
  <si>
    <t xml:space="preserve">     Excluye los Depósitos a Cargo del Estado, Fondos Especiales y de Terceros, Ingresos de las Instituciones Centralizadas en la CUT no Presupuestarias, Fondo de devolución  y los depósitos en exceso de las recaudadoras y TSS.  </t>
  </si>
  <si>
    <t xml:space="preserve">(2) Se incluyen en enero 2015,RD$93,475.6 millones de donaciones, producto del descuento del 52.0% de la deuda de PETROCARIBE adquirida por el Gobierno Dominicano </t>
  </si>
  <si>
    <t xml:space="preserve">      por un monto de RD$179,780.0 millones, según lo dispuesto en el Manual de Estadísticas Fiscales del Fondo Monetario Internaciona (FMI).</t>
  </si>
  <si>
    <t>3) Existe una diferencia con el SIGEF con los RD$1,700.0 millones de los aportes del Banco de Reservas, estos estan registrado en el SIGEF en diciembre, el los cuadros de la DGPLT estan en el mes de abril.</t>
  </si>
  <si>
    <t>Importes a devengar por primas en colocaciones de títulos valores</t>
  </si>
  <si>
    <t>- Primas por colocación de títulos valores internos y externos de largo plazo</t>
  </si>
  <si>
    <t>- valores internos</t>
  </si>
  <si>
    <t>-  valores externos</t>
  </si>
  <si>
    <t>- Intereses corridos internos y externos de largo plazo</t>
  </si>
  <si>
    <t xml:space="preserve">- títulos internos </t>
  </si>
  <si>
    <t>- títulos externos</t>
  </si>
  <si>
    <t xml:space="preserve"> Incremento de disponibilidades (Reintegros de cheques de periodos anteriores y devolución de recursos a la CUT años anteriores)</t>
  </si>
  <si>
    <r>
      <t>(En millones RD$)</t>
    </r>
    <r>
      <rPr>
        <i/>
        <vertAlign val="superscript"/>
        <sz val="11"/>
        <color indexed="8"/>
        <rFont val="Gotham"/>
      </rPr>
      <t xml:space="preserve"> </t>
    </r>
  </si>
  <si>
    <t>FUENTE: Elaborado por la Direción de Política Tributaria (DPT) del Viceministerio de Política Fiscal del Ministerio de Hacienda y Economía, con los datos del Sistema Integrado de Gestión Financiera (SIGEF).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</si>
</sst>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#,##0.0_);\(#,##0.0\)"/>
    <numFmt numFmtId="165" formatCode="_(* #,##0.0_);_(* \(#,##0.0\);_(* &quot;-&quot;??_);_(@_)"/>
    <numFmt numFmtId="166" formatCode="0.0"/>
    <numFmt numFmtId="167" formatCode="#,##0.0"/>
    <numFmt numFmtId="168" formatCode="* _(#,##0.0_)\ _P_-;* \(#,##0.0\)\ _P_-;_-* &quot;-&quot;??\ _P_-;_-@_-"/>
    <numFmt numFmtId="169" formatCode="_ * #,##0.00_ ;_ * \-#,##0.00_ ;_ * &quot;-&quot;??_ ;_ @_ "/>
    <numFmt numFmtId="170" formatCode="_([$€-2]* #,##0.00_);_([$€-2]* \(#,##0.00\);_([$€-2]* &quot;-&quot;??_)"/>
  </numFmts>
  <fonts count="55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color indexed="12"/>
      <name val="Helv"/>
    </font>
    <font>
      <sz val="10"/>
      <name val="Geneva"/>
    </font>
    <font>
      <sz val="12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8"/>
      <color indexed="8"/>
      <name val="Helv"/>
    </font>
    <font>
      <sz val="11"/>
      <color indexed="60"/>
      <name val="Calibri"/>
      <family val="2"/>
    </font>
    <font>
      <sz val="10"/>
      <name val="Courier"/>
      <family val="3"/>
    </font>
    <font>
      <sz val="10"/>
      <color indexed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8"/>
      <name val="Helv"/>
    </font>
    <font>
      <b/>
      <sz val="11"/>
      <color indexed="8"/>
      <name val="Calibri"/>
      <family val="2"/>
    </font>
    <font>
      <sz val="10"/>
      <name val="Segoe UI"/>
      <family val="2"/>
    </font>
    <font>
      <sz val="10"/>
      <color indexed="8"/>
      <name val="Segoe UI"/>
      <family val="2"/>
    </font>
    <font>
      <b/>
      <sz val="10"/>
      <color indexed="8"/>
      <name val="Segoe UI"/>
      <family val="2"/>
    </font>
    <font>
      <sz val="11"/>
      <color indexed="8"/>
      <name val="Segoe UI"/>
      <family val="2"/>
    </font>
    <font>
      <b/>
      <sz val="10"/>
      <name val="Segoe UI"/>
      <family val="2"/>
    </font>
    <font>
      <sz val="12"/>
      <name val="Segoe UI"/>
      <family val="2"/>
    </font>
    <font>
      <sz val="11"/>
      <name val="Segoe UI"/>
      <family val="2"/>
    </font>
    <font>
      <sz val="8"/>
      <name val="Segoe UI"/>
      <family val="2"/>
    </font>
    <font>
      <b/>
      <sz val="10"/>
      <color indexed="8"/>
      <name val="Gotham"/>
    </font>
    <font>
      <b/>
      <i/>
      <sz val="10"/>
      <color indexed="8"/>
      <name val="Gotham"/>
    </font>
    <font>
      <b/>
      <sz val="12"/>
      <color indexed="8"/>
      <name val="Gotham"/>
    </font>
    <font>
      <i/>
      <sz val="11"/>
      <color indexed="8"/>
      <name val="Gotham"/>
    </font>
    <font>
      <i/>
      <vertAlign val="superscript"/>
      <sz val="11"/>
      <color indexed="8"/>
      <name val="Gotham"/>
    </font>
    <font>
      <b/>
      <sz val="9"/>
      <color theme="0"/>
      <name val="Gotham"/>
    </font>
    <font>
      <b/>
      <sz val="10"/>
      <color theme="0"/>
      <name val="Gotham"/>
    </font>
    <font>
      <sz val="10"/>
      <color indexed="8"/>
      <name val="Gotham"/>
    </font>
    <font>
      <b/>
      <u/>
      <sz val="10"/>
      <color indexed="8"/>
      <name val="Gotham"/>
    </font>
    <font>
      <u/>
      <sz val="10"/>
      <color indexed="8"/>
      <name val="Gotham"/>
    </font>
    <font>
      <sz val="9"/>
      <color indexed="8"/>
      <name val="Gotham"/>
    </font>
    <font>
      <b/>
      <sz val="11"/>
      <color indexed="8"/>
      <name val="Gotham"/>
    </font>
    <font>
      <sz val="10"/>
      <name val="Gotham"/>
    </font>
    <font>
      <sz val="11"/>
      <name val="Gotham"/>
    </font>
    <font>
      <sz val="8"/>
      <name val="Gotham"/>
    </font>
    <font>
      <sz val="8"/>
      <color indexed="8"/>
      <name val="Gotham"/>
    </font>
    <font>
      <b/>
      <sz val="10"/>
      <name val="Gotham"/>
    </font>
    <font>
      <b/>
      <i/>
      <sz val="12"/>
      <color indexed="8"/>
      <name val="Gotham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206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72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9">
      <protection hidden="1"/>
    </xf>
    <xf numFmtId="0" fontId="7" fillId="16" borderId="9" applyNumberFormat="0" applyFont="0" applyBorder="0" applyAlignment="0" applyProtection="0">
      <protection hidden="1"/>
    </xf>
    <xf numFmtId="0" fontId="6" fillId="0" borderId="9">
      <protection hidden="1"/>
    </xf>
    <xf numFmtId="168" fontId="8" fillId="0" borderId="12" applyBorder="0">
      <alignment horizontal="center" vertical="center"/>
    </xf>
    <xf numFmtId="0" fontId="9" fillId="4" borderId="0" applyNumberFormat="0" applyBorder="0" applyAlignment="0" applyProtection="0"/>
    <xf numFmtId="0" fontId="10" fillId="16" borderId="13" applyNumberFormat="0" applyAlignment="0" applyProtection="0"/>
    <xf numFmtId="0" fontId="11" fillId="17" borderId="14" applyNumberFormat="0" applyAlignment="0" applyProtection="0"/>
    <xf numFmtId="0" fontId="12" fillId="0" borderId="15" applyNumberFormat="0" applyFill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4" fillId="7" borderId="13" applyNumberFormat="0" applyAlignment="0" applyProtection="0"/>
    <xf numFmtId="170" fontId="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/>
    <xf numFmtId="0" fontId="17" fillId="0" borderId="9">
      <alignment horizontal="left"/>
      <protection locked="0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2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3" fillId="0" borderId="0">
      <alignment vertical="top"/>
    </xf>
    <xf numFmtId="0" fontId="2" fillId="0" borderId="0"/>
    <xf numFmtId="0" fontId="4" fillId="0" borderId="0"/>
    <xf numFmtId="0" fontId="2" fillId="0" borderId="0"/>
    <xf numFmtId="39" fontId="1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3" borderId="16" applyNumberFormat="0" applyFont="0" applyAlignment="0" applyProtection="0"/>
    <xf numFmtId="0" fontId="2" fillId="23" borderId="16" applyNumberFormat="0" applyFont="0" applyAlignment="0" applyProtection="0"/>
    <xf numFmtId="0" fontId="2" fillId="23" borderId="16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9" applyNumberFormat="0" applyFill="0" applyBorder="0" applyAlignment="0" applyProtection="0">
      <protection hidden="1"/>
    </xf>
    <xf numFmtId="0" fontId="21" fillId="16" borderId="1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0" borderId="19" applyNumberFormat="0" applyFill="0" applyAlignment="0" applyProtection="0"/>
    <xf numFmtId="0" fontId="13" fillId="0" borderId="20" applyNumberFormat="0" applyFill="0" applyAlignment="0" applyProtection="0"/>
    <xf numFmtId="0" fontId="26" fillId="0" borderId="0" applyNumberFormat="0" applyFill="0" applyBorder="0" applyAlignment="0" applyProtection="0"/>
    <xf numFmtId="0" fontId="27" fillId="16" borderId="9"/>
    <xf numFmtId="0" fontId="28" fillId="0" borderId="21" applyNumberFormat="0" applyFill="0" applyAlignment="0" applyProtection="0"/>
  </cellStyleXfs>
  <cellXfs count="106">
    <xf numFmtId="0" fontId="0" fillId="0" borderId="0" xfId="0"/>
    <xf numFmtId="0" fontId="29" fillId="0" borderId="0" xfId="0" applyFont="1"/>
    <xf numFmtId="164" fontId="30" fillId="0" borderId="0" xfId="0" applyNumberFormat="1" applyFont="1"/>
    <xf numFmtId="164" fontId="31" fillId="0" borderId="0" xfId="2" applyNumberFormat="1" applyFont="1"/>
    <xf numFmtId="164" fontId="29" fillId="0" borderId="0" xfId="0" applyNumberFormat="1" applyFont="1"/>
    <xf numFmtId="10" fontId="29" fillId="0" borderId="0" xfId="0" applyNumberFormat="1" applyFont="1"/>
    <xf numFmtId="164" fontId="30" fillId="0" borderId="0" xfId="2" applyNumberFormat="1" applyFont="1"/>
    <xf numFmtId="164" fontId="30" fillId="0" borderId="0" xfId="0" applyNumberFormat="1" applyFont="1" applyAlignment="1">
      <alignment horizontal="right"/>
    </xf>
    <xf numFmtId="164" fontId="32" fillId="0" borderId="0" xfId="0" applyNumberFormat="1" applyFont="1"/>
    <xf numFmtId="4" fontId="29" fillId="0" borderId="0" xfId="0" applyNumberFormat="1" applyFont="1"/>
    <xf numFmtId="165" fontId="29" fillId="0" borderId="0" xfId="0" applyNumberFormat="1" applyFont="1"/>
    <xf numFmtId="43" fontId="29" fillId="0" borderId="0" xfId="0" applyNumberFormat="1" applyFont="1"/>
    <xf numFmtId="164" fontId="31" fillId="0" borderId="0" xfId="0" applyNumberFormat="1" applyFont="1"/>
    <xf numFmtId="0" fontId="33" fillId="0" borderId="0" xfId="0" applyFont="1"/>
    <xf numFmtId="164" fontId="33" fillId="0" borderId="0" xfId="0" applyNumberFormat="1" applyFont="1"/>
    <xf numFmtId="4" fontId="34" fillId="0" borderId="0" xfId="0" applyNumberFormat="1" applyFont="1"/>
    <xf numFmtId="164" fontId="35" fillId="0" borderId="0" xfId="0" applyNumberFormat="1" applyFont="1"/>
    <xf numFmtId="0" fontId="35" fillId="0" borderId="0" xfId="0" applyFont="1"/>
    <xf numFmtId="43" fontId="32" fillId="0" borderId="0" xfId="0" applyNumberFormat="1" applyFont="1" applyAlignment="1">
      <alignment horizontal="right"/>
    </xf>
    <xf numFmtId="0" fontId="36" fillId="0" borderId="0" xfId="0" applyFont="1"/>
    <xf numFmtId="49" fontId="37" fillId="0" borderId="9" xfId="0" applyNumberFormat="1" applyFont="1" applyBorder="1" applyAlignment="1">
      <alignment horizontal="left" wrapText="1"/>
    </xf>
    <xf numFmtId="0" fontId="38" fillId="0" borderId="0" xfId="0" applyFont="1" applyAlignment="1">
      <alignment horizontal="center"/>
    </xf>
    <xf numFmtId="0" fontId="43" fillId="24" borderId="4" xfId="0" applyFont="1" applyFill="1" applyBorder="1" applyAlignment="1">
      <alignment horizontal="center" vertical="center"/>
    </xf>
    <xf numFmtId="0" fontId="43" fillId="24" borderId="5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left" vertical="center"/>
    </xf>
    <xf numFmtId="0" fontId="37" fillId="0" borderId="9" xfId="3" applyFont="1" applyBorder="1"/>
    <xf numFmtId="49" fontId="37" fillId="0" borderId="9" xfId="2" applyNumberFormat="1" applyFont="1" applyBorder="1" applyAlignment="1">
      <alignment horizontal="left"/>
    </xf>
    <xf numFmtId="49" fontId="44" fillId="0" borderId="9" xfId="2" applyNumberFormat="1" applyFont="1" applyBorder="1" applyAlignment="1">
      <alignment horizontal="left" indent="1"/>
    </xf>
    <xf numFmtId="49" fontId="37" fillId="0" borderId="9" xfId="3" applyNumberFormat="1" applyFont="1" applyBorder="1" applyAlignment="1">
      <alignment horizontal="left" indent="1"/>
    </xf>
    <xf numFmtId="49" fontId="44" fillId="0" borderId="9" xfId="3" applyNumberFormat="1" applyFont="1" applyBorder="1" applyAlignment="1">
      <alignment horizontal="left" indent="2"/>
    </xf>
    <xf numFmtId="49" fontId="44" fillId="0" borderId="9" xfId="0" applyNumberFormat="1" applyFont="1" applyBorder="1" applyAlignment="1">
      <alignment horizontal="left" indent="2"/>
    </xf>
    <xf numFmtId="49" fontId="37" fillId="0" borderId="9" xfId="2" applyNumberFormat="1" applyFont="1" applyBorder="1" applyAlignment="1">
      <alignment horizontal="left" indent="2"/>
    </xf>
    <xf numFmtId="49" fontId="44" fillId="0" borderId="9" xfId="2" applyNumberFormat="1" applyFont="1" applyBorder="1" applyAlignment="1">
      <alignment horizontal="left" indent="3"/>
    </xf>
    <xf numFmtId="0" fontId="37" fillId="0" borderId="9" xfId="3" applyFont="1" applyBorder="1" applyAlignment="1">
      <alignment horizontal="left" indent="2"/>
    </xf>
    <xf numFmtId="49" fontId="46" fillId="0" borderId="9" xfId="2" applyNumberFormat="1" applyFont="1" applyBorder="1" applyAlignment="1">
      <alignment horizontal="left" indent="2"/>
    </xf>
    <xf numFmtId="49" fontId="37" fillId="0" borderId="9" xfId="2" applyNumberFormat="1" applyFont="1" applyBorder="1"/>
    <xf numFmtId="49" fontId="37" fillId="0" borderId="9" xfId="2" applyNumberFormat="1" applyFont="1" applyBorder="1" applyAlignment="1">
      <alignment horizontal="left" indent="1"/>
    </xf>
    <xf numFmtId="49" fontId="44" fillId="0" borderId="9" xfId="3" applyNumberFormat="1" applyFont="1" applyBorder="1" applyAlignment="1">
      <alignment horizontal="left" indent="3"/>
    </xf>
    <xf numFmtId="49" fontId="43" fillId="24" borderId="4" xfId="2" applyNumberFormat="1" applyFont="1" applyFill="1" applyBorder="1" applyAlignment="1">
      <alignment horizontal="center"/>
    </xf>
    <xf numFmtId="49" fontId="37" fillId="0" borderId="9" xfId="0" applyNumberFormat="1" applyFont="1" applyBorder="1"/>
    <xf numFmtId="49" fontId="45" fillId="0" borderId="9" xfId="0" applyNumberFormat="1" applyFont="1" applyBorder="1" applyAlignment="1">
      <alignment horizontal="left"/>
    </xf>
    <xf numFmtId="49" fontId="44" fillId="0" borderId="9" xfId="0" applyNumberFormat="1" applyFont="1" applyBorder="1" applyAlignment="1">
      <alignment horizontal="left" indent="1"/>
    </xf>
    <xf numFmtId="49" fontId="46" fillId="0" borderId="9" xfId="0" applyNumberFormat="1" applyFont="1" applyBorder="1" applyAlignment="1">
      <alignment horizontal="left" indent="1"/>
    </xf>
    <xf numFmtId="49" fontId="37" fillId="0" borderId="9" xfId="0" applyNumberFormat="1" applyFont="1" applyBorder="1" applyAlignment="1" applyProtection="1">
      <alignment horizontal="left" indent="2"/>
      <protection locked="0"/>
    </xf>
    <xf numFmtId="49" fontId="44" fillId="0" borderId="9" xfId="0" applyNumberFormat="1" applyFont="1" applyBorder="1" applyAlignment="1" applyProtection="1">
      <alignment horizontal="left" indent="2"/>
      <protection locked="0"/>
    </xf>
    <xf numFmtId="49" fontId="44" fillId="0" borderId="25" xfId="0" applyNumberFormat="1" applyFont="1" applyBorder="1" applyAlignment="1" applyProtection="1">
      <alignment horizontal="left" indent="2"/>
      <protection locked="0"/>
    </xf>
    <xf numFmtId="49" fontId="37" fillId="0" borderId="25" xfId="0" applyNumberFormat="1" applyFont="1" applyBorder="1" applyAlignment="1" applyProtection="1">
      <alignment horizontal="left" indent="2"/>
      <protection locked="0"/>
    </xf>
    <xf numFmtId="49" fontId="44" fillId="0" borderId="25" xfId="0" applyNumberFormat="1" applyFont="1" applyBorder="1" applyAlignment="1" applyProtection="1">
      <alignment horizontal="left" indent="3"/>
      <protection locked="0"/>
    </xf>
    <xf numFmtId="49" fontId="37" fillId="0" borderId="9" xfId="0" applyNumberFormat="1" applyFont="1" applyBorder="1" applyAlignment="1" applyProtection="1">
      <alignment horizontal="left" indent="1"/>
      <protection locked="0"/>
    </xf>
    <xf numFmtId="49" fontId="47" fillId="0" borderId="25" xfId="0" applyNumberFormat="1" applyFont="1" applyBorder="1" applyAlignment="1" applyProtection="1">
      <alignment horizontal="left" indent="2"/>
      <protection locked="0"/>
    </xf>
    <xf numFmtId="49" fontId="43" fillId="24" borderId="4" xfId="0" applyNumberFormat="1" applyFont="1" applyFill="1" applyBorder="1" applyAlignment="1">
      <alignment horizontal="center"/>
    </xf>
    <xf numFmtId="49" fontId="37" fillId="0" borderId="7" xfId="0" applyNumberFormat="1" applyFont="1" applyBorder="1" applyAlignment="1">
      <alignment horizontal="left"/>
    </xf>
    <xf numFmtId="49" fontId="44" fillId="0" borderId="9" xfId="0" applyNumberFormat="1" applyFont="1" applyBorder="1" applyAlignment="1">
      <alignment horizontal="left"/>
    </xf>
    <xf numFmtId="49" fontId="44" fillId="0" borderId="6" xfId="0" applyNumberFormat="1" applyFont="1" applyBorder="1" applyAlignment="1">
      <alignment horizontal="left"/>
    </xf>
    <xf numFmtId="49" fontId="43" fillId="24" borderId="26" xfId="0" applyNumberFormat="1" applyFont="1" applyFill="1" applyBorder="1" applyAlignment="1">
      <alignment horizontal="left"/>
    </xf>
    <xf numFmtId="164" fontId="44" fillId="0" borderId="0" xfId="0" applyNumberFormat="1" applyFont="1" applyAlignment="1">
      <alignment vertical="center"/>
    </xf>
    <xf numFmtId="49" fontId="48" fillId="0" borderId="0" xfId="0" applyNumberFormat="1" applyFont="1"/>
    <xf numFmtId="164" fontId="49" fillId="0" borderId="0" xfId="0" applyNumberFormat="1" applyFont="1"/>
    <xf numFmtId="0" fontId="47" fillId="0" borderId="0" xfId="0" applyFont="1"/>
    <xf numFmtId="165" fontId="50" fillId="0" borderId="0" xfId="1" applyNumberFormat="1" applyFont="1" applyFill="1"/>
    <xf numFmtId="0" fontId="50" fillId="0" borderId="0" xfId="0" applyFont="1"/>
    <xf numFmtId="166" fontId="49" fillId="0" borderId="0" xfId="0" applyNumberFormat="1" applyFont="1"/>
    <xf numFmtId="164" fontId="50" fillId="0" borderId="0" xfId="0" applyNumberFormat="1" applyFont="1"/>
    <xf numFmtId="164" fontId="51" fillId="0" borderId="0" xfId="0" applyNumberFormat="1" applyFont="1"/>
    <xf numFmtId="0" fontId="51" fillId="0" borderId="0" xfId="0" applyFont="1"/>
    <xf numFmtId="0" fontId="49" fillId="0" borderId="0" xfId="0" applyFont="1"/>
    <xf numFmtId="49" fontId="51" fillId="0" borderId="0" xfId="0" applyNumberFormat="1" applyFont="1"/>
    <xf numFmtId="4" fontId="51" fillId="0" borderId="0" xfId="0" applyNumberFormat="1" applyFont="1"/>
    <xf numFmtId="167" fontId="51" fillId="0" borderId="0" xfId="0" applyNumberFormat="1" applyFont="1"/>
    <xf numFmtId="166" fontId="51" fillId="0" borderId="0" xfId="0" applyNumberFormat="1" applyFont="1"/>
    <xf numFmtId="43" fontId="50" fillId="0" borderId="0" xfId="0" applyNumberFormat="1" applyFont="1"/>
    <xf numFmtId="49" fontId="52" fillId="0" borderId="0" xfId="0" applyNumberFormat="1" applyFont="1"/>
    <xf numFmtId="164" fontId="53" fillId="0" borderId="0" xfId="0" applyNumberFormat="1" applyFont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24" borderId="22" xfId="0" applyFont="1" applyFill="1" applyBorder="1" applyAlignment="1">
      <alignment horizontal="center" vertical="center"/>
    </xf>
    <xf numFmtId="0" fontId="42" fillId="24" borderId="23" xfId="0" applyFont="1" applyFill="1" applyBorder="1" applyAlignment="1">
      <alignment horizontal="center" vertical="center"/>
    </xf>
    <xf numFmtId="0" fontId="43" fillId="24" borderId="1" xfId="0" applyFont="1" applyFill="1" applyBorder="1" applyAlignment="1">
      <alignment horizontal="center" vertical="center"/>
    </xf>
    <xf numFmtId="0" fontId="43" fillId="24" borderId="2" xfId="0" applyFont="1" applyFill="1" applyBorder="1" applyAlignment="1">
      <alignment horizontal="center" vertical="center"/>
    </xf>
    <xf numFmtId="0" fontId="43" fillId="24" borderId="3" xfId="0" applyFont="1" applyFill="1" applyBorder="1" applyAlignment="1">
      <alignment horizontal="center" vertical="center"/>
    </xf>
    <xf numFmtId="0" fontId="43" fillId="24" borderId="6" xfId="0" applyFont="1" applyFill="1" applyBorder="1" applyAlignment="1">
      <alignment horizontal="center" vertical="center"/>
    </xf>
    <xf numFmtId="0" fontId="43" fillId="24" borderId="1" xfId="0" applyFont="1" applyFill="1" applyBorder="1" applyAlignment="1">
      <alignment horizontal="center"/>
    </xf>
    <xf numFmtId="0" fontId="43" fillId="24" borderId="24" xfId="0" applyFont="1" applyFill="1" applyBorder="1" applyAlignment="1">
      <alignment horizontal="center"/>
    </xf>
    <xf numFmtId="0" fontId="54" fillId="0" borderId="0" xfId="0" applyFont="1" applyAlignment="1">
      <alignment horizontal="center"/>
    </xf>
    <xf numFmtId="165" fontId="37" fillId="0" borderId="7" xfId="1" applyNumberFormat="1" applyFont="1" applyBorder="1"/>
    <xf numFmtId="165" fontId="37" fillId="0" borderId="8" xfId="1" applyNumberFormat="1" applyFont="1" applyBorder="1"/>
    <xf numFmtId="165" fontId="44" fillId="0" borderId="8" xfId="1" applyNumberFormat="1" applyFont="1" applyBorder="1"/>
    <xf numFmtId="165" fontId="45" fillId="0" borderId="8" xfId="1" applyNumberFormat="1" applyFont="1" applyBorder="1"/>
    <xf numFmtId="165" fontId="46" fillId="0" borderId="8" xfId="1" applyNumberFormat="1" applyFont="1" applyBorder="1"/>
    <xf numFmtId="165" fontId="44" fillId="0" borderId="9" xfId="1" applyNumberFormat="1" applyFont="1" applyBorder="1" applyAlignment="1">
      <alignment vertical="center"/>
    </xf>
    <xf numFmtId="165" fontId="44" fillId="0" borderId="9" xfId="1" applyNumberFormat="1" applyFont="1" applyBorder="1"/>
    <xf numFmtId="165" fontId="37" fillId="0" borderId="8" xfId="1" applyNumberFormat="1" applyFont="1" applyFill="1" applyBorder="1" applyProtection="1"/>
    <xf numFmtId="165" fontId="43" fillId="24" borderId="5" xfId="1" applyNumberFormat="1" applyFont="1" applyFill="1" applyBorder="1"/>
    <xf numFmtId="165" fontId="45" fillId="0" borderId="9" xfId="1" applyNumberFormat="1" applyFont="1" applyBorder="1"/>
    <xf numFmtId="165" fontId="46" fillId="0" borderId="9" xfId="1" applyNumberFormat="1" applyFont="1" applyBorder="1"/>
    <xf numFmtId="165" fontId="37" fillId="0" borderId="9" xfId="1" applyNumberFormat="1" applyFont="1" applyBorder="1"/>
    <xf numFmtId="165" fontId="37" fillId="0" borderId="8" xfId="1" applyNumberFormat="1" applyFont="1" applyBorder="1" applyAlignment="1">
      <alignment horizontal="left" indent="4"/>
    </xf>
    <xf numFmtId="165" fontId="37" fillId="0" borderId="9" xfId="1" applyNumberFormat="1" applyFont="1" applyBorder="1" applyAlignment="1">
      <alignment vertical="center"/>
    </xf>
    <xf numFmtId="165" fontId="37" fillId="0" borderId="8" xfId="1" applyNumberFormat="1" applyFont="1" applyBorder="1" applyAlignment="1">
      <alignment vertical="center"/>
    </xf>
    <xf numFmtId="165" fontId="43" fillId="24" borderId="4" xfId="1" applyNumberFormat="1" applyFont="1" applyFill="1" applyBorder="1"/>
    <xf numFmtId="165" fontId="37" fillId="0" borderId="10" xfId="1" applyNumberFormat="1" applyFont="1" applyBorder="1"/>
    <xf numFmtId="165" fontId="44" fillId="0" borderId="8" xfId="1" applyNumberFormat="1" applyFont="1" applyBorder="1" applyAlignment="1">
      <alignment vertical="center"/>
    </xf>
    <xf numFmtId="165" fontId="44" fillId="0" borderId="8" xfId="1" applyNumberFormat="1" applyFont="1" applyFill="1" applyBorder="1" applyAlignment="1" applyProtection="1">
      <alignment vertical="center"/>
    </xf>
    <xf numFmtId="165" fontId="44" fillId="0" borderId="11" xfId="1" applyNumberFormat="1" applyFont="1" applyBorder="1" applyAlignment="1">
      <alignment vertical="center"/>
    </xf>
    <xf numFmtId="165" fontId="43" fillId="24" borderId="27" xfId="1" applyNumberFormat="1" applyFont="1" applyFill="1" applyBorder="1" applyAlignment="1">
      <alignment vertical="center"/>
    </xf>
    <xf numFmtId="165" fontId="43" fillId="24" borderId="28" xfId="1" applyNumberFormat="1" applyFont="1" applyFill="1" applyBorder="1" applyAlignment="1">
      <alignment vertical="center"/>
    </xf>
  </cellXfs>
  <cellStyles count="172">
    <cellStyle name="20% - Énfasis1 2" xfId="4" xr:uid="{00000000-0005-0000-0000-000000000000}"/>
    <cellStyle name="20% - Énfasis2 2" xfId="5" xr:uid="{00000000-0005-0000-0000-000001000000}"/>
    <cellStyle name="20% - Énfasis3 2" xfId="6" xr:uid="{00000000-0005-0000-0000-000002000000}"/>
    <cellStyle name="20% - Énfasis4 2" xfId="7" xr:uid="{00000000-0005-0000-0000-000003000000}"/>
    <cellStyle name="20% - Énfasis5 2" xfId="8" xr:uid="{00000000-0005-0000-0000-000004000000}"/>
    <cellStyle name="20% - Énfasis6 2" xfId="9" xr:uid="{00000000-0005-0000-0000-000005000000}"/>
    <cellStyle name="40% - Énfasis1 2" xfId="10" xr:uid="{00000000-0005-0000-0000-000006000000}"/>
    <cellStyle name="40% - Énfasis2 2" xfId="11" xr:uid="{00000000-0005-0000-0000-000007000000}"/>
    <cellStyle name="40% - Énfasis3 2" xfId="12" xr:uid="{00000000-0005-0000-0000-000008000000}"/>
    <cellStyle name="40% - Énfasis4 2" xfId="13" xr:uid="{00000000-0005-0000-0000-000009000000}"/>
    <cellStyle name="40% - Énfasis5 2" xfId="14" xr:uid="{00000000-0005-0000-0000-00000A000000}"/>
    <cellStyle name="40% - Énfasis6 2" xfId="15" xr:uid="{00000000-0005-0000-0000-00000B000000}"/>
    <cellStyle name="60% - Énfasis1 2" xfId="16" xr:uid="{00000000-0005-0000-0000-00000C000000}"/>
    <cellStyle name="60% - Énfasis2 2" xfId="17" xr:uid="{00000000-0005-0000-0000-00000D000000}"/>
    <cellStyle name="60% - Énfasis3 2" xfId="18" xr:uid="{00000000-0005-0000-0000-00000E000000}"/>
    <cellStyle name="60% - Énfasis4 2" xfId="19" xr:uid="{00000000-0005-0000-0000-00000F000000}"/>
    <cellStyle name="60% - Énfasis5 2" xfId="20" xr:uid="{00000000-0005-0000-0000-000010000000}"/>
    <cellStyle name="60% - Énfasis6 2" xfId="21" xr:uid="{00000000-0005-0000-0000-000011000000}"/>
    <cellStyle name="Array" xfId="22" xr:uid="{00000000-0005-0000-0000-000012000000}"/>
    <cellStyle name="Array Enter" xfId="23" xr:uid="{00000000-0005-0000-0000-000013000000}"/>
    <cellStyle name="Array_Sheet1" xfId="24" xr:uid="{00000000-0005-0000-0000-000014000000}"/>
    <cellStyle name="base paren" xfId="25" xr:uid="{00000000-0005-0000-0000-000015000000}"/>
    <cellStyle name="Buena 2" xfId="26" xr:uid="{00000000-0005-0000-0000-000016000000}"/>
    <cellStyle name="Cálculo 2" xfId="27" xr:uid="{00000000-0005-0000-0000-000017000000}"/>
    <cellStyle name="Celda de comprobación 2" xfId="28" xr:uid="{00000000-0005-0000-0000-000018000000}"/>
    <cellStyle name="Celda vinculada 2" xfId="29" xr:uid="{00000000-0005-0000-0000-000019000000}"/>
    <cellStyle name="Comma 2" xfId="30" xr:uid="{00000000-0005-0000-0000-00001A000000}"/>
    <cellStyle name="Comma 2 2" xfId="31" xr:uid="{00000000-0005-0000-0000-00001B000000}"/>
    <cellStyle name="Comma 2 3" xfId="32" xr:uid="{00000000-0005-0000-0000-00001C000000}"/>
    <cellStyle name="Comma 2_Sheet1" xfId="33" xr:uid="{00000000-0005-0000-0000-00001D000000}"/>
    <cellStyle name="Comma 3" xfId="34" xr:uid="{00000000-0005-0000-0000-00001E000000}"/>
    <cellStyle name="Comma 3 2" xfId="35" xr:uid="{00000000-0005-0000-0000-00001F000000}"/>
    <cellStyle name="Comma 3 3" xfId="36" xr:uid="{00000000-0005-0000-0000-000020000000}"/>
    <cellStyle name="Comma 4" xfId="37" xr:uid="{00000000-0005-0000-0000-000021000000}"/>
    <cellStyle name="Comma 4 2" xfId="38" xr:uid="{00000000-0005-0000-0000-000022000000}"/>
    <cellStyle name="Comma 4 3" xfId="39" xr:uid="{00000000-0005-0000-0000-000023000000}"/>
    <cellStyle name="Comma 5" xfId="40" xr:uid="{00000000-0005-0000-0000-000024000000}"/>
    <cellStyle name="Comma 6" xfId="41" xr:uid="{00000000-0005-0000-0000-000025000000}"/>
    <cellStyle name="Comma 7" xfId="42" xr:uid="{00000000-0005-0000-0000-000026000000}"/>
    <cellStyle name="Comma 8" xfId="43" xr:uid="{00000000-0005-0000-0000-000027000000}"/>
    <cellStyle name="Comma 9" xfId="44" xr:uid="{00000000-0005-0000-0000-000028000000}"/>
    <cellStyle name="Comma 9 2" xfId="45" xr:uid="{00000000-0005-0000-0000-000029000000}"/>
    <cellStyle name="Encabezado 4 2" xfId="46" xr:uid="{00000000-0005-0000-0000-00002A000000}"/>
    <cellStyle name="Énfasis1 2" xfId="47" xr:uid="{00000000-0005-0000-0000-00002B000000}"/>
    <cellStyle name="Énfasis2 2" xfId="48" xr:uid="{00000000-0005-0000-0000-00002C000000}"/>
    <cellStyle name="Énfasis3 2" xfId="49" xr:uid="{00000000-0005-0000-0000-00002D000000}"/>
    <cellStyle name="Énfasis4 2" xfId="50" xr:uid="{00000000-0005-0000-0000-00002E000000}"/>
    <cellStyle name="Énfasis5 2" xfId="51" xr:uid="{00000000-0005-0000-0000-00002F000000}"/>
    <cellStyle name="Énfasis6 2" xfId="52" xr:uid="{00000000-0005-0000-0000-000030000000}"/>
    <cellStyle name="Entrada 2" xfId="53" xr:uid="{00000000-0005-0000-0000-000031000000}"/>
    <cellStyle name="Euro" xfId="54" xr:uid="{00000000-0005-0000-0000-000032000000}"/>
    <cellStyle name="Hipervínculo 2" xfId="55" xr:uid="{00000000-0005-0000-0000-000033000000}"/>
    <cellStyle name="Incorrecto 2" xfId="56" xr:uid="{00000000-0005-0000-0000-000034000000}"/>
    <cellStyle name="MacroCode" xfId="57" xr:uid="{00000000-0005-0000-0000-000035000000}"/>
    <cellStyle name="Millares" xfId="1" builtinId="3"/>
    <cellStyle name="Millares 10" xfId="58" xr:uid="{00000000-0005-0000-0000-000037000000}"/>
    <cellStyle name="Millares 10 2" xfId="59" xr:uid="{00000000-0005-0000-0000-000038000000}"/>
    <cellStyle name="Millares 10 2 2" xfId="60" xr:uid="{00000000-0005-0000-0000-000039000000}"/>
    <cellStyle name="Millares 10 3" xfId="61" xr:uid="{00000000-0005-0000-0000-00003A000000}"/>
    <cellStyle name="Millares 10 4" xfId="62" xr:uid="{00000000-0005-0000-0000-00003B000000}"/>
    <cellStyle name="Millares 10 5" xfId="63" xr:uid="{00000000-0005-0000-0000-00003C000000}"/>
    <cellStyle name="Millares 10 6" xfId="64" xr:uid="{00000000-0005-0000-0000-00003D000000}"/>
    <cellStyle name="Millares 11" xfId="65" xr:uid="{00000000-0005-0000-0000-00003E000000}"/>
    <cellStyle name="Millares 11 2" xfId="66" xr:uid="{00000000-0005-0000-0000-00003F000000}"/>
    <cellStyle name="Millares 12" xfId="67" xr:uid="{00000000-0005-0000-0000-000040000000}"/>
    <cellStyle name="Millares 13" xfId="68" xr:uid="{00000000-0005-0000-0000-000041000000}"/>
    <cellStyle name="Millares 14" xfId="69" xr:uid="{00000000-0005-0000-0000-000042000000}"/>
    <cellStyle name="Millares 2" xfId="70" xr:uid="{00000000-0005-0000-0000-000043000000}"/>
    <cellStyle name="Millares 2 2" xfId="71" xr:uid="{00000000-0005-0000-0000-000044000000}"/>
    <cellStyle name="Millares 2 2 2" xfId="72" xr:uid="{00000000-0005-0000-0000-000045000000}"/>
    <cellStyle name="Millares 2 2 3" xfId="73" xr:uid="{00000000-0005-0000-0000-000046000000}"/>
    <cellStyle name="Millares 2 3" xfId="74" xr:uid="{00000000-0005-0000-0000-000047000000}"/>
    <cellStyle name="Millares 2 4" xfId="75" xr:uid="{00000000-0005-0000-0000-000048000000}"/>
    <cellStyle name="Millares 2 5" xfId="76" xr:uid="{00000000-0005-0000-0000-000049000000}"/>
    <cellStyle name="Millares 2_DGA" xfId="77" xr:uid="{00000000-0005-0000-0000-00004A000000}"/>
    <cellStyle name="Millares 3" xfId="78" xr:uid="{00000000-0005-0000-0000-00004B000000}"/>
    <cellStyle name="Millares 3 2" xfId="79" xr:uid="{00000000-0005-0000-0000-00004C000000}"/>
    <cellStyle name="Millares 3 2 2" xfId="80" xr:uid="{00000000-0005-0000-0000-00004D000000}"/>
    <cellStyle name="Millares 3 2 3" xfId="81" xr:uid="{00000000-0005-0000-0000-00004E000000}"/>
    <cellStyle name="Millares 3 3" xfId="82" xr:uid="{00000000-0005-0000-0000-00004F000000}"/>
    <cellStyle name="Millares 3 4" xfId="83" xr:uid="{00000000-0005-0000-0000-000050000000}"/>
    <cellStyle name="Millares 3 5" xfId="84" xr:uid="{00000000-0005-0000-0000-000051000000}"/>
    <cellStyle name="Millares 3_DGA" xfId="85" xr:uid="{00000000-0005-0000-0000-000052000000}"/>
    <cellStyle name="Millares 4" xfId="86" xr:uid="{00000000-0005-0000-0000-000053000000}"/>
    <cellStyle name="Millares 4 2" xfId="87" xr:uid="{00000000-0005-0000-0000-000054000000}"/>
    <cellStyle name="Millares 4 3" xfId="88" xr:uid="{00000000-0005-0000-0000-000055000000}"/>
    <cellStyle name="Millares 4 4" xfId="89" xr:uid="{00000000-0005-0000-0000-000056000000}"/>
    <cellStyle name="Millares 4 5" xfId="90" xr:uid="{00000000-0005-0000-0000-000057000000}"/>
    <cellStyle name="Millares 4 6" xfId="91" xr:uid="{00000000-0005-0000-0000-000058000000}"/>
    <cellStyle name="Millares 4_DGA" xfId="92" xr:uid="{00000000-0005-0000-0000-000059000000}"/>
    <cellStyle name="Millares 5" xfId="93" xr:uid="{00000000-0005-0000-0000-00005A000000}"/>
    <cellStyle name="Millares 5 2" xfId="94" xr:uid="{00000000-0005-0000-0000-00005B000000}"/>
    <cellStyle name="Millares 5 3" xfId="95" xr:uid="{00000000-0005-0000-0000-00005C000000}"/>
    <cellStyle name="Millares 5_DGA" xfId="96" xr:uid="{00000000-0005-0000-0000-00005D000000}"/>
    <cellStyle name="Millares 6" xfId="97" xr:uid="{00000000-0005-0000-0000-00005E000000}"/>
    <cellStyle name="Millares 7" xfId="98" xr:uid="{00000000-0005-0000-0000-00005F000000}"/>
    <cellStyle name="Millares 7 2" xfId="99" xr:uid="{00000000-0005-0000-0000-000060000000}"/>
    <cellStyle name="Millares 8" xfId="100" xr:uid="{00000000-0005-0000-0000-000061000000}"/>
    <cellStyle name="Millares 8 2" xfId="101" xr:uid="{00000000-0005-0000-0000-000062000000}"/>
    <cellStyle name="Millares 8 3" xfId="102" xr:uid="{00000000-0005-0000-0000-000063000000}"/>
    <cellStyle name="Millares 9" xfId="103" xr:uid="{00000000-0005-0000-0000-000064000000}"/>
    <cellStyle name="Millares 9 2" xfId="104" xr:uid="{00000000-0005-0000-0000-000065000000}"/>
    <cellStyle name="Millares 9 2 2" xfId="105" xr:uid="{00000000-0005-0000-0000-000066000000}"/>
    <cellStyle name="Millares 9 3" xfId="106" xr:uid="{00000000-0005-0000-0000-000067000000}"/>
    <cellStyle name="Millares 9 4" xfId="107" xr:uid="{00000000-0005-0000-0000-000068000000}"/>
    <cellStyle name="Millares 9 5" xfId="108" xr:uid="{00000000-0005-0000-0000-000069000000}"/>
    <cellStyle name="Millares 9 6" xfId="109" xr:uid="{00000000-0005-0000-0000-00006A000000}"/>
    <cellStyle name="Neutral 2" xfId="110" xr:uid="{00000000-0005-0000-0000-00006B000000}"/>
    <cellStyle name="Normal" xfId="0" builtinId="0"/>
    <cellStyle name="Normal 10" xfId="111" xr:uid="{00000000-0005-0000-0000-00006D000000}"/>
    <cellStyle name="Normal 2" xfId="112" xr:uid="{00000000-0005-0000-0000-00006E000000}"/>
    <cellStyle name="Normal 2 2" xfId="113" xr:uid="{00000000-0005-0000-0000-00006F000000}"/>
    <cellStyle name="Normal 2 2 2" xfId="2" xr:uid="{00000000-0005-0000-0000-000070000000}"/>
    <cellStyle name="Normal 2 3" xfId="114" xr:uid="{00000000-0005-0000-0000-000071000000}"/>
    <cellStyle name="Normal 2 4" xfId="115" xr:uid="{00000000-0005-0000-0000-000072000000}"/>
    <cellStyle name="Normal 2_DGA" xfId="116" xr:uid="{00000000-0005-0000-0000-000073000000}"/>
    <cellStyle name="Normal 3" xfId="117" xr:uid="{00000000-0005-0000-0000-000074000000}"/>
    <cellStyle name="Normal 3 2" xfId="118" xr:uid="{00000000-0005-0000-0000-000075000000}"/>
    <cellStyle name="Normal 3 3" xfId="119" xr:uid="{00000000-0005-0000-0000-000076000000}"/>
    <cellStyle name="Normal 3 4" xfId="120" xr:uid="{00000000-0005-0000-0000-000077000000}"/>
    <cellStyle name="Normal 3 5" xfId="121" xr:uid="{00000000-0005-0000-0000-000078000000}"/>
    <cellStyle name="Normal 3_Sheet1" xfId="122" xr:uid="{00000000-0005-0000-0000-000079000000}"/>
    <cellStyle name="Normal 4" xfId="123" xr:uid="{00000000-0005-0000-0000-00007A000000}"/>
    <cellStyle name="Normal 5" xfId="124" xr:uid="{00000000-0005-0000-0000-00007B000000}"/>
    <cellStyle name="Normal 5 2" xfId="125" xr:uid="{00000000-0005-0000-0000-00007C000000}"/>
    <cellStyle name="Normal 5 3" xfId="126" xr:uid="{00000000-0005-0000-0000-00007D000000}"/>
    <cellStyle name="Normal 5 4" xfId="127" xr:uid="{00000000-0005-0000-0000-00007E000000}"/>
    <cellStyle name="Normal 6" xfId="128" xr:uid="{00000000-0005-0000-0000-00007F000000}"/>
    <cellStyle name="Normal 6 2" xfId="129" xr:uid="{00000000-0005-0000-0000-000080000000}"/>
    <cellStyle name="Normal 6 2 2" xfId="130" xr:uid="{00000000-0005-0000-0000-000081000000}"/>
    <cellStyle name="Normal 6 2 3" xfId="131" xr:uid="{00000000-0005-0000-0000-000082000000}"/>
    <cellStyle name="Normal 6 3" xfId="132" xr:uid="{00000000-0005-0000-0000-000083000000}"/>
    <cellStyle name="Normal 6 4" xfId="133" xr:uid="{00000000-0005-0000-0000-000084000000}"/>
    <cellStyle name="Normal 7" xfId="134" xr:uid="{00000000-0005-0000-0000-000085000000}"/>
    <cellStyle name="Normal 7 2" xfId="135" xr:uid="{00000000-0005-0000-0000-000086000000}"/>
    <cellStyle name="Normal 7 2 2" xfId="136" xr:uid="{00000000-0005-0000-0000-000087000000}"/>
    <cellStyle name="Normal 7 3" xfId="137" xr:uid="{00000000-0005-0000-0000-000088000000}"/>
    <cellStyle name="Normal 7 4" xfId="138" xr:uid="{00000000-0005-0000-0000-000089000000}"/>
    <cellStyle name="Normal 7 5" xfId="139" xr:uid="{00000000-0005-0000-0000-00008A000000}"/>
    <cellStyle name="Normal 8" xfId="140" xr:uid="{00000000-0005-0000-0000-00008B000000}"/>
    <cellStyle name="Normal 8 2" xfId="141" xr:uid="{00000000-0005-0000-0000-00008C000000}"/>
    <cellStyle name="Normal 9" xfId="142" xr:uid="{00000000-0005-0000-0000-00008D000000}"/>
    <cellStyle name="Normal 9 2" xfId="143" xr:uid="{00000000-0005-0000-0000-00008E000000}"/>
    <cellStyle name="Normal 9 3" xfId="144" xr:uid="{00000000-0005-0000-0000-00008F000000}"/>
    <cellStyle name="Normal_COMPARACION 2002-2001" xfId="3" xr:uid="{00000000-0005-0000-0000-000090000000}"/>
    <cellStyle name="Notas 2" xfId="145" xr:uid="{00000000-0005-0000-0000-000091000000}"/>
    <cellStyle name="Notas 2 2" xfId="146" xr:uid="{00000000-0005-0000-0000-000092000000}"/>
    <cellStyle name="Notas 2_Sheet1" xfId="147" xr:uid="{00000000-0005-0000-0000-000093000000}"/>
    <cellStyle name="Percent 2" xfId="148" xr:uid="{00000000-0005-0000-0000-000094000000}"/>
    <cellStyle name="Percent 2 2" xfId="149" xr:uid="{00000000-0005-0000-0000-000095000000}"/>
    <cellStyle name="Percent 3" xfId="150" xr:uid="{00000000-0005-0000-0000-000096000000}"/>
    <cellStyle name="Percent 4" xfId="151" xr:uid="{00000000-0005-0000-0000-000097000000}"/>
    <cellStyle name="Percent 5" xfId="152" xr:uid="{00000000-0005-0000-0000-000098000000}"/>
    <cellStyle name="Percent 6" xfId="153" xr:uid="{00000000-0005-0000-0000-000099000000}"/>
    <cellStyle name="Percent 7" xfId="154" xr:uid="{00000000-0005-0000-0000-00009A000000}"/>
    <cellStyle name="Percent 7 2" xfId="155" xr:uid="{00000000-0005-0000-0000-00009B000000}"/>
    <cellStyle name="Porcentual 2" xfId="156" xr:uid="{00000000-0005-0000-0000-00009C000000}"/>
    <cellStyle name="Porcentual 2 2" xfId="157" xr:uid="{00000000-0005-0000-0000-00009D000000}"/>
    <cellStyle name="Porcentual 2 3" xfId="158" xr:uid="{00000000-0005-0000-0000-00009E000000}"/>
    <cellStyle name="Porcentual 3" xfId="159" xr:uid="{00000000-0005-0000-0000-00009F000000}"/>
    <cellStyle name="Porcentual 3 2" xfId="160" xr:uid="{00000000-0005-0000-0000-0000A0000000}"/>
    <cellStyle name="Porcentual 4" xfId="161" xr:uid="{00000000-0005-0000-0000-0000A1000000}"/>
    <cellStyle name="Red Text" xfId="162" xr:uid="{00000000-0005-0000-0000-0000A2000000}"/>
    <cellStyle name="Salida 2" xfId="163" xr:uid="{00000000-0005-0000-0000-0000A3000000}"/>
    <cellStyle name="Texto de advertencia 2" xfId="164" xr:uid="{00000000-0005-0000-0000-0000A4000000}"/>
    <cellStyle name="Texto explicativo 2" xfId="165" xr:uid="{00000000-0005-0000-0000-0000A5000000}"/>
    <cellStyle name="Título 1 2" xfId="166" xr:uid="{00000000-0005-0000-0000-0000A6000000}"/>
    <cellStyle name="Título 2 2" xfId="167" xr:uid="{00000000-0005-0000-0000-0000A7000000}"/>
    <cellStyle name="Título 3 2" xfId="168" xr:uid="{00000000-0005-0000-0000-0000A8000000}"/>
    <cellStyle name="Título 4" xfId="169" xr:uid="{00000000-0005-0000-0000-0000A9000000}"/>
    <cellStyle name="TopGrey" xfId="170" xr:uid="{00000000-0005-0000-0000-0000AA000000}"/>
    <cellStyle name="Total 2" xfId="171" xr:uid="{00000000-0005-0000-0000-0000A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J262"/>
  <sheetViews>
    <sheetView showGridLines="0" tabSelected="1" zoomScaleNormal="100" workbookViewId="0">
      <selection activeCell="J20" sqref="J20"/>
    </sheetView>
  </sheetViews>
  <sheetFormatPr baseColWidth="10" defaultColWidth="11.42578125" defaultRowHeight="14.25"/>
  <cols>
    <col min="1" max="1" width="1.5703125" style="1" customWidth="1"/>
    <col min="2" max="2" width="75.85546875" style="1" customWidth="1"/>
    <col min="3" max="3" width="13.85546875" style="1" customWidth="1"/>
    <col min="4" max="4" width="13.42578125" style="1" customWidth="1"/>
    <col min="5" max="5" width="11.5703125" style="1" customWidth="1"/>
    <col min="6" max="8" width="13" style="1" customWidth="1"/>
    <col min="9" max="9" width="12" style="1" customWidth="1"/>
    <col min="10" max="10" width="14" style="1" customWidth="1"/>
    <col min="11" max="14" width="14.140625" style="1" customWidth="1"/>
    <col min="15" max="15" width="12.7109375" style="1" customWidth="1"/>
    <col min="16" max="27" width="11.85546875" style="1" customWidth="1"/>
    <col min="28" max="28" width="13.85546875" style="1" customWidth="1"/>
    <col min="29" max="29" width="14.28515625" style="1" customWidth="1"/>
    <col min="30" max="30" width="9.5703125" style="1" customWidth="1"/>
    <col min="31" max="31" width="18.28515625" style="1" customWidth="1"/>
    <col min="32" max="32" width="16.7109375" style="1" customWidth="1"/>
    <col min="33" max="33" width="10.5703125" style="1" customWidth="1"/>
    <col min="34" max="34" width="17.85546875" style="1" customWidth="1"/>
    <col min="35" max="16384" width="11.42578125" style="1"/>
  </cols>
  <sheetData>
    <row r="1" spans="2:36" ht="18.75" customHeight="1"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</row>
    <row r="2" spans="2:36" ht="18.75" customHeight="1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2:36" ht="13.5" customHeight="1">
      <c r="B3" s="73" t="s">
        <v>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</row>
    <row r="4" spans="2:36" ht="13.5" customHeight="1">
      <c r="B4" s="74" t="s">
        <v>2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</row>
    <row r="5" spans="2:36" ht="13.5" customHeight="1">
      <c r="B5" s="74" t="s">
        <v>127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</row>
    <row r="6" spans="2:36" ht="24" customHeight="1">
      <c r="B6" s="75" t="s">
        <v>3</v>
      </c>
      <c r="C6" s="77">
        <v>2015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9">
        <v>2015</v>
      </c>
      <c r="P6" s="77">
        <v>2016</v>
      </c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9">
        <v>2016</v>
      </c>
      <c r="AC6" s="81" t="s">
        <v>4</v>
      </c>
      <c r="AD6" s="82"/>
    </row>
    <row r="7" spans="2:36" ht="27.75" customHeight="1" thickBot="1">
      <c r="B7" s="76"/>
      <c r="C7" s="22" t="s">
        <v>5</v>
      </c>
      <c r="D7" s="23" t="s">
        <v>6</v>
      </c>
      <c r="E7" s="23" t="s">
        <v>7</v>
      </c>
      <c r="F7" s="23" t="s">
        <v>8</v>
      </c>
      <c r="G7" s="23" t="s">
        <v>9</v>
      </c>
      <c r="H7" s="23" t="s">
        <v>10</v>
      </c>
      <c r="I7" s="23" t="s">
        <v>11</v>
      </c>
      <c r="J7" s="23" t="s">
        <v>12</v>
      </c>
      <c r="K7" s="23" t="s">
        <v>13</v>
      </c>
      <c r="L7" s="23" t="s">
        <v>14</v>
      </c>
      <c r="M7" s="23" t="s">
        <v>15</v>
      </c>
      <c r="N7" s="23" t="s">
        <v>16</v>
      </c>
      <c r="O7" s="80"/>
      <c r="P7" s="23" t="s">
        <v>5</v>
      </c>
      <c r="Q7" s="22" t="s">
        <v>6</v>
      </c>
      <c r="R7" s="22" t="s">
        <v>7</v>
      </c>
      <c r="S7" s="22" t="s">
        <v>8</v>
      </c>
      <c r="T7" s="22" t="s">
        <v>9</v>
      </c>
      <c r="U7" s="22" t="s">
        <v>10</v>
      </c>
      <c r="V7" s="22" t="s">
        <v>11</v>
      </c>
      <c r="W7" s="22" t="s">
        <v>12</v>
      </c>
      <c r="X7" s="22" t="s">
        <v>13</v>
      </c>
      <c r="Y7" s="22" t="s">
        <v>14</v>
      </c>
      <c r="Z7" s="22" t="s">
        <v>15</v>
      </c>
      <c r="AA7" s="22" t="s">
        <v>16</v>
      </c>
      <c r="AB7" s="80"/>
      <c r="AC7" s="23" t="s">
        <v>17</v>
      </c>
      <c r="AD7" s="23" t="s">
        <v>18</v>
      </c>
      <c r="AE7" s="2"/>
    </row>
    <row r="8" spans="2:36" ht="15.95" customHeight="1" thickTop="1">
      <c r="B8" s="24" t="s">
        <v>19</v>
      </c>
      <c r="C8" s="84">
        <f t="shared" ref="C8:Q8" si="0">+C9+C54+C55+C56+C73</f>
        <v>40005.399999999994</v>
      </c>
      <c r="D8" s="85">
        <f t="shared" si="0"/>
        <v>30819.600000000002</v>
      </c>
      <c r="E8" s="85">
        <f t="shared" si="0"/>
        <v>33202.800000000003</v>
      </c>
      <c r="F8" s="85">
        <f t="shared" si="0"/>
        <v>48439.4</v>
      </c>
      <c r="G8" s="85">
        <f t="shared" si="0"/>
        <v>34281.4</v>
      </c>
      <c r="H8" s="85">
        <f t="shared" si="0"/>
        <v>33203.299999999996</v>
      </c>
      <c r="I8" s="85">
        <f t="shared" si="0"/>
        <v>37031.299999999996</v>
      </c>
      <c r="J8" s="85">
        <f t="shared" si="0"/>
        <v>35837.700000000012</v>
      </c>
      <c r="K8" s="85">
        <f t="shared" si="0"/>
        <v>35340.1</v>
      </c>
      <c r="L8" s="85">
        <f t="shared" si="0"/>
        <v>37800.700000000004</v>
      </c>
      <c r="M8" s="85">
        <f>+M9+M54+M55+M56+M73</f>
        <v>34098.599999999991</v>
      </c>
      <c r="N8" s="85">
        <f t="shared" si="0"/>
        <v>37044.200000000004</v>
      </c>
      <c r="O8" s="85">
        <f t="shared" si="0"/>
        <v>437104.49999999994</v>
      </c>
      <c r="P8" s="85">
        <f t="shared" si="0"/>
        <v>41856.399999999994</v>
      </c>
      <c r="Q8" s="85">
        <f t="shared" si="0"/>
        <v>33844.900000000009</v>
      </c>
      <c r="R8" s="85">
        <f t="shared" ref="R8:AB8" si="1">+R9+R54+R55+R56+R73+R81</f>
        <v>39671.4</v>
      </c>
      <c r="S8" s="85">
        <f t="shared" si="1"/>
        <v>49272.3</v>
      </c>
      <c r="T8" s="85">
        <f t="shared" si="1"/>
        <v>36972.1</v>
      </c>
      <c r="U8" s="85">
        <f t="shared" si="1"/>
        <v>38669.700000000004</v>
      </c>
      <c r="V8" s="85">
        <f t="shared" si="1"/>
        <v>38441.1</v>
      </c>
      <c r="W8" s="85">
        <f t="shared" si="1"/>
        <v>37478.199999999997</v>
      </c>
      <c r="X8" s="85">
        <f t="shared" si="1"/>
        <v>39057.200000000004</v>
      </c>
      <c r="Y8" s="85">
        <f t="shared" si="1"/>
        <v>41460.5</v>
      </c>
      <c r="Z8" s="85">
        <f t="shared" si="1"/>
        <v>38708.899999999994</v>
      </c>
      <c r="AA8" s="85">
        <f t="shared" si="1"/>
        <v>44858.200000000004</v>
      </c>
      <c r="AB8" s="85">
        <f t="shared" si="1"/>
        <v>480290.9</v>
      </c>
      <c r="AC8" s="85">
        <f t="shared" ref="AC8:AC71" si="2">+AB8-O8</f>
        <v>43186.400000000081</v>
      </c>
      <c r="AD8" s="85">
        <f t="shared" ref="AD8:AD71" si="3">+AC8/O8*100</f>
        <v>9.8801087611772669</v>
      </c>
      <c r="AE8" s="4"/>
      <c r="AF8" s="4"/>
    </row>
    <row r="9" spans="2:36" ht="15.95" customHeight="1">
      <c r="B9" s="25" t="s">
        <v>20</v>
      </c>
      <c r="C9" s="85">
        <f t="shared" ref="C9:AB9" si="4">+C10+C15+C24+C43+C52+C53</f>
        <v>38595.899999999994</v>
      </c>
      <c r="D9" s="85">
        <f t="shared" si="4"/>
        <v>29358</v>
      </c>
      <c r="E9" s="85">
        <f t="shared" si="4"/>
        <v>31528.2</v>
      </c>
      <c r="F9" s="85">
        <f t="shared" si="4"/>
        <v>44406.3</v>
      </c>
      <c r="G9" s="85">
        <f t="shared" si="4"/>
        <v>32065.7</v>
      </c>
      <c r="H9" s="85">
        <f t="shared" si="4"/>
        <v>31478.899999999998</v>
      </c>
      <c r="I9" s="85">
        <f t="shared" si="4"/>
        <v>35148.6</v>
      </c>
      <c r="J9" s="85">
        <f t="shared" si="4"/>
        <v>34210.30000000001</v>
      </c>
      <c r="K9" s="85">
        <f t="shared" si="4"/>
        <v>31656.899999999998</v>
      </c>
      <c r="L9" s="85">
        <f t="shared" si="4"/>
        <v>36350.299999999996</v>
      </c>
      <c r="M9" s="85">
        <f>+M10+M15+M24+M43+M52+M53</f>
        <v>32706.299999999996</v>
      </c>
      <c r="N9" s="85">
        <f t="shared" si="4"/>
        <v>35256.699999999997</v>
      </c>
      <c r="O9" s="85">
        <f t="shared" si="4"/>
        <v>412762.1</v>
      </c>
      <c r="P9" s="85">
        <f t="shared" si="4"/>
        <v>40381.899999999994</v>
      </c>
      <c r="Q9" s="85">
        <f t="shared" si="4"/>
        <v>31612.700000000004</v>
      </c>
      <c r="R9" s="85">
        <f t="shared" si="4"/>
        <v>37901.4</v>
      </c>
      <c r="S9" s="85">
        <f t="shared" si="4"/>
        <v>44441.600000000006</v>
      </c>
      <c r="T9" s="85">
        <f t="shared" si="4"/>
        <v>34943.199999999997</v>
      </c>
      <c r="U9" s="85">
        <f t="shared" si="4"/>
        <v>35515.700000000004</v>
      </c>
      <c r="V9" s="85">
        <f t="shared" si="4"/>
        <v>36745.199999999997</v>
      </c>
      <c r="W9" s="85">
        <f t="shared" si="4"/>
        <v>35527.699999999997</v>
      </c>
      <c r="X9" s="85">
        <f t="shared" si="4"/>
        <v>36312.400000000001</v>
      </c>
      <c r="Y9" s="85">
        <f t="shared" si="4"/>
        <v>39838.800000000003</v>
      </c>
      <c r="Z9" s="85">
        <f t="shared" si="4"/>
        <v>36960.5</v>
      </c>
      <c r="AA9" s="85">
        <f t="shared" si="4"/>
        <v>41459.9</v>
      </c>
      <c r="AB9" s="85">
        <f t="shared" si="4"/>
        <v>451641</v>
      </c>
      <c r="AC9" s="85">
        <f t="shared" si="2"/>
        <v>38878.900000000023</v>
      </c>
      <c r="AD9" s="85">
        <f t="shared" si="3"/>
        <v>9.4192029743040901</v>
      </c>
      <c r="AE9" s="4"/>
      <c r="AF9" s="4"/>
    </row>
    <row r="10" spans="2:36" ht="15.95" customHeight="1">
      <c r="B10" s="26" t="s">
        <v>21</v>
      </c>
      <c r="C10" s="85">
        <f>SUM(C11:C14)</f>
        <v>12754</v>
      </c>
      <c r="D10" s="85">
        <f>SUM(D11:D14)</f>
        <v>8026.0000000000009</v>
      </c>
      <c r="E10" s="85">
        <f>SUM(E11:E14)</f>
        <v>8308.7000000000007</v>
      </c>
      <c r="F10" s="85">
        <f>SUM(F11:F14)</f>
        <v>19583.800000000003</v>
      </c>
      <c r="G10" s="85">
        <f t="shared" ref="G10:Z10" si="5">SUM(G11:G14)</f>
        <v>8719.7000000000007</v>
      </c>
      <c r="H10" s="85">
        <f t="shared" si="5"/>
        <v>8295</v>
      </c>
      <c r="I10" s="85">
        <f t="shared" si="5"/>
        <v>10019.4</v>
      </c>
      <c r="J10" s="85">
        <f t="shared" si="5"/>
        <v>10489.7</v>
      </c>
      <c r="K10" s="85">
        <f t="shared" si="5"/>
        <v>7394</v>
      </c>
      <c r="L10" s="85">
        <f t="shared" si="5"/>
        <v>10179.200000000001</v>
      </c>
      <c r="M10" s="85">
        <f t="shared" si="5"/>
        <v>7920.4</v>
      </c>
      <c r="N10" s="85">
        <f t="shared" si="5"/>
        <v>8129.3000000000011</v>
      </c>
      <c r="O10" s="85">
        <f t="shared" si="5"/>
        <v>119819.20000000001</v>
      </c>
      <c r="P10" s="85">
        <f t="shared" si="5"/>
        <v>14692.6</v>
      </c>
      <c r="Q10" s="85">
        <f t="shared" si="5"/>
        <v>8220.5</v>
      </c>
      <c r="R10" s="85">
        <f t="shared" si="5"/>
        <v>11663.300000000001</v>
      </c>
      <c r="S10" s="85">
        <f t="shared" si="5"/>
        <v>18131</v>
      </c>
      <c r="T10" s="85">
        <f t="shared" si="5"/>
        <v>10056.5</v>
      </c>
      <c r="U10" s="85">
        <f t="shared" si="5"/>
        <v>9144.2000000000007</v>
      </c>
      <c r="V10" s="85">
        <f t="shared" si="5"/>
        <v>12374</v>
      </c>
      <c r="W10" s="85">
        <f t="shared" si="5"/>
        <v>9118.5</v>
      </c>
      <c r="X10" s="85">
        <f t="shared" si="5"/>
        <v>8989.3000000000011</v>
      </c>
      <c r="Y10" s="85">
        <f t="shared" si="5"/>
        <v>12392.7</v>
      </c>
      <c r="Z10" s="85">
        <f t="shared" si="5"/>
        <v>9503.5999999999985</v>
      </c>
      <c r="AA10" s="85">
        <f>SUM(AA11:AA14)</f>
        <v>11413.300000000001</v>
      </c>
      <c r="AB10" s="85">
        <f>SUM(AB11:AB14)</f>
        <v>135699.50000000003</v>
      </c>
      <c r="AC10" s="85">
        <f t="shared" si="2"/>
        <v>15880.300000000017</v>
      </c>
      <c r="AD10" s="85">
        <f t="shared" si="3"/>
        <v>13.253552018374364</v>
      </c>
      <c r="AE10" s="5"/>
    </row>
    <row r="11" spans="2:36" ht="15.95" customHeight="1">
      <c r="B11" s="27" t="s">
        <v>22</v>
      </c>
      <c r="C11" s="86">
        <v>3895.4</v>
      </c>
      <c r="D11" s="86">
        <v>2993.8</v>
      </c>
      <c r="E11" s="86">
        <v>3106</v>
      </c>
      <c r="F11" s="86">
        <v>3049.2</v>
      </c>
      <c r="G11" s="86">
        <v>3134.7</v>
      </c>
      <c r="H11" s="86">
        <v>2886.6</v>
      </c>
      <c r="I11" s="86">
        <v>2653.7</v>
      </c>
      <c r="J11" s="86">
        <v>2889.8</v>
      </c>
      <c r="K11" s="86">
        <v>2645.8</v>
      </c>
      <c r="L11" s="86">
        <v>2550.6999999999998</v>
      </c>
      <c r="M11" s="86">
        <v>2857</v>
      </c>
      <c r="N11" s="86">
        <v>2885.9</v>
      </c>
      <c r="O11" s="86">
        <f>SUM(C11:N11)</f>
        <v>35548.6</v>
      </c>
      <c r="P11" s="86">
        <v>4160.3</v>
      </c>
      <c r="Q11" s="86">
        <v>3329.5</v>
      </c>
      <c r="R11" s="86">
        <v>3857.2</v>
      </c>
      <c r="S11" s="86">
        <v>3252.6</v>
      </c>
      <c r="T11" s="86">
        <v>3766.8</v>
      </c>
      <c r="U11" s="86">
        <v>3028.8</v>
      </c>
      <c r="V11" s="86">
        <v>2839.7</v>
      </c>
      <c r="W11" s="86">
        <v>3250.4</v>
      </c>
      <c r="X11" s="86">
        <v>2998</v>
      </c>
      <c r="Y11" s="86">
        <v>2895</v>
      </c>
      <c r="Z11" s="86">
        <v>2981.4</v>
      </c>
      <c r="AA11" s="86">
        <v>3833.4</v>
      </c>
      <c r="AB11" s="86">
        <f>SUM(P11:AA11)</f>
        <v>40193.100000000006</v>
      </c>
      <c r="AC11" s="86">
        <f t="shared" si="2"/>
        <v>4644.5000000000073</v>
      </c>
      <c r="AD11" s="86">
        <f t="shared" si="3"/>
        <v>13.065212132123369</v>
      </c>
      <c r="AE11" s="4"/>
      <c r="AF11" s="4"/>
    </row>
    <row r="12" spans="2:36" ht="15.95" customHeight="1">
      <c r="B12" s="27" t="s">
        <v>23</v>
      </c>
      <c r="C12" s="86">
        <v>6631.1</v>
      </c>
      <c r="D12" s="86">
        <v>3802.4</v>
      </c>
      <c r="E12" s="86">
        <v>3637.1</v>
      </c>
      <c r="F12" s="86">
        <v>14140.2</v>
      </c>
      <c r="G12" s="86">
        <v>3563.4</v>
      </c>
      <c r="H12" s="86">
        <v>3620.5</v>
      </c>
      <c r="I12" s="86">
        <v>5712.4</v>
      </c>
      <c r="J12" s="86">
        <v>4602.8</v>
      </c>
      <c r="K12" s="86">
        <v>3420.3</v>
      </c>
      <c r="L12" s="86">
        <v>5724.8</v>
      </c>
      <c r="M12" s="86">
        <v>3356.7</v>
      </c>
      <c r="N12" s="86">
        <v>3483.2</v>
      </c>
      <c r="O12" s="86">
        <f>SUM(C12:N12)</f>
        <v>61694.900000000009</v>
      </c>
      <c r="P12" s="86">
        <v>6127.2</v>
      </c>
      <c r="Q12" s="86">
        <v>3506.9</v>
      </c>
      <c r="R12" s="86">
        <v>5328.5</v>
      </c>
      <c r="S12" s="86">
        <v>13071</v>
      </c>
      <c r="T12" s="86">
        <v>3573.2</v>
      </c>
      <c r="U12" s="86">
        <v>4280.1000000000004</v>
      </c>
      <c r="V12" s="86">
        <v>7571.8</v>
      </c>
      <c r="W12" s="86">
        <v>4202.3</v>
      </c>
      <c r="X12" s="86">
        <v>4061.3</v>
      </c>
      <c r="Y12" s="86">
        <v>7662.2</v>
      </c>
      <c r="Z12" s="86">
        <v>4857.3999999999996</v>
      </c>
      <c r="AA12" s="86">
        <v>5120.3</v>
      </c>
      <c r="AB12" s="86">
        <f>SUM(P12:AA12)</f>
        <v>69362.200000000012</v>
      </c>
      <c r="AC12" s="86">
        <f t="shared" si="2"/>
        <v>7667.3000000000029</v>
      </c>
      <c r="AD12" s="86">
        <f t="shared" si="3"/>
        <v>12.427769556316653</v>
      </c>
      <c r="AE12" s="7"/>
    </row>
    <row r="13" spans="2:36" ht="15.95" customHeight="1">
      <c r="B13" s="27" t="s">
        <v>24</v>
      </c>
      <c r="C13" s="86">
        <v>2173.8000000000002</v>
      </c>
      <c r="D13" s="86">
        <v>1171.7</v>
      </c>
      <c r="E13" s="86">
        <v>1497.9</v>
      </c>
      <c r="F13" s="86">
        <v>2138.5</v>
      </c>
      <c r="G13" s="86">
        <v>1943.1</v>
      </c>
      <c r="H13" s="86">
        <v>1654.9</v>
      </c>
      <c r="I13" s="86">
        <v>1592.1</v>
      </c>
      <c r="J13" s="86">
        <v>2930.5</v>
      </c>
      <c r="K13" s="86">
        <v>1268.5</v>
      </c>
      <c r="L13" s="86">
        <v>1846</v>
      </c>
      <c r="M13" s="86">
        <v>1651</v>
      </c>
      <c r="N13" s="86">
        <v>1657.6</v>
      </c>
      <c r="O13" s="86">
        <f>SUM(C13:N13)</f>
        <v>21525.599999999999</v>
      </c>
      <c r="P13" s="86">
        <v>4348.1000000000004</v>
      </c>
      <c r="Q13" s="86">
        <v>1298.0999999999999</v>
      </c>
      <c r="R13" s="86">
        <v>2397.1999999999998</v>
      </c>
      <c r="S13" s="86">
        <v>1735.3</v>
      </c>
      <c r="T13" s="86">
        <v>2641.5</v>
      </c>
      <c r="U13" s="86">
        <v>1764.9</v>
      </c>
      <c r="V13" s="86">
        <v>1901.8</v>
      </c>
      <c r="W13" s="86">
        <v>1583.9</v>
      </c>
      <c r="X13" s="86">
        <v>1854.3</v>
      </c>
      <c r="Y13" s="86">
        <v>1767.6</v>
      </c>
      <c r="Z13" s="86">
        <v>1584.5</v>
      </c>
      <c r="AA13" s="86">
        <v>2371.9</v>
      </c>
      <c r="AB13" s="86">
        <f>SUM(P13:AA13)</f>
        <v>25249.1</v>
      </c>
      <c r="AC13" s="86">
        <f t="shared" si="2"/>
        <v>3723.5</v>
      </c>
      <c r="AD13" s="86">
        <f t="shared" si="3"/>
        <v>17.298007953320699</v>
      </c>
      <c r="AE13" s="7"/>
      <c r="AF13" s="7"/>
      <c r="AG13" s="7"/>
      <c r="AH13" s="7"/>
      <c r="AI13" s="7"/>
      <c r="AJ13" s="7"/>
    </row>
    <row r="14" spans="2:36" ht="15.95" customHeight="1">
      <c r="B14" s="27" t="s">
        <v>25</v>
      </c>
      <c r="C14" s="86">
        <v>53.7</v>
      </c>
      <c r="D14" s="86">
        <v>58.1</v>
      </c>
      <c r="E14" s="86">
        <v>67.7</v>
      </c>
      <c r="F14" s="86">
        <v>255.9</v>
      </c>
      <c r="G14" s="86">
        <v>78.5</v>
      </c>
      <c r="H14" s="86">
        <v>133</v>
      </c>
      <c r="I14" s="86">
        <v>61.2</v>
      </c>
      <c r="J14" s="86">
        <v>66.599999999999994</v>
      </c>
      <c r="K14" s="86">
        <v>59.4</v>
      </c>
      <c r="L14" s="86">
        <v>57.7</v>
      </c>
      <c r="M14" s="86">
        <v>55.7</v>
      </c>
      <c r="N14" s="86">
        <v>102.6</v>
      </c>
      <c r="O14" s="86">
        <f>SUM(C14:N14)</f>
        <v>1050.1000000000001</v>
      </c>
      <c r="P14" s="86">
        <v>57</v>
      </c>
      <c r="Q14" s="86">
        <v>86</v>
      </c>
      <c r="R14" s="86">
        <v>80.400000000000006</v>
      </c>
      <c r="S14" s="86">
        <v>72.099999999999994</v>
      </c>
      <c r="T14" s="86">
        <v>75</v>
      </c>
      <c r="U14" s="86">
        <v>70.400000000000006</v>
      </c>
      <c r="V14" s="86">
        <v>60.7</v>
      </c>
      <c r="W14" s="86">
        <v>81.900000000000006</v>
      </c>
      <c r="X14" s="86">
        <v>75.7</v>
      </c>
      <c r="Y14" s="86">
        <v>67.900000000000006</v>
      </c>
      <c r="Z14" s="86">
        <v>80.3</v>
      </c>
      <c r="AA14" s="86">
        <v>87.7</v>
      </c>
      <c r="AB14" s="86">
        <f>SUM(P14:AA14)</f>
        <v>895.1</v>
      </c>
      <c r="AC14" s="86">
        <f t="shared" si="2"/>
        <v>-155.00000000000011</v>
      </c>
      <c r="AD14" s="86">
        <f t="shared" si="3"/>
        <v>-14.760499000095237</v>
      </c>
      <c r="AE14" s="7"/>
    </row>
    <row r="15" spans="2:36" ht="15.95" customHeight="1">
      <c r="B15" s="25" t="s">
        <v>26</v>
      </c>
      <c r="C15" s="85">
        <f t="shared" ref="C15:AB15" si="6">+C16+C23</f>
        <v>1148.3</v>
      </c>
      <c r="D15" s="85">
        <f t="shared" si="6"/>
        <v>1125.1000000000001</v>
      </c>
      <c r="E15" s="85">
        <f t="shared" si="6"/>
        <v>1972.3</v>
      </c>
      <c r="F15" s="85">
        <f t="shared" si="6"/>
        <v>2433.1999999999998</v>
      </c>
      <c r="G15" s="85">
        <f t="shared" si="6"/>
        <v>1485.6</v>
      </c>
      <c r="H15" s="85">
        <f t="shared" si="6"/>
        <v>1385.7</v>
      </c>
      <c r="I15" s="85">
        <f t="shared" si="6"/>
        <v>1625.2000000000003</v>
      </c>
      <c r="J15" s="85">
        <f t="shared" si="6"/>
        <v>1251.2</v>
      </c>
      <c r="K15" s="85">
        <f>+K16+K23</f>
        <v>1632.4999999999998</v>
      </c>
      <c r="L15" s="85">
        <f>+L16+L23</f>
        <v>2390.7999999999997</v>
      </c>
      <c r="M15" s="85">
        <f>+M16+M23</f>
        <v>1187.9999999999998</v>
      </c>
      <c r="N15" s="85">
        <f t="shared" si="6"/>
        <v>1406.2</v>
      </c>
      <c r="O15" s="85">
        <f t="shared" si="6"/>
        <v>19044.099999999999</v>
      </c>
      <c r="P15" s="85">
        <f t="shared" si="6"/>
        <v>1227.3999999999999</v>
      </c>
      <c r="Q15" s="85">
        <f t="shared" si="6"/>
        <v>1383.4</v>
      </c>
      <c r="R15" s="85">
        <f t="shared" si="6"/>
        <v>2022.6999999999998</v>
      </c>
      <c r="S15" s="85">
        <f t="shared" si="6"/>
        <v>2723.7</v>
      </c>
      <c r="T15" s="85">
        <f t="shared" si="6"/>
        <v>1338.7999999999997</v>
      </c>
      <c r="U15" s="85">
        <f t="shared" si="6"/>
        <v>1483.8</v>
      </c>
      <c r="V15" s="85">
        <f t="shared" si="6"/>
        <v>1491.3999999999999</v>
      </c>
      <c r="W15" s="85">
        <f t="shared" si="6"/>
        <v>1336</v>
      </c>
      <c r="X15" s="85">
        <f>+X16+X23</f>
        <v>1972.8</v>
      </c>
      <c r="Y15" s="85">
        <f>+Y16+Y23</f>
        <v>2415.5000000000005</v>
      </c>
      <c r="Z15" s="85">
        <f>+Z16+Z23</f>
        <v>1461.5</v>
      </c>
      <c r="AA15" s="85">
        <f t="shared" si="6"/>
        <v>1860.3</v>
      </c>
      <c r="AB15" s="85">
        <f t="shared" si="6"/>
        <v>20717.3</v>
      </c>
      <c r="AC15" s="85">
        <f t="shared" si="2"/>
        <v>1673.2000000000007</v>
      </c>
      <c r="AD15" s="85">
        <f t="shared" si="3"/>
        <v>8.7859231993110765</v>
      </c>
      <c r="AE15" s="7"/>
    </row>
    <row r="16" spans="2:36" ht="15.95" customHeight="1">
      <c r="B16" s="28" t="s">
        <v>27</v>
      </c>
      <c r="C16" s="85">
        <f t="shared" ref="C16:AB16" si="7">SUM(C17:C22)</f>
        <v>1106.7</v>
      </c>
      <c r="D16" s="85">
        <f t="shared" si="7"/>
        <v>1073.9000000000001</v>
      </c>
      <c r="E16" s="85">
        <f t="shared" si="7"/>
        <v>1899.7</v>
      </c>
      <c r="F16" s="85">
        <f t="shared" si="7"/>
        <v>2378</v>
      </c>
      <c r="G16" s="85">
        <f t="shared" si="7"/>
        <v>1429.5</v>
      </c>
      <c r="H16" s="85">
        <f t="shared" si="7"/>
        <v>1319.2</v>
      </c>
      <c r="I16" s="85">
        <f t="shared" si="7"/>
        <v>1569.8000000000002</v>
      </c>
      <c r="J16" s="85">
        <f t="shared" si="7"/>
        <v>1202.8</v>
      </c>
      <c r="K16" s="85">
        <f>SUM(K17:K22)</f>
        <v>1567.7999999999997</v>
      </c>
      <c r="L16" s="85">
        <f>SUM(L17:L22)</f>
        <v>2325.9999999999995</v>
      </c>
      <c r="M16" s="85">
        <f>SUM(M17:M22)</f>
        <v>1125.6999999999998</v>
      </c>
      <c r="N16" s="85">
        <f t="shared" si="7"/>
        <v>1337.2</v>
      </c>
      <c r="O16" s="85">
        <f t="shared" si="7"/>
        <v>18336.3</v>
      </c>
      <c r="P16" s="85">
        <f t="shared" si="7"/>
        <v>1189.3</v>
      </c>
      <c r="Q16" s="85">
        <f t="shared" si="7"/>
        <v>1331.7</v>
      </c>
      <c r="R16" s="85">
        <f t="shared" si="7"/>
        <v>1960.4999999999998</v>
      </c>
      <c r="S16" s="85">
        <f t="shared" si="7"/>
        <v>2656.7</v>
      </c>
      <c r="T16" s="85">
        <f t="shared" si="7"/>
        <v>1255.2999999999997</v>
      </c>
      <c r="U16" s="85">
        <f t="shared" si="7"/>
        <v>1406.1</v>
      </c>
      <c r="V16" s="85">
        <f t="shared" si="7"/>
        <v>1431.8999999999999</v>
      </c>
      <c r="W16" s="85">
        <f t="shared" si="7"/>
        <v>1268.7</v>
      </c>
      <c r="X16" s="85">
        <f>SUM(X17:X22)</f>
        <v>1876.7</v>
      </c>
      <c r="Y16" s="85">
        <f>SUM(Y17:Y22)</f>
        <v>2328.0000000000005</v>
      </c>
      <c r="Z16" s="85">
        <f>SUM(Z17:Z22)</f>
        <v>1361.8</v>
      </c>
      <c r="AA16" s="85">
        <f t="shared" si="7"/>
        <v>1742.6</v>
      </c>
      <c r="AB16" s="85">
        <f t="shared" si="7"/>
        <v>19809.3</v>
      </c>
      <c r="AC16" s="85">
        <f t="shared" si="2"/>
        <v>1473</v>
      </c>
      <c r="AD16" s="85">
        <f t="shared" si="3"/>
        <v>8.0332455293597942</v>
      </c>
      <c r="AE16" s="2"/>
    </row>
    <row r="17" spans="2:33" ht="15.95" customHeight="1">
      <c r="B17" s="29" t="s">
        <v>28</v>
      </c>
      <c r="C17" s="86">
        <v>38.200000000000003</v>
      </c>
      <c r="D17" s="86">
        <v>130.30000000000001</v>
      </c>
      <c r="E17" s="86">
        <v>562.9</v>
      </c>
      <c r="F17" s="86">
        <v>82.4</v>
      </c>
      <c r="G17" s="86">
        <v>75.900000000000006</v>
      </c>
      <c r="H17" s="86">
        <v>68</v>
      </c>
      <c r="I17" s="86">
        <v>57.2</v>
      </c>
      <c r="J17" s="86">
        <v>91.7</v>
      </c>
      <c r="K17" s="86">
        <v>480.7</v>
      </c>
      <c r="L17" s="86">
        <v>68.3</v>
      </c>
      <c r="M17" s="86">
        <v>49.5</v>
      </c>
      <c r="N17" s="86">
        <v>49.8</v>
      </c>
      <c r="O17" s="86">
        <f t="shared" ref="O17:O23" si="8">SUM(C17:N17)</f>
        <v>1754.8999999999999</v>
      </c>
      <c r="P17" s="86">
        <v>47.4</v>
      </c>
      <c r="Q17" s="86">
        <v>142.19999999999999</v>
      </c>
      <c r="R17" s="86">
        <v>588.4</v>
      </c>
      <c r="S17" s="86">
        <v>98.8</v>
      </c>
      <c r="T17" s="86">
        <v>63.2</v>
      </c>
      <c r="U17" s="86">
        <v>58.5</v>
      </c>
      <c r="V17" s="86">
        <v>51.5</v>
      </c>
      <c r="W17" s="86">
        <v>101.7</v>
      </c>
      <c r="X17" s="86">
        <v>534.1</v>
      </c>
      <c r="Y17" s="86">
        <v>72.900000000000006</v>
      </c>
      <c r="Z17" s="86">
        <v>59.6</v>
      </c>
      <c r="AA17" s="86">
        <v>53</v>
      </c>
      <c r="AB17" s="86">
        <f t="shared" ref="AB17:AB23" si="9">SUM(P17:AA17)</f>
        <v>1871.3000000000002</v>
      </c>
      <c r="AC17" s="86">
        <f t="shared" si="2"/>
        <v>116.40000000000032</v>
      </c>
      <c r="AD17" s="86">
        <f t="shared" si="3"/>
        <v>6.6328565730241218</v>
      </c>
      <c r="AE17" s="2"/>
    </row>
    <row r="18" spans="2:33" ht="15.95" customHeight="1">
      <c r="B18" s="29" t="s">
        <v>29</v>
      </c>
      <c r="C18" s="86">
        <v>137.80000000000001</v>
      </c>
      <c r="D18" s="86">
        <v>50.9</v>
      </c>
      <c r="E18" s="86">
        <v>112.6</v>
      </c>
      <c r="F18" s="86">
        <v>1253.2</v>
      </c>
      <c r="G18" s="86">
        <v>140.5</v>
      </c>
      <c r="H18" s="86">
        <v>142.9</v>
      </c>
      <c r="I18" s="86">
        <v>168.3</v>
      </c>
      <c r="J18" s="86">
        <v>78.099999999999994</v>
      </c>
      <c r="K18" s="86">
        <v>103.1</v>
      </c>
      <c r="L18" s="86">
        <v>1062.4000000000001</v>
      </c>
      <c r="M18" s="86">
        <v>103.9</v>
      </c>
      <c r="N18" s="86">
        <v>91.4</v>
      </c>
      <c r="O18" s="86">
        <f t="shared" si="8"/>
        <v>3445.1000000000004</v>
      </c>
      <c r="P18" s="86">
        <v>112.2</v>
      </c>
      <c r="Q18" s="86">
        <v>72.3</v>
      </c>
      <c r="R18" s="86">
        <v>107.4</v>
      </c>
      <c r="S18" s="86">
        <v>1305</v>
      </c>
      <c r="T18" s="86">
        <v>135.5</v>
      </c>
      <c r="U18" s="86">
        <v>133.19999999999999</v>
      </c>
      <c r="V18" s="86">
        <v>141.19999999999999</v>
      </c>
      <c r="W18" s="86">
        <v>85.4</v>
      </c>
      <c r="X18" s="86">
        <v>112.2</v>
      </c>
      <c r="Y18" s="86">
        <v>1131.4000000000001</v>
      </c>
      <c r="Z18" s="86">
        <v>123.9</v>
      </c>
      <c r="AA18" s="86">
        <v>84.3</v>
      </c>
      <c r="AB18" s="86">
        <f t="shared" si="9"/>
        <v>3544.0000000000005</v>
      </c>
      <c r="AC18" s="86">
        <f t="shared" si="2"/>
        <v>98.900000000000091</v>
      </c>
      <c r="AD18" s="86">
        <f t="shared" si="3"/>
        <v>2.8707439551827254</v>
      </c>
      <c r="AE18" s="8"/>
    </row>
    <row r="19" spans="2:33" ht="15.95" customHeight="1">
      <c r="B19" s="29" t="s">
        <v>30</v>
      </c>
      <c r="C19" s="86">
        <v>283.10000000000002</v>
      </c>
      <c r="D19" s="86">
        <v>407.8</v>
      </c>
      <c r="E19" s="86">
        <v>437.2</v>
      </c>
      <c r="F19" s="86">
        <v>374.5</v>
      </c>
      <c r="G19" s="86">
        <v>434.3</v>
      </c>
      <c r="H19" s="86">
        <v>486</v>
      </c>
      <c r="I19" s="86">
        <v>574.4</v>
      </c>
      <c r="J19" s="86">
        <v>462.5</v>
      </c>
      <c r="K19" s="86">
        <v>444.4</v>
      </c>
      <c r="L19" s="86">
        <v>447.3</v>
      </c>
      <c r="M19" s="86">
        <v>382.4</v>
      </c>
      <c r="N19" s="86">
        <v>435.3</v>
      </c>
      <c r="O19" s="86">
        <f t="shared" si="8"/>
        <v>5169.2</v>
      </c>
      <c r="P19" s="86">
        <v>390.7</v>
      </c>
      <c r="Q19" s="86">
        <v>476.4</v>
      </c>
      <c r="R19" s="86">
        <v>574.79999999999995</v>
      </c>
      <c r="S19" s="86">
        <v>462</v>
      </c>
      <c r="T19" s="86">
        <v>394.4</v>
      </c>
      <c r="U19" s="86">
        <v>487.1</v>
      </c>
      <c r="V19" s="86">
        <v>468.8</v>
      </c>
      <c r="W19" s="86">
        <v>422.8</v>
      </c>
      <c r="X19" s="86">
        <v>452.9</v>
      </c>
      <c r="Y19" s="86">
        <v>504.3</v>
      </c>
      <c r="Z19" s="86">
        <v>501.2</v>
      </c>
      <c r="AA19" s="86">
        <v>532.79999999999995</v>
      </c>
      <c r="AB19" s="86">
        <f t="shared" si="9"/>
        <v>5668.2</v>
      </c>
      <c r="AC19" s="86">
        <f t="shared" si="2"/>
        <v>499</v>
      </c>
      <c r="AD19" s="86">
        <f t="shared" si="3"/>
        <v>9.6533312698289873</v>
      </c>
      <c r="AE19" s="2"/>
    </row>
    <row r="20" spans="2:33" ht="15.95" customHeight="1">
      <c r="B20" s="30" t="s">
        <v>31</v>
      </c>
      <c r="C20" s="86">
        <v>81.099999999999994</v>
      </c>
      <c r="D20" s="86">
        <v>77.7</v>
      </c>
      <c r="E20" s="86">
        <v>89.5</v>
      </c>
      <c r="F20" s="86">
        <v>78.5</v>
      </c>
      <c r="G20" s="86">
        <v>78.400000000000006</v>
      </c>
      <c r="H20" s="86">
        <v>76.400000000000006</v>
      </c>
      <c r="I20" s="86">
        <v>75.599999999999994</v>
      </c>
      <c r="J20" s="86">
        <v>75.599999999999994</v>
      </c>
      <c r="K20" s="86">
        <v>68.5</v>
      </c>
      <c r="L20" s="86">
        <v>81.099999999999994</v>
      </c>
      <c r="M20" s="86">
        <v>77.8</v>
      </c>
      <c r="N20" s="86">
        <v>86.8</v>
      </c>
      <c r="O20" s="86">
        <f t="shared" si="8"/>
        <v>947</v>
      </c>
      <c r="P20" s="86">
        <v>76.900000000000006</v>
      </c>
      <c r="Q20" s="86">
        <v>92.5</v>
      </c>
      <c r="R20" s="86">
        <v>87.2</v>
      </c>
      <c r="S20" s="86">
        <v>87.3</v>
      </c>
      <c r="T20" s="86">
        <v>79.5</v>
      </c>
      <c r="U20" s="86">
        <v>85.8</v>
      </c>
      <c r="V20" s="86">
        <v>84.5</v>
      </c>
      <c r="W20" s="86">
        <v>86.3</v>
      </c>
      <c r="X20" s="86">
        <v>81.7</v>
      </c>
      <c r="Y20" s="86">
        <v>76.400000000000006</v>
      </c>
      <c r="Z20" s="86">
        <v>79.5</v>
      </c>
      <c r="AA20" s="86">
        <v>87.8</v>
      </c>
      <c r="AB20" s="86">
        <f t="shared" si="9"/>
        <v>1005.4</v>
      </c>
      <c r="AC20" s="86">
        <f t="shared" si="2"/>
        <v>58.399999999999977</v>
      </c>
      <c r="AD20" s="86">
        <f t="shared" si="3"/>
        <v>6.1668426610348446</v>
      </c>
      <c r="AE20" s="2"/>
    </row>
    <row r="21" spans="2:33" ht="15.95" customHeight="1">
      <c r="B21" s="29" t="s">
        <v>32</v>
      </c>
      <c r="C21" s="86">
        <v>502</v>
      </c>
      <c r="D21" s="86">
        <v>345.8</v>
      </c>
      <c r="E21" s="86">
        <v>558.29999999999995</v>
      </c>
      <c r="F21" s="86">
        <v>431.4</v>
      </c>
      <c r="G21" s="86">
        <v>571.1</v>
      </c>
      <c r="H21" s="86">
        <v>458</v>
      </c>
      <c r="I21" s="86">
        <v>616.9</v>
      </c>
      <c r="J21" s="86">
        <v>440.2</v>
      </c>
      <c r="K21" s="86">
        <v>420.1</v>
      </c>
      <c r="L21" s="86">
        <v>585.79999999999995</v>
      </c>
      <c r="M21" s="86">
        <v>454.6</v>
      </c>
      <c r="N21" s="86">
        <v>566.6</v>
      </c>
      <c r="O21" s="86">
        <f t="shared" si="8"/>
        <v>5950.8000000000011</v>
      </c>
      <c r="P21" s="86">
        <v>524.79999999999995</v>
      </c>
      <c r="Q21" s="86">
        <v>481.9</v>
      </c>
      <c r="R21" s="86">
        <v>479.9</v>
      </c>
      <c r="S21" s="86">
        <v>599.79999999999995</v>
      </c>
      <c r="T21" s="86">
        <v>496.1</v>
      </c>
      <c r="U21" s="86">
        <v>500.6</v>
      </c>
      <c r="V21" s="86">
        <v>622.6</v>
      </c>
      <c r="W21" s="86">
        <v>495.7</v>
      </c>
      <c r="X21" s="86">
        <v>622.70000000000005</v>
      </c>
      <c r="Y21" s="86">
        <v>489.6</v>
      </c>
      <c r="Z21" s="86">
        <v>505</v>
      </c>
      <c r="AA21" s="86">
        <v>772.2</v>
      </c>
      <c r="AB21" s="86">
        <f t="shared" si="9"/>
        <v>6590.9</v>
      </c>
      <c r="AC21" s="86">
        <f t="shared" si="2"/>
        <v>640.09999999999854</v>
      </c>
      <c r="AD21" s="86">
        <f t="shared" si="3"/>
        <v>10.756536936210232</v>
      </c>
      <c r="AE21" s="4"/>
    </row>
    <row r="22" spans="2:33" ht="15.95" customHeight="1">
      <c r="B22" s="30" t="s">
        <v>33</v>
      </c>
      <c r="C22" s="86">
        <v>64.5</v>
      </c>
      <c r="D22" s="86">
        <v>61.4</v>
      </c>
      <c r="E22" s="86">
        <v>139.19999999999999</v>
      </c>
      <c r="F22" s="86">
        <v>158</v>
      </c>
      <c r="G22" s="86">
        <v>129.30000000000001</v>
      </c>
      <c r="H22" s="86">
        <v>87.9</v>
      </c>
      <c r="I22" s="86">
        <v>77.400000000000006</v>
      </c>
      <c r="J22" s="86">
        <v>54.7</v>
      </c>
      <c r="K22" s="86">
        <v>51</v>
      </c>
      <c r="L22" s="86">
        <v>81.099999999999994</v>
      </c>
      <c r="M22" s="86">
        <v>57.5</v>
      </c>
      <c r="N22" s="86">
        <v>107.3</v>
      </c>
      <c r="O22" s="86">
        <f t="shared" si="8"/>
        <v>1069.3000000000002</v>
      </c>
      <c r="P22" s="86">
        <v>37.299999999999997</v>
      </c>
      <c r="Q22" s="86">
        <v>66.400000000000006</v>
      </c>
      <c r="R22" s="86">
        <v>122.8</v>
      </c>
      <c r="S22" s="86">
        <v>103.8</v>
      </c>
      <c r="T22" s="86">
        <v>86.6</v>
      </c>
      <c r="U22" s="86">
        <v>140.9</v>
      </c>
      <c r="V22" s="86">
        <v>63.3</v>
      </c>
      <c r="W22" s="86">
        <v>76.8</v>
      </c>
      <c r="X22" s="86">
        <v>73.099999999999994</v>
      </c>
      <c r="Y22" s="86">
        <v>53.4</v>
      </c>
      <c r="Z22" s="86">
        <v>92.6</v>
      </c>
      <c r="AA22" s="86">
        <v>212.5</v>
      </c>
      <c r="AB22" s="86">
        <f t="shared" si="9"/>
        <v>1129.5</v>
      </c>
      <c r="AC22" s="86">
        <f t="shared" si="2"/>
        <v>60.199999999999818</v>
      </c>
      <c r="AD22" s="86">
        <f t="shared" si="3"/>
        <v>5.6298513045917709</v>
      </c>
      <c r="AE22" s="4"/>
    </row>
    <row r="23" spans="2:33" ht="15.95" customHeight="1">
      <c r="B23" s="28" t="s">
        <v>34</v>
      </c>
      <c r="C23" s="85">
        <v>41.6</v>
      </c>
      <c r="D23" s="85">
        <v>51.2</v>
      </c>
      <c r="E23" s="85">
        <v>72.599999999999994</v>
      </c>
      <c r="F23" s="85">
        <v>55.2</v>
      </c>
      <c r="G23" s="85">
        <v>56.1</v>
      </c>
      <c r="H23" s="85">
        <v>66.5</v>
      </c>
      <c r="I23" s="85">
        <v>55.4</v>
      </c>
      <c r="J23" s="85">
        <v>48.4</v>
      </c>
      <c r="K23" s="85">
        <v>64.7</v>
      </c>
      <c r="L23" s="85">
        <v>64.8</v>
      </c>
      <c r="M23" s="85">
        <v>62.3</v>
      </c>
      <c r="N23" s="85">
        <v>69</v>
      </c>
      <c r="O23" s="85">
        <f t="shared" si="8"/>
        <v>707.8</v>
      </c>
      <c r="P23" s="85">
        <v>38.1</v>
      </c>
      <c r="Q23" s="85">
        <v>51.7</v>
      </c>
      <c r="R23" s="85">
        <v>62.2</v>
      </c>
      <c r="S23" s="85">
        <v>67</v>
      </c>
      <c r="T23" s="85">
        <v>83.5</v>
      </c>
      <c r="U23" s="85">
        <v>77.7</v>
      </c>
      <c r="V23" s="85">
        <v>59.5</v>
      </c>
      <c r="W23" s="85">
        <v>67.3</v>
      </c>
      <c r="X23" s="85">
        <v>96.1</v>
      </c>
      <c r="Y23" s="85">
        <v>87.5</v>
      </c>
      <c r="Z23" s="85">
        <v>99.7</v>
      </c>
      <c r="AA23" s="85">
        <v>117.7</v>
      </c>
      <c r="AB23" s="85">
        <f t="shared" si="9"/>
        <v>908.00000000000011</v>
      </c>
      <c r="AC23" s="85">
        <f t="shared" si="2"/>
        <v>200.20000000000016</v>
      </c>
      <c r="AD23" s="85">
        <f t="shared" si="3"/>
        <v>28.284826222096658</v>
      </c>
      <c r="AE23" s="2"/>
    </row>
    <row r="24" spans="2:33" ht="15.95" customHeight="1">
      <c r="B24" s="26" t="s">
        <v>35</v>
      </c>
      <c r="C24" s="85">
        <f t="shared" ref="C24:AB24" si="10">+C25+C28+C36+C42</f>
        <v>22417.4</v>
      </c>
      <c r="D24" s="85">
        <f t="shared" si="10"/>
        <v>18058.5</v>
      </c>
      <c r="E24" s="85">
        <f t="shared" si="10"/>
        <v>18745.100000000002</v>
      </c>
      <c r="F24" s="85">
        <f t="shared" si="10"/>
        <v>20052.400000000001</v>
      </c>
      <c r="G24" s="85">
        <f t="shared" si="10"/>
        <v>19215.599999999999</v>
      </c>
      <c r="H24" s="85">
        <f t="shared" si="10"/>
        <v>19313.599999999999</v>
      </c>
      <c r="I24" s="85">
        <f t="shared" si="10"/>
        <v>20511.400000000001</v>
      </c>
      <c r="J24" s="85">
        <f t="shared" si="10"/>
        <v>19844.500000000004</v>
      </c>
      <c r="K24" s="85">
        <f>+K25+K28+K36+K42</f>
        <v>19835.899999999998</v>
      </c>
      <c r="L24" s="85">
        <f>+L25+L28+L36+L42</f>
        <v>21015.200000000001</v>
      </c>
      <c r="M24" s="85">
        <f>+M25+M28+M36+M42</f>
        <v>20585.899999999998</v>
      </c>
      <c r="N24" s="85">
        <f t="shared" si="10"/>
        <v>22686.799999999996</v>
      </c>
      <c r="O24" s="85">
        <f t="shared" si="10"/>
        <v>242282.29999999996</v>
      </c>
      <c r="P24" s="85">
        <f t="shared" si="10"/>
        <v>22129.7</v>
      </c>
      <c r="Q24" s="85">
        <f t="shared" si="10"/>
        <v>19591.500000000004</v>
      </c>
      <c r="R24" s="85">
        <f t="shared" si="10"/>
        <v>21328.9</v>
      </c>
      <c r="S24" s="85">
        <f t="shared" si="10"/>
        <v>20863.100000000002</v>
      </c>
      <c r="T24" s="85">
        <f t="shared" si="10"/>
        <v>20533.900000000001</v>
      </c>
      <c r="U24" s="85">
        <f t="shared" si="10"/>
        <v>22174.800000000003</v>
      </c>
      <c r="V24" s="85">
        <f t="shared" si="10"/>
        <v>20295.2</v>
      </c>
      <c r="W24" s="85">
        <f t="shared" si="10"/>
        <v>21993.7</v>
      </c>
      <c r="X24" s="85">
        <f>+X25+X28+X36+X42</f>
        <v>22442.3</v>
      </c>
      <c r="Y24" s="85">
        <f>+Y25+Y28+Y36+Y42</f>
        <v>22111.5</v>
      </c>
      <c r="Z24" s="85">
        <f>+Z25+Z28+Z36+Z42</f>
        <v>22589.4</v>
      </c>
      <c r="AA24" s="85">
        <f t="shared" si="10"/>
        <v>25000.999999999996</v>
      </c>
      <c r="AB24" s="85">
        <f t="shared" si="10"/>
        <v>261054.99999999997</v>
      </c>
      <c r="AC24" s="85">
        <f t="shared" si="2"/>
        <v>18772.700000000012</v>
      </c>
      <c r="AD24" s="85">
        <f t="shared" si="3"/>
        <v>7.7482754621365304</v>
      </c>
      <c r="AE24" s="2"/>
    </row>
    <row r="25" spans="2:33" ht="15.95" customHeight="1">
      <c r="B25" s="31" t="s">
        <v>36</v>
      </c>
      <c r="C25" s="85">
        <f t="shared" ref="C25:AB25" si="11">+C26+C27</f>
        <v>12832.2</v>
      </c>
      <c r="D25" s="85">
        <f t="shared" si="11"/>
        <v>11123.9</v>
      </c>
      <c r="E25" s="85">
        <f t="shared" si="11"/>
        <v>11973</v>
      </c>
      <c r="F25" s="85">
        <f t="shared" si="11"/>
        <v>11892.7</v>
      </c>
      <c r="G25" s="85">
        <f t="shared" si="11"/>
        <v>11921.9</v>
      </c>
      <c r="H25" s="85">
        <f t="shared" si="11"/>
        <v>11935.8</v>
      </c>
      <c r="I25" s="85">
        <f t="shared" si="11"/>
        <v>12315.2</v>
      </c>
      <c r="J25" s="85">
        <f t="shared" si="11"/>
        <v>12330.7</v>
      </c>
      <c r="K25" s="85">
        <f>+K26+K27</f>
        <v>12484.9</v>
      </c>
      <c r="L25" s="85">
        <f>+L26+L27</f>
        <v>12358.9</v>
      </c>
      <c r="M25" s="85">
        <f>+M26+M27</f>
        <v>12690.3</v>
      </c>
      <c r="N25" s="85">
        <f t="shared" si="11"/>
        <v>13179.3</v>
      </c>
      <c r="O25" s="85">
        <f t="shared" si="11"/>
        <v>147038.79999999999</v>
      </c>
      <c r="P25" s="85">
        <f t="shared" si="11"/>
        <v>13091.2</v>
      </c>
      <c r="Q25" s="85">
        <f t="shared" si="11"/>
        <v>12228.400000000001</v>
      </c>
      <c r="R25" s="85">
        <f t="shared" si="11"/>
        <v>13195.5</v>
      </c>
      <c r="S25" s="85">
        <f t="shared" si="11"/>
        <v>13082.7</v>
      </c>
      <c r="T25" s="85">
        <f t="shared" si="11"/>
        <v>13189.8</v>
      </c>
      <c r="U25" s="85">
        <f t="shared" si="11"/>
        <v>13317.1</v>
      </c>
      <c r="V25" s="85">
        <f t="shared" si="11"/>
        <v>12764.9</v>
      </c>
      <c r="W25" s="85">
        <f t="shared" si="11"/>
        <v>13888.8</v>
      </c>
      <c r="X25" s="85">
        <f>+X26+X27</f>
        <v>13443.7</v>
      </c>
      <c r="Y25" s="85">
        <f>+Y26+Y27</f>
        <v>13372.5</v>
      </c>
      <c r="Z25" s="85">
        <f>+Z26+Z27</f>
        <v>13595</v>
      </c>
      <c r="AA25" s="85">
        <f t="shared" si="11"/>
        <v>14042.3</v>
      </c>
      <c r="AB25" s="85">
        <f t="shared" si="11"/>
        <v>159211.9</v>
      </c>
      <c r="AC25" s="85">
        <f t="shared" si="2"/>
        <v>12173.100000000006</v>
      </c>
      <c r="AD25" s="85">
        <f t="shared" si="3"/>
        <v>8.2788352462071284</v>
      </c>
      <c r="AE25" s="9"/>
    </row>
    <row r="26" spans="2:33" ht="15.95" customHeight="1">
      <c r="B26" s="32" t="s">
        <v>37</v>
      </c>
      <c r="C26" s="86">
        <v>8533</v>
      </c>
      <c r="D26" s="86">
        <v>6895.2</v>
      </c>
      <c r="E26" s="86">
        <v>6908.6</v>
      </c>
      <c r="F26" s="86">
        <v>7267.1</v>
      </c>
      <c r="G26" s="86">
        <v>6848.9</v>
      </c>
      <c r="H26" s="86">
        <v>6875.3</v>
      </c>
      <c r="I26" s="86">
        <v>6954.1</v>
      </c>
      <c r="J26" s="86">
        <v>7273.3</v>
      </c>
      <c r="K26" s="86">
        <v>6947</v>
      </c>
      <c r="L26" s="86">
        <v>6470.5</v>
      </c>
      <c r="M26" s="86">
        <v>6820.5</v>
      </c>
      <c r="N26" s="86">
        <v>7128.2</v>
      </c>
      <c r="O26" s="86">
        <f>SUM(C26:N26)</f>
        <v>84921.7</v>
      </c>
      <c r="P26" s="86">
        <v>8685.5</v>
      </c>
      <c r="Q26" s="86">
        <v>7325.1</v>
      </c>
      <c r="R26" s="86">
        <v>7623.7</v>
      </c>
      <c r="S26" s="86">
        <v>7919.4</v>
      </c>
      <c r="T26" s="86">
        <v>7731.1</v>
      </c>
      <c r="U26" s="86">
        <v>7791.1</v>
      </c>
      <c r="V26" s="86">
        <v>7539</v>
      </c>
      <c r="W26" s="86">
        <v>7857.5</v>
      </c>
      <c r="X26" s="86">
        <v>7563.6</v>
      </c>
      <c r="Y26" s="86">
        <v>7092.1</v>
      </c>
      <c r="Z26" s="86">
        <v>7076.4</v>
      </c>
      <c r="AA26" s="86">
        <v>7845</v>
      </c>
      <c r="AB26" s="86">
        <f>SUM(P26:AA26)</f>
        <v>92049.5</v>
      </c>
      <c r="AC26" s="86">
        <f t="shared" si="2"/>
        <v>7127.8000000000029</v>
      </c>
      <c r="AD26" s="86">
        <f t="shared" si="3"/>
        <v>8.393378841921443</v>
      </c>
    </row>
    <row r="27" spans="2:33" ht="15.95" customHeight="1">
      <c r="B27" s="32" t="s">
        <v>38</v>
      </c>
      <c r="C27" s="86">
        <v>4299.2</v>
      </c>
      <c r="D27" s="86">
        <v>4228.7</v>
      </c>
      <c r="E27" s="86">
        <v>5064.3999999999996</v>
      </c>
      <c r="F27" s="86">
        <v>4625.6000000000004</v>
      </c>
      <c r="G27" s="86">
        <v>5073</v>
      </c>
      <c r="H27" s="86">
        <v>5060.5</v>
      </c>
      <c r="I27" s="86">
        <v>5361.1</v>
      </c>
      <c r="J27" s="86">
        <v>5057.3999999999996</v>
      </c>
      <c r="K27" s="86">
        <v>5537.9</v>
      </c>
      <c r="L27" s="86">
        <v>5888.4</v>
      </c>
      <c r="M27" s="86">
        <v>5869.8</v>
      </c>
      <c r="N27" s="86">
        <v>6051.1</v>
      </c>
      <c r="O27" s="86">
        <f>SUM(C27:N27)</f>
        <v>62117.100000000006</v>
      </c>
      <c r="P27" s="86">
        <v>4405.7</v>
      </c>
      <c r="Q27" s="86">
        <v>4903.3</v>
      </c>
      <c r="R27" s="86">
        <v>5571.8</v>
      </c>
      <c r="S27" s="86">
        <v>5163.3</v>
      </c>
      <c r="T27" s="86">
        <v>5458.7</v>
      </c>
      <c r="U27" s="86">
        <v>5526</v>
      </c>
      <c r="V27" s="86">
        <v>5225.8999999999996</v>
      </c>
      <c r="W27" s="86">
        <v>6031.3</v>
      </c>
      <c r="X27" s="86">
        <v>5880.1</v>
      </c>
      <c r="Y27" s="86">
        <v>6280.4</v>
      </c>
      <c r="Z27" s="86">
        <v>6518.6</v>
      </c>
      <c r="AA27" s="86">
        <v>6197.3</v>
      </c>
      <c r="AB27" s="86">
        <f>SUM(P27:AA27)</f>
        <v>67162.399999999994</v>
      </c>
      <c r="AC27" s="86">
        <f t="shared" si="2"/>
        <v>5045.2999999999884</v>
      </c>
      <c r="AD27" s="86">
        <f t="shared" si="3"/>
        <v>8.1222400916977584</v>
      </c>
      <c r="AE27" s="9"/>
    </row>
    <row r="28" spans="2:33" ht="15.95" customHeight="1">
      <c r="B28" s="33" t="s">
        <v>39</v>
      </c>
      <c r="C28" s="85">
        <f t="shared" ref="C28:AB28" si="12">SUM(C29:C35)</f>
        <v>8494.5</v>
      </c>
      <c r="D28" s="85">
        <f t="shared" si="12"/>
        <v>5978.8</v>
      </c>
      <c r="E28" s="85">
        <f t="shared" si="12"/>
        <v>5762.9</v>
      </c>
      <c r="F28" s="85">
        <f t="shared" si="12"/>
        <v>7506.9</v>
      </c>
      <c r="G28" s="85">
        <f t="shared" si="12"/>
        <v>6539.2000000000007</v>
      </c>
      <c r="H28" s="85">
        <f t="shared" si="12"/>
        <v>6653</v>
      </c>
      <c r="I28" s="85">
        <f t="shared" si="12"/>
        <v>7428.6</v>
      </c>
      <c r="J28" s="85">
        <f t="shared" si="12"/>
        <v>6714.4000000000005</v>
      </c>
      <c r="K28" s="85">
        <f>SUM(K29:K35)</f>
        <v>6669.7</v>
      </c>
      <c r="L28" s="85">
        <f>SUM(L29:L35)</f>
        <v>7670.6000000000013</v>
      </c>
      <c r="M28" s="85">
        <f>SUM(M29:M35)</f>
        <v>6884.7999999999984</v>
      </c>
      <c r="N28" s="85">
        <f t="shared" si="12"/>
        <v>8055.4</v>
      </c>
      <c r="O28" s="85">
        <f t="shared" si="12"/>
        <v>84358.8</v>
      </c>
      <c r="P28" s="85">
        <f t="shared" si="12"/>
        <v>7736.6</v>
      </c>
      <c r="Q28" s="85">
        <f t="shared" si="12"/>
        <v>6158.4000000000015</v>
      </c>
      <c r="R28" s="85">
        <f t="shared" si="12"/>
        <v>7086.4999999999991</v>
      </c>
      <c r="S28" s="85">
        <f t="shared" si="12"/>
        <v>6872.2000000000007</v>
      </c>
      <c r="T28" s="85">
        <f t="shared" si="12"/>
        <v>6504.0000000000009</v>
      </c>
      <c r="U28" s="85">
        <f t="shared" si="12"/>
        <v>7960.2999999999993</v>
      </c>
      <c r="V28" s="85">
        <f t="shared" si="12"/>
        <v>6673.5</v>
      </c>
      <c r="W28" s="85">
        <f t="shared" si="12"/>
        <v>7181.7000000000007</v>
      </c>
      <c r="X28" s="85">
        <f>SUM(X29:X35)</f>
        <v>8046.8</v>
      </c>
      <c r="Y28" s="85">
        <f>SUM(Y29:Y35)</f>
        <v>7574.5</v>
      </c>
      <c r="Z28" s="85">
        <f>SUM(Z29:Z35)</f>
        <v>7548</v>
      </c>
      <c r="AA28" s="85">
        <f t="shared" si="12"/>
        <v>9203.4999999999982</v>
      </c>
      <c r="AB28" s="85">
        <f t="shared" si="12"/>
        <v>88545.999999999985</v>
      </c>
      <c r="AC28" s="85">
        <f t="shared" si="2"/>
        <v>4187.1999999999825</v>
      </c>
      <c r="AD28" s="85">
        <f t="shared" si="3"/>
        <v>4.9635604110063003</v>
      </c>
      <c r="AE28" s="4"/>
      <c r="AF28" s="4"/>
    </row>
    <row r="29" spans="2:33" ht="15.95" customHeight="1">
      <c r="B29" s="32" t="s">
        <v>40</v>
      </c>
      <c r="C29" s="86">
        <v>2737.3</v>
      </c>
      <c r="D29" s="86">
        <v>2361.6</v>
      </c>
      <c r="E29" s="86">
        <v>2213.1999999999998</v>
      </c>
      <c r="F29" s="86">
        <v>2841.2</v>
      </c>
      <c r="G29" s="86">
        <v>2224.4</v>
      </c>
      <c r="H29" s="86">
        <v>2240</v>
      </c>
      <c r="I29" s="86">
        <v>2778.6</v>
      </c>
      <c r="J29" s="86">
        <v>2197.3000000000002</v>
      </c>
      <c r="K29" s="86">
        <v>2298.4</v>
      </c>
      <c r="L29" s="86">
        <v>2842.4</v>
      </c>
      <c r="M29" s="86">
        <v>2286.4</v>
      </c>
      <c r="N29" s="86">
        <v>2967.7</v>
      </c>
      <c r="O29" s="86">
        <f t="shared" ref="O29:O35" si="13">SUM(C29:N29)</f>
        <v>29988.500000000004</v>
      </c>
      <c r="P29" s="86">
        <v>2339.9</v>
      </c>
      <c r="Q29" s="86">
        <v>2467.1</v>
      </c>
      <c r="R29" s="86">
        <v>3197.7</v>
      </c>
      <c r="S29" s="86">
        <v>2569.1</v>
      </c>
      <c r="T29" s="86">
        <v>2513.6</v>
      </c>
      <c r="U29" s="86">
        <v>3033.3</v>
      </c>
      <c r="V29" s="86">
        <v>2383.1999999999998</v>
      </c>
      <c r="W29" s="86">
        <v>2617.9</v>
      </c>
      <c r="X29" s="86">
        <v>3111</v>
      </c>
      <c r="Y29" s="86">
        <v>2581.5</v>
      </c>
      <c r="Z29" s="86">
        <v>2361.4</v>
      </c>
      <c r="AA29" s="86">
        <v>3521.7</v>
      </c>
      <c r="AB29" s="86">
        <f t="shared" ref="AB29:AB35" si="14">SUM(P29:AA29)</f>
        <v>32697.400000000005</v>
      </c>
      <c r="AC29" s="86">
        <f t="shared" si="2"/>
        <v>2708.9000000000015</v>
      </c>
      <c r="AD29" s="86">
        <f t="shared" si="3"/>
        <v>9.033129366257068</v>
      </c>
      <c r="AE29" s="4"/>
    </row>
    <row r="30" spans="2:33" ht="15.95" customHeight="1">
      <c r="B30" s="32" t="s">
        <v>41</v>
      </c>
      <c r="C30" s="86">
        <v>1190.3</v>
      </c>
      <c r="D30" s="86">
        <v>975.3</v>
      </c>
      <c r="E30" s="86">
        <v>1009.2</v>
      </c>
      <c r="F30" s="86">
        <v>1303.5999999999999</v>
      </c>
      <c r="G30" s="86">
        <v>1228.5999999999999</v>
      </c>
      <c r="H30" s="86">
        <v>1101.2</v>
      </c>
      <c r="I30" s="86">
        <v>1363</v>
      </c>
      <c r="J30" s="86">
        <v>1007.3</v>
      </c>
      <c r="K30" s="86">
        <v>996.4</v>
      </c>
      <c r="L30" s="86">
        <v>1109.7</v>
      </c>
      <c r="M30" s="86">
        <v>898.6</v>
      </c>
      <c r="N30" s="86">
        <v>1143.5</v>
      </c>
      <c r="O30" s="86">
        <f t="shared" si="13"/>
        <v>13326.7</v>
      </c>
      <c r="P30" s="86">
        <v>789.5</v>
      </c>
      <c r="Q30" s="86">
        <v>787.1</v>
      </c>
      <c r="R30" s="86">
        <v>1040</v>
      </c>
      <c r="S30" s="86">
        <v>906.4</v>
      </c>
      <c r="T30" s="86">
        <v>928.2</v>
      </c>
      <c r="U30" s="86">
        <v>1338.5</v>
      </c>
      <c r="V30" s="86">
        <v>1026.3</v>
      </c>
      <c r="W30" s="86">
        <v>1018.3</v>
      </c>
      <c r="X30" s="86">
        <v>1192.8</v>
      </c>
      <c r="Y30" s="86">
        <v>1062.4000000000001</v>
      </c>
      <c r="Z30" s="86">
        <v>1194.8</v>
      </c>
      <c r="AA30" s="86">
        <v>1716</v>
      </c>
      <c r="AB30" s="86">
        <f t="shared" si="14"/>
        <v>13000.3</v>
      </c>
      <c r="AC30" s="86">
        <f t="shared" si="2"/>
        <v>-326.40000000000146</v>
      </c>
      <c r="AD30" s="86">
        <f t="shared" si="3"/>
        <v>-2.4492184861968935</v>
      </c>
      <c r="AE30" s="4"/>
      <c r="AF30" s="4"/>
    </row>
    <row r="31" spans="2:33" ht="15.95" customHeight="1">
      <c r="B31" s="32" t="s">
        <v>42</v>
      </c>
      <c r="C31" s="86">
        <v>2681.4</v>
      </c>
      <c r="D31" s="86">
        <v>1464.2</v>
      </c>
      <c r="E31" s="86">
        <v>1300.4000000000001</v>
      </c>
      <c r="F31" s="86">
        <v>1770</v>
      </c>
      <c r="G31" s="86">
        <v>1541.6</v>
      </c>
      <c r="H31" s="86">
        <v>1707.5</v>
      </c>
      <c r="I31" s="86">
        <v>1708.4</v>
      </c>
      <c r="J31" s="86">
        <v>1801.5</v>
      </c>
      <c r="K31" s="86">
        <v>1869.6</v>
      </c>
      <c r="L31" s="86">
        <v>2061</v>
      </c>
      <c r="M31" s="86">
        <v>2110.4</v>
      </c>
      <c r="N31" s="86">
        <v>2355.3000000000002</v>
      </c>
      <c r="O31" s="86">
        <f t="shared" si="13"/>
        <v>22371.3</v>
      </c>
      <c r="P31" s="86">
        <v>2614.5</v>
      </c>
      <c r="Q31" s="86">
        <v>1605.9</v>
      </c>
      <c r="R31" s="86">
        <v>1465.1</v>
      </c>
      <c r="S31" s="86">
        <v>1807</v>
      </c>
      <c r="T31" s="86">
        <v>1641.4</v>
      </c>
      <c r="U31" s="86">
        <f>1945.2-13.4</f>
        <v>1931.8</v>
      </c>
      <c r="V31" s="86">
        <v>1648.6</v>
      </c>
      <c r="W31" s="86">
        <v>2000.3</v>
      </c>
      <c r="X31" s="86">
        <v>1922.2</v>
      </c>
      <c r="Y31" s="86">
        <v>2291.6</v>
      </c>
      <c r="Z31" s="86">
        <v>2437</v>
      </c>
      <c r="AA31" s="86">
        <v>2251.6</v>
      </c>
      <c r="AB31" s="86">
        <f t="shared" si="14"/>
        <v>23616.999999999996</v>
      </c>
      <c r="AC31" s="86">
        <f t="shared" si="2"/>
        <v>1245.6999999999971</v>
      </c>
      <c r="AD31" s="86">
        <f t="shared" si="3"/>
        <v>5.5682950923728036</v>
      </c>
      <c r="AE31" s="4"/>
      <c r="AG31" s="4"/>
    </row>
    <row r="32" spans="2:33" ht="15.95" customHeight="1">
      <c r="B32" s="32" t="s">
        <v>43</v>
      </c>
      <c r="C32" s="86">
        <v>723.1</v>
      </c>
      <c r="D32" s="86">
        <v>162.1</v>
      </c>
      <c r="E32" s="86">
        <v>248.6</v>
      </c>
      <c r="F32" s="86">
        <v>355.6</v>
      </c>
      <c r="G32" s="86">
        <v>351.8</v>
      </c>
      <c r="H32" s="86">
        <v>373.3</v>
      </c>
      <c r="I32" s="86">
        <v>366.5</v>
      </c>
      <c r="J32" s="86">
        <v>418.6</v>
      </c>
      <c r="K32" s="86">
        <v>373</v>
      </c>
      <c r="L32" s="86">
        <v>367.6</v>
      </c>
      <c r="M32" s="86">
        <v>445.9</v>
      </c>
      <c r="N32" s="86">
        <v>346</v>
      </c>
      <c r="O32" s="86">
        <f t="shared" si="13"/>
        <v>4532.0999999999995</v>
      </c>
      <c r="P32" s="86">
        <v>802</v>
      </c>
      <c r="Q32" s="86">
        <v>173.8</v>
      </c>
      <c r="R32" s="86">
        <v>221.2</v>
      </c>
      <c r="S32" s="86">
        <v>253.6</v>
      </c>
      <c r="T32" s="86">
        <v>273.8</v>
      </c>
      <c r="U32" s="86">
        <v>295.39999999999998</v>
      </c>
      <c r="V32" s="86">
        <v>334.2</v>
      </c>
      <c r="W32" s="86">
        <v>326.8</v>
      </c>
      <c r="X32" s="86">
        <v>337.8</v>
      </c>
      <c r="Y32" s="86">
        <v>327.2</v>
      </c>
      <c r="Z32" s="86">
        <v>348.8</v>
      </c>
      <c r="AA32" s="86">
        <v>422</v>
      </c>
      <c r="AB32" s="86">
        <f t="shared" si="14"/>
        <v>4116.6000000000004</v>
      </c>
      <c r="AC32" s="86">
        <f t="shared" si="2"/>
        <v>-415.49999999999909</v>
      </c>
      <c r="AD32" s="86">
        <f t="shared" si="3"/>
        <v>-9.1679353941881061</v>
      </c>
      <c r="AE32" s="4"/>
      <c r="AF32" s="4"/>
      <c r="AG32" s="4"/>
    </row>
    <row r="33" spans="2:34" ht="15.95" customHeight="1">
      <c r="B33" s="32" t="s">
        <v>44</v>
      </c>
      <c r="C33" s="86">
        <v>568.9</v>
      </c>
      <c r="D33" s="86">
        <v>536.1</v>
      </c>
      <c r="E33" s="86">
        <v>497.4</v>
      </c>
      <c r="F33" s="86">
        <v>527.5</v>
      </c>
      <c r="G33" s="86">
        <v>532.29999999999995</v>
      </c>
      <c r="H33" s="86">
        <v>536</v>
      </c>
      <c r="I33" s="86">
        <v>526.6</v>
      </c>
      <c r="J33" s="86">
        <v>532.4</v>
      </c>
      <c r="K33" s="86">
        <v>551.1</v>
      </c>
      <c r="L33" s="86">
        <v>529.29999999999995</v>
      </c>
      <c r="M33" s="86">
        <v>518.9</v>
      </c>
      <c r="N33" s="86">
        <v>518.20000000000005</v>
      </c>
      <c r="O33" s="86">
        <f t="shared" si="13"/>
        <v>6374.7</v>
      </c>
      <c r="P33" s="86">
        <v>600.29999999999995</v>
      </c>
      <c r="Q33" s="86">
        <v>547.1</v>
      </c>
      <c r="R33" s="86">
        <v>548</v>
      </c>
      <c r="S33" s="86">
        <v>557.20000000000005</v>
      </c>
      <c r="T33" s="86">
        <v>555.79999999999995</v>
      </c>
      <c r="U33" s="86">
        <v>570.9</v>
      </c>
      <c r="V33" s="86">
        <v>472.3</v>
      </c>
      <c r="W33" s="86">
        <v>571.29999999999995</v>
      </c>
      <c r="X33" s="86">
        <v>548.4</v>
      </c>
      <c r="Y33" s="86">
        <v>553.29999999999995</v>
      </c>
      <c r="Z33" s="86">
        <v>541.29999999999995</v>
      </c>
      <c r="AA33" s="86">
        <v>541.5</v>
      </c>
      <c r="AB33" s="86">
        <f t="shared" si="14"/>
        <v>6607.4000000000005</v>
      </c>
      <c r="AC33" s="86">
        <f t="shared" si="2"/>
        <v>232.70000000000073</v>
      </c>
      <c r="AD33" s="86">
        <f t="shared" si="3"/>
        <v>3.650367860448346</v>
      </c>
      <c r="AE33" s="6"/>
      <c r="AF33" s="10"/>
      <c r="AG33" s="4"/>
    </row>
    <row r="34" spans="2:34" ht="15.95" customHeight="1">
      <c r="B34" s="32" t="s">
        <v>45</v>
      </c>
      <c r="C34" s="86">
        <v>407.3</v>
      </c>
      <c r="D34" s="86">
        <v>294.39999999999998</v>
      </c>
      <c r="E34" s="86">
        <v>293.3</v>
      </c>
      <c r="F34" s="86">
        <v>424.5</v>
      </c>
      <c r="G34" s="86">
        <v>315.89999999999998</v>
      </c>
      <c r="H34" s="86">
        <v>351.7</v>
      </c>
      <c r="I34" s="86">
        <v>425.9</v>
      </c>
      <c r="J34" s="86">
        <v>433.3</v>
      </c>
      <c r="K34" s="86">
        <v>354.8</v>
      </c>
      <c r="L34" s="86">
        <v>332.3</v>
      </c>
      <c r="M34" s="86">
        <v>345.9</v>
      </c>
      <c r="N34" s="86">
        <v>321.5</v>
      </c>
      <c r="O34" s="86">
        <f t="shared" si="13"/>
        <v>4300.8000000000011</v>
      </c>
      <c r="P34" s="86">
        <v>421.6</v>
      </c>
      <c r="Q34" s="86">
        <v>374.6</v>
      </c>
      <c r="R34" s="86">
        <v>362.9</v>
      </c>
      <c r="S34" s="86">
        <v>434.3</v>
      </c>
      <c r="T34" s="86">
        <v>371.5</v>
      </c>
      <c r="U34" s="86">
        <v>425.9</v>
      </c>
      <c r="V34" s="86">
        <v>550.70000000000005</v>
      </c>
      <c r="W34" s="86">
        <v>379.5</v>
      </c>
      <c r="X34" s="86">
        <v>390.1</v>
      </c>
      <c r="Y34" s="86">
        <v>404</v>
      </c>
      <c r="Z34" s="86">
        <v>356.5</v>
      </c>
      <c r="AA34" s="86">
        <v>356.8</v>
      </c>
      <c r="AB34" s="86">
        <f t="shared" si="14"/>
        <v>4828.4000000000005</v>
      </c>
      <c r="AC34" s="86">
        <f t="shared" si="2"/>
        <v>527.59999999999945</v>
      </c>
      <c r="AD34" s="86">
        <f t="shared" si="3"/>
        <v>12.267485119047604</v>
      </c>
      <c r="AE34" s="6"/>
      <c r="AF34" s="4"/>
      <c r="AG34" s="4"/>
      <c r="AH34" s="11"/>
    </row>
    <row r="35" spans="2:34" ht="15.95" customHeight="1">
      <c r="B35" s="32" t="s">
        <v>33</v>
      </c>
      <c r="C35" s="86">
        <v>186.2</v>
      </c>
      <c r="D35" s="86">
        <v>185.1</v>
      </c>
      <c r="E35" s="86">
        <v>200.8</v>
      </c>
      <c r="F35" s="86">
        <v>284.5</v>
      </c>
      <c r="G35" s="86">
        <v>344.6</v>
      </c>
      <c r="H35" s="86">
        <v>343.3</v>
      </c>
      <c r="I35" s="86">
        <v>259.60000000000002</v>
      </c>
      <c r="J35" s="86">
        <v>324</v>
      </c>
      <c r="K35" s="86">
        <v>226.4</v>
      </c>
      <c r="L35" s="86">
        <v>428.3</v>
      </c>
      <c r="M35" s="86">
        <v>278.7</v>
      </c>
      <c r="N35" s="86">
        <v>403.2</v>
      </c>
      <c r="O35" s="86">
        <f t="shared" si="13"/>
        <v>3464.7</v>
      </c>
      <c r="P35" s="86">
        <v>168.8</v>
      </c>
      <c r="Q35" s="86">
        <v>202.8</v>
      </c>
      <c r="R35" s="86">
        <v>251.6</v>
      </c>
      <c r="S35" s="86">
        <v>344.6</v>
      </c>
      <c r="T35" s="86">
        <v>219.7</v>
      </c>
      <c r="U35" s="86">
        <v>364.5</v>
      </c>
      <c r="V35" s="86">
        <v>258.2</v>
      </c>
      <c r="W35" s="86">
        <v>267.60000000000002</v>
      </c>
      <c r="X35" s="86">
        <v>544.5</v>
      </c>
      <c r="Y35" s="86">
        <v>354.5</v>
      </c>
      <c r="Z35" s="86">
        <v>308.2</v>
      </c>
      <c r="AA35" s="86">
        <v>393.9</v>
      </c>
      <c r="AB35" s="86">
        <f t="shared" si="14"/>
        <v>3678.9</v>
      </c>
      <c r="AC35" s="86">
        <f t="shared" si="2"/>
        <v>214.20000000000027</v>
      </c>
      <c r="AD35" s="86">
        <f t="shared" si="3"/>
        <v>6.1823534505152047</v>
      </c>
      <c r="AE35" s="4"/>
      <c r="AF35" s="4"/>
      <c r="AG35" s="4"/>
      <c r="AH35" s="11"/>
    </row>
    <row r="36" spans="2:34" ht="15.95" customHeight="1">
      <c r="B36" s="31" t="s">
        <v>46</v>
      </c>
      <c r="C36" s="85">
        <f t="shared" ref="C36:AB36" si="15">SUM(C37:C41)</f>
        <v>1012.3</v>
      </c>
      <c r="D36" s="85">
        <f t="shared" si="15"/>
        <v>875.3</v>
      </c>
      <c r="E36" s="85">
        <f t="shared" si="15"/>
        <v>924.19999999999993</v>
      </c>
      <c r="F36" s="85">
        <f t="shared" si="15"/>
        <v>576.4</v>
      </c>
      <c r="G36" s="85">
        <f t="shared" si="15"/>
        <v>674.30000000000007</v>
      </c>
      <c r="H36" s="85">
        <f t="shared" si="15"/>
        <v>661.69999999999993</v>
      </c>
      <c r="I36" s="85">
        <f t="shared" si="15"/>
        <v>702.30000000000007</v>
      </c>
      <c r="J36" s="85">
        <f t="shared" si="15"/>
        <v>722.7</v>
      </c>
      <c r="K36" s="85">
        <f>SUM(K37:K41)</f>
        <v>613.59999999999991</v>
      </c>
      <c r="L36" s="85">
        <f>SUM(L37:L41)</f>
        <v>903.69999999999993</v>
      </c>
      <c r="M36" s="85">
        <f>SUM(M37:M41)</f>
        <v>931.49999999999989</v>
      </c>
      <c r="N36" s="85">
        <f t="shared" si="15"/>
        <v>1328.8</v>
      </c>
      <c r="O36" s="85">
        <f t="shared" si="15"/>
        <v>9926.8000000000011</v>
      </c>
      <c r="P36" s="85">
        <f t="shared" si="15"/>
        <v>1236.8</v>
      </c>
      <c r="Q36" s="85">
        <f t="shared" si="15"/>
        <v>1116.8999999999999</v>
      </c>
      <c r="R36" s="85">
        <f t="shared" si="15"/>
        <v>979.4</v>
      </c>
      <c r="S36" s="85">
        <f t="shared" si="15"/>
        <v>845.2</v>
      </c>
      <c r="T36" s="85">
        <f t="shared" si="15"/>
        <v>776.69999999999993</v>
      </c>
      <c r="U36" s="85">
        <f t="shared" si="15"/>
        <v>828.5</v>
      </c>
      <c r="V36" s="85">
        <f t="shared" si="15"/>
        <v>787.99999999999989</v>
      </c>
      <c r="W36" s="85">
        <f t="shared" si="15"/>
        <v>848</v>
      </c>
      <c r="X36" s="85">
        <f>SUM(X37:X41)</f>
        <v>859.19999999999993</v>
      </c>
      <c r="Y36" s="85">
        <f>SUM(Y37:Y41)</f>
        <v>1085.5</v>
      </c>
      <c r="Z36" s="85">
        <f>SUM(Z37:Z41)</f>
        <v>1219.2</v>
      </c>
      <c r="AA36" s="85">
        <f t="shared" si="15"/>
        <v>1651.3000000000002</v>
      </c>
      <c r="AB36" s="85">
        <f t="shared" si="15"/>
        <v>12234.7</v>
      </c>
      <c r="AC36" s="85">
        <f t="shared" si="2"/>
        <v>2307.8999999999996</v>
      </c>
      <c r="AD36" s="85">
        <f t="shared" si="3"/>
        <v>23.249184027078208</v>
      </c>
      <c r="AH36" s="11"/>
    </row>
    <row r="37" spans="2:34" ht="15.95" customHeight="1">
      <c r="B37" s="32" t="s">
        <v>47</v>
      </c>
      <c r="C37" s="86">
        <v>505.8</v>
      </c>
      <c r="D37" s="86">
        <v>550.29999999999995</v>
      </c>
      <c r="E37" s="86">
        <v>776.3</v>
      </c>
      <c r="F37" s="86">
        <v>444.2</v>
      </c>
      <c r="G37" s="86">
        <v>537.20000000000005</v>
      </c>
      <c r="H37" s="86">
        <v>529.1</v>
      </c>
      <c r="I37" s="86">
        <v>564.70000000000005</v>
      </c>
      <c r="J37" s="86">
        <v>591</v>
      </c>
      <c r="K37" s="86">
        <v>483.8</v>
      </c>
      <c r="L37" s="86">
        <v>654.4</v>
      </c>
      <c r="M37" s="86">
        <v>602.29999999999995</v>
      </c>
      <c r="N37" s="86">
        <v>750.8</v>
      </c>
      <c r="O37" s="86">
        <f t="shared" ref="O37:O42" si="16">SUM(C37:N37)</f>
        <v>6989.9000000000005</v>
      </c>
      <c r="P37" s="86">
        <v>634.6</v>
      </c>
      <c r="Q37" s="86">
        <v>886.5</v>
      </c>
      <c r="R37" s="86">
        <v>827.4</v>
      </c>
      <c r="S37" s="86">
        <v>704.5</v>
      </c>
      <c r="T37" s="86">
        <v>642.6</v>
      </c>
      <c r="U37" s="86">
        <v>681.7</v>
      </c>
      <c r="V37" s="86">
        <v>628.79999999999995</v>
      </c>
      <c r="W37" s="86">
        <v>698.2</v>
      </c>
      <c r="X37" s="86">
        <v>721.8</v>
      </c>
      <c r="Y37" s="86">
        <v>824.8</v>
      </c>
      <c r="Z37" s="86">
        <v>831.9</v>
      </c>
      <c r="AA37" s="86">
        <v>820.2</v>
      </c>
      <c r="AB37" s="86">
        <f t="shared" ref="AB37:AB42" si="17">SUM(P37:AA37)</f>
        <v>8903</v>
      </c>
      <c r="AC37" s="86">
        <f t="shared" si="2"/>
        <v>1913.0999999999995</v>
      </c>
      <c r="AD37" s="86">
        <f t="shared" si="3"/>
        <v>27.369490264524522</v>
      </c>
      <c r="AH37" s="11"/>
    </row>
    <row r="38" spans="2:34" ht="15.95" customHeight="1">
      <c r="B38" s="32" t="s">
        <v>48</v>
      </c>
      <c r="C38" s="86">
        <v>390.3</v>
      </c>
      <c r="D38" s="86">
        <v>211.7</v>
      </c>
      <c r="E38" s="86">
        <v>33.6</v>
      </c>
      <c r="F38" s="86">
        <v>20</v>
      </c>
      <c r="G38" s="86">
        <v>21.3</v>
      </c>
      <c r="H38" s="86">
        <v>19.899999999999999</v>
      </c>
      <c r="I38" s="86">
        <v>20.100000000000001</v>
      </c>
      <c r="J38" s="86">
        <v>20.100000000000001</v>
      </c>
      <c r="K38" s="86">
        <v>17.5</v>
      </c>
      <c r="L38" s="86">
        <v>138.9</v>
      </c>
      <c r="M38" s="86">
        <v>207.9</v>
      </c>
      <c r="N38" s="86">
        <v>456.7</v>
      </c>
      <c r="O38" s="86">
        <f t="shared" si="16"/>
        <v>1558</v>
      </c>
      <c r="P38" s="86">
        <v>494.9</v>
      </c>
      <c r="Q38" s="86">
        <v>115.3</v>
      </c>
      <c r="R38" s="86">
        <v>32.6</v>
      </c>
      <c r="S38" s="86">
        <v>26.2</v>
      </c>
      <c r="T38" s="86">
        <v>22.6</v>
      </c>
      <c r="U38" s="86">
        <v>24.3</v>
      </c>
      <c r="V38" s="86">
        <v>23.9</v>
      </c>
      <c r="W38" s="86">
        <v>24</v>
      </c>
      <c r="X38" s="86">
        <v>23.4</v>
      </c>
      <c r="Y38" s="86">
        <v>152.5</v>
      </c>
      <c r="Z38" s="86">
        <v>275.3</v>
      </c>
      <c r="AA38" s="86">
        <v>717.2</v>
      </c>
      <c r="AB38" s="86">
        <f t="shared" si="17"/>
        <v>1932.2</v>
      </c>
      <c r="AC38" s="86">
        <f t="shared" si="2"/>
        <v>374.20000000000005</v>
      </c>
      <c r="AD38" s="86">
        <f t="shared" si="3"/>
        <v>24.017971758664956</v>
      </c>
      <c r="AH38" s="11"/>
    </row>
    <row r="39" spans="2:34" ht="15.95" customHeight="1">
      <c r="B39" s="32" t="s">
        <v>49</v>
      </c>
      <c r="C39" s="86">
        <v>16</v>
      </c>
      <c r="D39" s="86">
        <v>15.9</v>
      </c>
      <c r="E39" s="86">
        <v>14.6</v>
      </c>
      <c r="F39" s="86">
        <v>12.2</v>
      </c>
      <c r="G39" s="86">
        <v>12.2</v>
      </c>
      <c r="H39" s="86">
        <v>10.3</v>
      </c>
      <c r="I39" s="86">
        <v>15.9</v>
      </c>
      <c r="J39" s="86">
        <v>13.2</v>
      </c>
      <c r="K39" s="86">
        <v>12.1</v>
      </c>
      <c r="L39" s="86">
        <v>11.5</v>
      </c>
      <c r="M39" s="86">
        <v>14.9</v>
      </c>
      <c r="N39" s="86">
        <v>22</v>
      </c>
      <c r="O39" s="86">
        <f t="shared" si="16"/>
        <v>170.8</v>
      </c>
      <c r="P39" s="86">
        <v>15.6</v>
      </c>
      <c r="Q39" s="86">
        <v>13.5</v>
      </c>
      <c r="R39" s="86">
        <v>15</v>
      </c>
      <c r="S39" s="86">
        <v>12.7</v>
      </c>
      <c r="T39" s="86">
        <v>12.4</v>
      </c>
      <c r="U39" s="86">
        <v>14.5</v>
      </c>
      <c r="V39" s="86">
        <v>33</v>
      </c>
      <c r="W39" s="86">
        <v>23.5</v>
      </c>
      <c r="X39" s="86">
        <v>11.5</v>
      </c>
      <c r="Y39" s="86">
        <v>10.1</v>
      </c>
      <c r="Z39" s="86">
        <v>11.7</v>
      </c>
      <c r="AA39" s="86">
        <v>16.399999999999999</v>
      </c>
      <c r="AB39" s="86">
        <f t="shared" si="17"/>
        <v>189.89999999999998</v>
      </c>
      <c r="AC39" s="86">
        <f t="shared" si="2"/>
        <v>19.099999999999966</v>
      </c>
      <c r="AD39" s="86">
        <f t="shared" si="3"/>
        <v>11.182669789227145</v>
      </c>
    </row>
    <row r="40" spans="2:34" ht="15.95" customHeight="1">
      <c r="B40" s="32" t="s">
        <v>50</v>
      </c>
      <c r="C40" s="86">
        <v>80.3</v>
      </c>
      <c r="D40" s="86">
        <v>79.099999999999994</v>
      </c>
      <c r="E40" s="86">
        <v>80.900000000000006</v>
      </c>
      <c r="F40" s="86">
        <v>81.599999999999994</v>
      </c>
      <c r="G40" s="86">
        <v>83</v>
      </c>
      <c r="H40" s="86">
        <v>82.1</v>
      </c>
      <c r="I40" s="86">
        <v>80</v>
      </c>
      <c r="J40" s="86">
        <v>79.900000000000006</v>
      </c>
      <c r="K40" s="86">
        <v>81.8</v>
      </c>
      <c r="L40" s="86">
        <v>80.400000000000006</v>
      </c>
      <c r="M40" s="86">
        <v>81.3</v>
      </c>
      <c r="N40" s="86">
        <v>75.2</v>
      </c>
      <c r="O40" s="86">
        <f t="shared" si="16"/>
        <v>965.59999999999991</v>
      </c>
      <c r="P40" s="86">
        <v>69.7</v>
      </c>
      <c r="Q40" s="86">
        <v>82.3</v>
      </c>
      <c r="R40" s="86">
        <v>84.4</v>
      </c>
      <c r="S40" s="86">
        <v>79.3</v>
      </c>
      <c r="T40" s="86">
        <v>78.8</v>
      </c>
      <c r="U40" s="86">
        <v>86.5</v>
      </c>
      <c r="V40" s="86">
        <v>80.5</v>
      </c>
      <c r="W40" s="86">
        <v>81.8</v>
      </c>
      <c r="X40" s="86">
        <v>79.400000000000006</v>
      </c>
      <c r="Y40" s="86">
        <v>75.7</v>
      </c>
      <c r="Z40" s="86">
        <v>76.7</v>
      </c>
      <c r="AA40" s="86">
        <v>74.8</v>
      </c>
      <c r="AB40" s="86">
        <f t="shared" si="17"/>
        <v>949.9</v>
      </c>
      <c r="AC40" s="86">
        <f t="shared" si="2"/>
        <v>-15.699999999999932</v>
      </c>
      <c r="AD40" s="86">
        <f t="shared" si="3"/>
        <v>-1.6259320629660245</v>
      </c>
      <c r="AE40" s="4"/>
    </row>
    <row r="41" spans="2:34" ht="15.95" customHeight="1">
      <c r="B41" s="32" t="s">
        <v>51</v>
      </c>
      <c r="C41" s="86">
        <v>19.899999999999999</v>
      </c>
      <c r="D41" s="86">
        <v>18.3</v>
      </c>
      <c r="E41" s="86">
        <v>18.8</v>
      </c>
      <c r="F41" s="86">
        <v>18.399999999999999</v>
      </c>
      <c r="G41" s="86">
        <v>20.6</v>
      </c>
      <c r="H41" s="86">
        <v>20.3</v>
      </c>
      <c r="I41" s="86">
        <v>21.6</v>
      </c>
      <c r="J41" s="86">
        <v>18.5</v>
      </c>
      <c r="K41" s="86">
        <v>18.399999999999999</v>
      </c>
      <c r="L41" s="86">
        <v>18.5</v>
      </c>
      <c r="M41" s="86">
        <v>25.1</v>
      </c>
      <c r="N41" s="86">
        <v>24.1</v>
      </c>
      <c r="O41" s="86">
        <f t="shared" si="16"/>
        <v>242.5</v>
      </c>
      <c r="P41" s="86">
        <v>22</v>
      </c>
      <c r="Q41" s="86">
        <v>19.3</v>
      </c>
      <c r="R41" s="86">
        <v>20</v>
      </c>
      <c r="S41" s="86">
        <v>22.5</v>
      </c>
      <c r="T41" s="86">
        <v>20.3</v>
      </c>
      <c r="U41" s="86">
        <v>21.5</v>
      </c>
      <c r="V41" s="86">
        <v>21.8</v>
      </c>
      <c r="W41" s="86">
        <v>20.5</v>
      </c>
      <c r="X41" s="86">
        <v>23.1</v>
      </c>
      <c r="Y41" s="86">
        <v>22.4</v>
      </c>
      <c r="Z41" s="86">
        <v>23.6</v>
      </c>
      <c r="AA41" s="86">
        <v>22.7</v>
      </c>
      <c r="AB41" s="86">
        <f t="shared" si="17"/>
        <v>259.7</v>
      </c>
      <c r="AC41" s="86">
        <f t="shared" si="2"/>
        <v>17.199999999999989</v>
      </c>
      <c r="AD41" s="86">
        <f t="shared" si="3"/>
        <v>7.0927835051546344</v>
      </c>
    </row>
    <row r="42" spans="2:34" ht="15.95" customHeight="1">
      <c r="B42" s="31" t="s">
        <v>52</v>
      </c>
      <c r="C42" s="85">
        <v>78.400000000000006</v>
      </c>
      <c r="D42" s="85">
        <v>80.5</v>
      </c>
      <c r="E42" s="85">
        <v>85</v>
      </c>
      <c r="F42" s="85">
        <v>76.400000000000006</v>
      </c>
      <c r="G42" s="85">
        <v>80.2</v>
      </c>
      <c r="H42" s="85">
        <v>63.1</v>
      </c>
      <c r="I42" s="85">
        <v>65.3</v>
      </c>
      <c r="J42" s="85">
        <v>76.7</v>
      </c>
      <c r="K42" s="85">
        <v>67.7</v>
      </c>
      <c r="L42" s="85">
        <v>82</v>
      </c>
      <c r="M42" s="85">
        <v>79.3</v>
      </c>
      <c r="N42" s="85">
        <v>123.3</v>
      </c>
      <c r="O42" s="85">
        <f t="shared" si="16"/>
        <v>957.9</v>
      </c>
      <c r="P42" s="85">
        <v>65.099999999999994</v>
      </c>
      <c r="Q42" s="85">
        <v>87.8</v>
      </c>
      <c r="R42" s="85">
        <v>67.5</v>
      </c>
      <c r="S42" s="85">
        <v>63</v>
      </c>
      <c r="T42" s="85">
        <v>63.4</v>
      </c>
      <c r="U42" s="85">
        <v>68.900000000000006</v>
      </c>
      <c r="V42" s="85">
        <v>68.8</v>
      </c>
      <c r="W42" s="85">
        <v>75.2</v>
      </c>
      <c r="X42" s="85">
        <v>92.6</v>
      </c>
      <c r="Y42" s="85">
        <v>79</v>
      </c>
      <c r="Z42" s="85">
        <v>227.2</v>
      </c>
      <c r="AA42" s="85">
        <v>103.9</v>
      </c>
      <c r="AB42" s="85">
        <f t="shared" si="17"/>
        <v>1062.4000000000001</v>
      </c>
      <c r="AC42" s="85">
        <f t="shared" si="2"/>
        <v>104.50000000000011</v>
      </c>
      <c r="AD42" s="85">
        <f t="shared" si="3"/>
        <v>10.909280718237824</v>
      </c>
      <c r="AE42" s="2"/>
    </row>
    <row r="43" spans="2:34" ht="15.95" customHeight="1">
      <c r="B43" s="26" t="s">
        <v>53</v>
      </c>
      <c r="C43" s="87">
        <f t="shared" ref="C43:AB43" si="18">+C44+C47+C48</f>
        <v>2240.1999999999998</v>
      </c>
      <c r="D43" s="87">
        <f t="shared" si="18"/>
        <v>2106.4</v>
      </c>
      <c r="E43" s="87">
        <f t="shared" si="18"/>
        <v>2447.8000000000002</v>
      </c>
      <c r="F43" s="87">
        <f t="shared" si="18"/>
        <v>2305.1</v>
      </c>
      <c r="G43" s="87">
        <f t="shared" si="18"/>
        <v>2605.5</v>
      </c>
      <c r="H43" s="87">
        <f t="shared" si="18"/>
        <v>2444</v>
      </c>
      <c r="I43" s="87">
        <f t="shared" si="18"/>
        <v>2951.5</v>
      </c>
      <c r="J43" s="87">
        <f t="shared" si="18"/>
        <v>2580</v>
      </c>
      <c r="K43" s="87">
        <f>+K44+K47+K48</f>
        <v>2760.7999999999997</v>
      </c>
      <c r="L43" s="87">
        <f>+L44+L47+L48</f>
        <v>2714.3999999999996</v>
      </c>
      <c r="M43" s="87">
        <f>+M44+M47+M48</f>
        <v>2968</v>
      </c>
      <c r="N43" s="87">
        <f t="shared" si="18"/>
        <v>2976.4</v>
      </c>
      <c r="O43" s="87">
        <f t="shared" si="18"/>
        <v>31100.1</v>
      </c>
      <c r="P43" s="87">
        <f t="shared" si="18"/>
        <v>2281.8999999999996</v>
      </c>
      <c r="Q43" s="87">
        <f t="shared" si="18"/>
        <v>2355.4</v>
      </c>
      <c r="R43" s="87">
        <f t="shared" si="18"/>
        <v>2826</v>
      </c>
      <c r="S43" s="87">
        <f t="shared" si="18"/>
        <v>2672.3</v>
      </c>
      <c r="T43" s="87">
        <f t="shared" si="18"/>
        <v>2964.7999999999997</v>
      </c>
      <c r="U43" s="87">
        <f t="shared" si="18"/>
        <v>2660.8</v>
      </c>
      <c r="V43" s="87">
        <f t="shared" si="18"/>
        <v>2536.3000000000002</v>
      </c>
      <c r="W43" s="87">
        <f t="shared" si="18"/>
        <v>3025.7000000000003</v>
      </c>
      <c r="X43" s="87">
        <f>+X44+X47+X48</f>
        <v>2855.9</v>
      </c>
      <c r="Y43" s="87">
        <f>+Y44+Y47+Y48</f>
        <v>2856.3999999999996</v>
      </c>
      <c r="Z43" s="87">
        <f>+Z44+Z47+Z48</f>
        <v>3342.0999999999995</v>
      </c>
      <c r="AA43" s="87">
        <f t="shared" si="18"/>
        <v>3123.4</v>
      </c>
      <c r="AB43" s="87">
        <f t="shared" si="18"/>
        <v>33501</v>
      </c>
      <c r="AC43" s="87">
        <f t="shared" si="2"/>
        <v>2400.9000000000015</v>
      </c>
      <c r="AD43" s="87">
        <f t="shared" si="3"/>
        <v>7.7199108684538036</v>
      </c>
      <c r="AE43" s="12"/>
    </row>
    <row r="44" spans="2:34" ht="15.95" customHeight="1">
      <c r="B44" s="34" t="s">
        <v>54</v>
      </c>
      <c r="C44" s="88">
        <f t="shared" ref="C44:AB44" si="19">SUM(C45:C46)</f>
        <v>1661.7</v>
      </c>
      <c r="D44" s="88">
        <f t="shared" si="19"/>
        <v>1589.4</v>
      </c>
      <c r="E44" s="88">
        <f t="shared" si="19"/>
        <v>1923</v>
      </c>
      <c r="F44" s="88">
        <f t="shared" si="19"/>
        <v>1745.6</v>
      </c>
      <c r="G44" s="88">
        <f t="shared" si="19"/>
        <v>2143.6999999999998</v>
      </c>
      <c r="H44" s="88">
        <f t="shared" si="19"/>
        <v>2027.3</v>
      </c>
      <c r="I44" s="88">
        <f t="shared" si="19"/>
        <v>2403.1</v>
      </c>
      <c r="J44" s="88">
        <f t="shared" si="19"/>
        <v>1990.6000000000001</v>
      </c>
      <c r="K44" s="88">
        <f>SUM(K45:K46)</f>
        <v>2274.2999999999997</v>
      </c>
      <c r="L44" s="88">
        <f>SUM(L45:L46)</f>
        <v>2334.6999999999998</v>
      </c>
      <c r="M44" s="88">
        <f>SUM(M45:M46)</f>
        <v>2555.1999999999998</v>
      </c>
      <c r="N44" s="88">
        <f t="shared" si="19"/>
        <v>2562.9</v>
      </c>
      <c r="O44" s="88">
        <f t="shared" si="19"/>
        <v>25211.5</v>
      </c>
      <c r="P44" s="88">
        <f t="shared" si="19"/>
        <v>1746.6</v>
      </c>
      <c r="Q44" s="88">
        <f t="shared" si="19"/>
        <v>1837</v>
      </c>
      <c r="R44" s="88">
        <f t="shared" si="19"/>
        <v>2179.6</v>
      </c>
      <c r="S44" s="88">
        <f t="shared" si="19"/>
        <v>2090.6</v>
      </c>
      <c r="T44" s="88">
        <f t="shared" si="19"/>
        <v>2477.2999999999997</v>
      </c>
      <c r="U44" s="88">
        <f t="shared" si="19"/>
        <v>2185.5</v>
      </c>
      <c r="V44" s="88">
        <f t="shared" si="19"/>
        <v>2002.1</v>
      </c>
      <c r="W44" s="88">
        <f t="shared" si="19"/>
        <v>2412.3000000000002</v>
      </c>
      <c r="X44" s="88">
        <f>SUM(X45:X46)</f>
        <v>2333.9</v>
      </c>
      <c r="Y44" s="88">
        <f>SUM(Y45:Y46)</f>
        <v>2450.6999999999998</v>
      </c>
      <c r="Z44" s="88">
        <f>SUM(Z45:Z46)</f>
        <v>2899.8999999999996</v>
      </c>
      <c r="AA44" s="88">
        <f t="shared" si="19"/>
        <v>2670.6</v>
      </c>
      <c r="AB44" s="88">
        <f t="shared" si="19"/>
        <v>27286.100000000002</v>
      </c>
      <c r="AC44" s="88">
        <f t="shared" si="2"/>
        <v>2074.6000000000022</v>
      </c>
      <c r="AD44" s="88">
        <f t="shared" si="3"/>
        <v>8.2287844832715304</v>
      </c>
    </row>
    <row r="45" spans="2:34" ht="15.95" customHeight="1">
      <c r="B45" s="32" t="s">
        <v>55</v>
      </c>
      <c r="C45" s="86">
        <v>1640.3</v>
      </c>
      <c r="D45" s="86">
        <v>1589.4</v>
      </c>
      <c r="E45" s="86">
        <v>1923</v>
      </c>
      <c r="F45" s="86">
        <v>1745.6</v>
      </c>
      <c r="G45" s="86">
        <v>2143.6999999999998</v>
      </c>
      <c r="H45" s="86">
        <v>2027.3</v>
      </c>
      <c r="I45" s="86">
        <v>2125.9</v>
      </c>
      <c r="J45" s="86">
        <v>1946.7</v>
      </c>
      <c r="K45" s="86">
        <v>2169.6</v>
      </c>
      <c r="L45" s="86">
        <v>2334.6999999999998</v>
      </c>
      <c r="M45" s="86">
        <v>2275.1999999999998</v>
      </c>
      <c r="N45" s="86">
        <v>2456.6</v>
      </c>
      <c r="O45" s="86">
        <f>SUM(C45:N45)</f>
        <v>24378</v>
      </c>
      <c r="P45" s="86">
        <v>1746.6</v>
      </c>
      <c r="Q45" s="86">
        <v>1837</v>
      </c>
      <c r="R45" s="86">
        <v>2179.6</v>
      </c>
      <c r="S45" s="86">
        <v>2043.4</v>
      </c>
      <c r="T45" s="86">
        <v>2143.1</v>
      </c>
      <c r="U45" s="86">
        <v>2185.5</v>
      </c>
      <c r="V45" s="86">
        <v>2002.1</v>
      </c>
      <c r="W45" s="86">
        <v>2310.4</v>
      </c>
      <c r="X45" s="86">
        <v>2333.9</v>
      </c>
      <c r="Y45" s="86">
        <v>2396.1999999999998</v>
      </c>
      <c r="Z45" s="86">
        <v>2663.7</v>
      </c>
      <c r="AA45" s="86">
        <v>2555.5</v>
      </c>
      <c r="AB45" s="86">
        <f>SUM(P45:AA45)</f>
        <v>26397.000000000004</v>
      </c>
      <c r="AC45" s="86">
        <f t="shared" si="2"/>
        <v>2019.0000000000036</v>
      </c>
      <c r="AD45" s="86">
        <f t="shared" si="3"/>
        <v>8.2820575929116576</v>
      </c>
    </row>
    <row r="46" spans="2:34" ht="15.95" customHeight="1">
      <c r="B46" s="32" t="s">
        <v>33</v>
      </c>
      <c r="C46" s="86">
        <v>21.4</v>
      </c>
      <c r="D46" s="86">
        <v>0</v>
      </c>
      <c r="E46" s="86">
        <v>0</v>
      </c>
      <c r="F46" s="86">
        <v>0</v>
      </c>
      <c r="G46" s="86">
        <v>0</v>
      </c>
      <c r="H46" s="86">
        <v>0</v>
      </c>
      <c r="I46" s="86">
        <v>277.2</v>
      </c>
      <c r="J46" s="86">
        <v>43.9</v>
      </c>
      <c r="K46" s="86">
        <v>104.7</v>
      </c>
      <c r="L46" s="86">
        <v>0</v>
      </c>
      <c r="M46" s="86">
        <v>280</v>
      </c>
      <c r="N46" s="86">
        <v>106.3</v>
      </c>
      <c r="O46" s="86">
        <f>SUM(C46:N46)</f>
        <v>833.49999999999989</v>
      </c>
      <c r="P46" s="86">
        <v>0</v>
      </c>
      <c r="Q46" s="86">
        <v>0</v>
      </c>
      <c r="R46" s="86">
        <v>0</v>
      </c>
      <c r="S46" s="86">
        <v>47.2</v>
      </c>
      <c r="T46" s="86">
        <v>334.2</v>
      </c>
      <c r="U46" s="86">
        <v>0</v>
      </c>
      <c r="V46" s="86">
        <v>0</v>
      </c>
      <c r="W46" s="86">
        <v>101.9</v>
      </c>
      <c r="X46" s="86">
        <v>0</v>
      </c>
      <c r="Y46" s="86">
        <v>54.5</v>
      </c>
      <c r="Z46" s="86">
        <v>236.2</v>
      </c>
      <c r="AA46" s="86">
        <v>115.1</v>
      </c>
      <c r="AB46" s="86">
        <f>SUM(P46:AA46)</f>
        <v>889.1</v>
      </c>
      <c r="AC46" s="86">
        <f t="shared" si="2"/>
        <v>55.600000000000136</v>
      </c>
      <c r="AD46" s="86">
        <f t="shared" si="3"/>
        <v>6.670665866826651</v>
      </c>
    </row>
    <row r="47" spans="2:34" ht="15.95" customHeight="1">
      <c r="B47" s="34" t="s">
        <v>56</v>
      </c>
      <c r="C47" s="88">
        <v>0</v>
      </c>
      <c r="D47" s="88">
        <v>1.1000000000000001</v>
      </c>
      <c r="E47" s="88">
        <v>3.1</v>
      </c>
      <c r="F47" s="88">
        <v>0</v>
      </c>
      <c r="G47" s="88">
        <v>0</v>
      </c>
      <c r="H47" s="88">
        <v>3.4</v>
      </c>
      <c r="I47" s="88">
        <v>0</v>
      </c>
      <c r="J47" s="88">
        <v>0</v>
      </c>
      <c r="K47" s="88">
        <v>0</v>
      </c>
      <c r="L47" s="88">
        <v>0</v>
      </c>
      <c r="M47" s="88">
        <v>0</v>
      </c>
      <c r="N47" s="88">
        <v>0</v>
      </c>
      <c r="O47" s="88">
        <f>SUM(C47:N47)</f>
        <v>7.6</v>
      </c>
      <c r="P47" s="88">
        <v>0</v>
      </c>
      <c r="Q47" s="88">
        <v>0</v>
      </c>
      <c r="R47" s="88">
        <v>0</v>
      </c>
      <c r="S47" s="88">
        <v>0</v>
      </c>
      <c r="T47" s="88">
        <v>0</v>
      </c>
      <c r="U47" s="88">
        <v>0</v>
      </c>
      <c r="V47" s="88">
        <v>0</v>
      </c>
      <c r="W47" s="88">
        <v>0</v>
      </c>
      <c r="X47" s="88">
        <v>0</v>
      </c>
      <c r="Y47" s="88">
        <v>0</v>
      </c>
      <c r="Z47" s="88">
        <v>0</v>
      </c>
      <c r="AA47" s="88">
        <v>0</v>
      </c>
      <c r="AB47" s="88">
        <f>SUM(P47:AA47)</f>
        <v>0</v>
      </c>
      <c r="AC47" s="88">
        <f t="shared" si="2"/>
        <v>-7.6</v>
      </c>
      <c r="AD47" s="88">
        <f t="shared" si="3"/>
        <v>-100</v>
      </c>
    </row>
    <row r="48" spans="2:34" ht="15.95" customHeight="1">
      <c r="B48" s="34" t="s">
        <v>57</v>
      </c>
      <c r="C48" s="88">
        <f t="shared" ref="C48:AB48" si="20">SUM(C49:C51)</f>
        <v>578.5</v>
      </c>
      <c r="D48" s="88">
        <f t="shared" si="20"/>
        <v>515.9</v>
      </c>
      <c r="E48" s="88">
        <f t="shared" si="20"/>
        <v>521.70000000000005</v>
      </c>
      <c r="F48" s="88">
        <f t="shared" si="20"/>
        <v>559.49999999999989</v>
      </c>
      <c r="G48" s="88">
        <f t="shared" si="20"/>
        <v>461.8</v>
      </c>
      <c r="H48" s="88">
        <f t="shared" si="20"/>
        <v>413.3</v>
      </c>
      <c r="I48" s="88">
        <f t="shared" si="20"/>
        <v>548.4</v>
      </c>
      <c r="J48" s="88">
        <f>SUM(J49:J51)</f>
        <v>589.4</v>
      </c>
      <c r="K48" s="88">
        <f>SUM(K49:K51)</f>
        <v>486.50000000000006</v>
      </c>
      <c r="L48" s="88">
        <f>SUM(L49:L51)</f>
        <v>379.7</v>
      </c>
      <c r="M48" s="88">
        <f>SUM(M49:M51)</f>
        <v>412.8</v>
      </c>
      <c r="N48" s="88">
        <f t="shared" si="20"/>
        <v>413.5</v>
      </c>
      <c r="O48" s="88">
        <f t="shared" si="20"/>
        <v>5881.0000000000009</v>
      </c>
      <c r="P48" s="88">
        <f t="shared" si="20"/>
        <v>535.29999999999995</v>
      </c>
      <c r="Q48" s="88">
        <f t="shared" si="20"/>
        <v>518.40000000000009</v>
      </c>
      <c r="R48" s="88">
        <f t="shared" si="20"/>
        <v>646.4</v>
      </c>
      <c r="S48" s="88">
        <f t="shared" si="20"/>
        <v>581.70000000000005</v>
      </c>
      <c r="T48" s="88">
        <f t="shared" si="20"/>
        <v>487.5</v>
      </c>
      <c r="U48" s="88">
        <f t="shared" si="20"/>
        <v>475.29999999999995</v>
      </c>
      <c r="V48" s="88">
        <f t="shared" si="20"/>
        <v>534.20000000000005</v>
      </c>
      <c r="W48" s="88">
        <f>SUM(W49:W51)</f>
        <v>613.4</v>
      </c>
      <c r="X48" s="88">
        <f>SUM(X49:X51)</f>
        <v>522</v>
      </c>
      <c r="Y48" s="88">
        <f>SUM(Y49:Y51)</f>
        <v>405.7</v>
      </c>
      <c r="Z48" s="88">
        <f>SUM(Z49:Z51)</f>
        <v>442.2</v>
      </c>
      <c r="AA48" s="88">
        <f t="shared" si="20"/>
        <v>452.8</v>
      </c>
      <c r="AB48" s="88">
        <f t="shared" si="20"/>
        <v>6214.9</v>
      </c>
      <c r="AC48" s="88">
        <f t="shared" si="2"/>
        <v>333.89999999999873</v>
      </c>
      <c r="AD48" s="88">
        <f t="shared" si="3"/>
        <v>5.6776058493453272</v>
      </c>
    </row>
    <row r="49" spans="2:33" ht="15.95" customHeight="1">
      <c r="B49" s="32" t="s">
        <v>58</v>
      </c>
      <c r="C49" s="86">
        <v>546</v>
      </c>
      <c r="D49" s="86">
        <v>489.2</v>
      </c>
      <c r="E49" s="86">
        <v>491.7</v>
      </c>
      <c r="F49" s="86">
        <v>530.4</v>
      </c>
      <c r="G49" s="86">
        <v>433</v>
      </c>
      <c r="H49" s="86">
        <v>384.8</v>
      </c>
      <c r="I49" s="86">
        <v>516.9</v>
      </c>
      <c r="J49" s="86">
        <v>561.6</v>
      </c>
      <c r="K49" s="86">
        <v>456.6</v>
      </c>
      <c r="L49" s="86">
        <v>354.2</v>
      </c>
      <c r="M49" s="86">
        <v>386</v>
      </c>
      <c r="N49" s="86">
        <v>384.8</v>
      </c>
      <c r="O49" s="86">
        <f t="shared" ref="O49:O55" si="21">SUM(C49:N49)</f>
        <v>5535.2000000000007</v>
      </c>
      <c r="P49" s="86">
        <v>508.1</v>
      </c>
      <c r="Q49" s="86">
        <v>491.1</v>
      </c>
      <c r="R49" s="86">
        <v>619.6</v>
      </c>
      <c r="S49" s="86">
        <v>556.6</v>
      </c>
      <c r="T49" s="86">
        <v>463.9</v>
      </c>
      <c r="U49" s="86">
        <v>444.9</v>
      </c>
      <c r="V49" s="86">
        <v>508</v>
      </c>
      <c r="W49" s="86">
        <v>586.1</v>
      </c>
      <c r="X49" s="86">
        <v>496.3</v>
      </c>
      <c r="Y49" s="86">
        <v>384.1</v>
      </c>
      <c r="Z49" s="86">
        <v>414.4</v>
      </c>
      <c r="AA49" s="86">
        <v>418.5</v>
      </c>
      <c r="AB49" s="86">
        <f t="shared" ref="AB49:AB55" si="22">SUM(P49:AA49)</f>
        <v>5891.6</v>
      </c>
      <c r="AC49" s="86">
        <f t="shared" si="2"/>
        <v>356.39999999999964</v>
      </c>
      <c r="AD49" s="86">
        <f t="shared" si="3"/>
        <v>6.4387917329093725</v>
      </c>
      <c r="AE49" s="13"/>
    </row>
    <row r="50" spans="2:33" ht="15.95" customHeight="1">
      <c r="B50" s="32" t="s">
        <v>59</v>
      </c>
      <c r="C50" s="86">
        <v>10.9</v>
      </c>
      <c r="D50" s="86">
        <v>10.4</v>
      </c>
      <c r="E50" s="86">
        <v>12.8</v>
      </c>
      <c r="F50" s="86">
        <v>11.3</v>
      </c>
      <c r="G50" s="86">
        <v>11</v>
      </c>
      <c r="H50" s="86">
        <v>12.2</v>
      </c>
      <c r="I50" s="86">
        <v>12.6</v>
      </c>
      <c r="J50" s="86">
        <v>12</v>
      </c>
      <c r="K50" s="86">
        <v>11.8</v>
      </c>
      <c r="L50" s="86">
        <v>11.6</v>
      </c>
      <c r="M50" s="86">
        <v>10.1</v>
      </c>
      <c r="N50" s="86">
        <v>9.8000000000000007</v>
      </c>
      <c r="O50" s="86">
        <f t="shared" si="21"/>
        <v>136.5</v>
      </c>
      <c r="P50" s="86">
        <v>11.3</v>
      </c>
      <c r="Q50" s="86">
        <v>12.8</v>
      </c>
      <c r="R50" s="86">
        <v>13</v>
      </c>
      <c r="S50" s="86">
        <v>12.1</v>
      </c>
      <c r="T50" s="86">
        <v>10.1</v>
      </c>
      <c r="U50" s="86">
        <v>13.9</v>
      </c>
      <c r="V50" s="86">
        <v>13.2</v>
      </c>
      <c r="W50" s="86">
        <v>13.8</v>
      </c>
      <c r="X50" s="86">
        <v>13.2</v>
      </c>
      <c r="Y50" s="86">
        <v>11.4</v>
      </c>
      <c r="Z50" s="86">
        <v>12.8</v>
      </c>
      <c r="AA50" s="86">
        <v>11.3</v>
      </c>
      <c r="AB50" s="86">
        <f t="shared" si="22"/>
        <v>148.90000000000003</v>
      </c>
      <c r="AC50" s="86">
        <f t="shared" si="2"/>
        <v>12.400000000000034</v>
      </c>
      <c r="AD50" s="86">
        <f t="shared" si="3"/>
        <v>9.0842490842491088</v>
      </c>
    </row>
    <row r="51" spans="2:33" ht="15.95" customHeight="1">
      <c r="B51" s="32" t="s">
        <v>33</v>
      </c>
      <c r="C51" s="86">
        <v>21.6</v>
      </c>
      <c r="D51" s="86">
        <v>16.3</v>
      </c>
      <c r="E51" s="86">
        <v>17.2</v>
      </c>
      <c r="F51" s="86">
        <v>17.8</v>
      </c>
      <c r="G51" s="86">
        <v>17.8</v>
      </c>
      <c r="H51" s="86">
        <v>16.3</v>
      </c>
      <c r="I51" s="86">
        <v>18.899999999999999</v>
      </c>
      <c r="J51" s="86">
        <v>15.8</v>
      </c>
      <c r="K51" s="86">
        <v>18.100000000000001</v>
      </c>
      <c r="L51" s="86">
        <v>13.9</v>
      </c>
      <c r="M51" s="86">
        <v>16.7</v>
      </c>
      <c r="N51" s="86">
        <v>18.899999999999999</v>
      </c>
      <c r="O51" s="86">
        <f t="shared" si="21"/>
        <v>209.3</v>
      </c>
      <c r="P51" s="86">
        <v>15.9</v>
      </c>
      <c r="Q51" s="86">
        <v>14.5</v>
      </c>
      <c r="R51" s="86">
        <v>13.8</v>
      </c>
      <c r="S51" s="86">
        <v>13</v>
      </c>
      <c r="T51" s="86">
        <v>13.5</v>
      </c>
      <c r="U51" s="86">
        <v>16.5</v>
      </c>
      <c r="V51" s="86">
        <v>13</v>
      </c>
      <c r="W51" s="86">
        <v>13.5</v>
      </c>
      <c r="X51" s="86">
        <v>12.5</v>
      </c>
      <c r="Y51" s="86">
        <v>10.199999999999999</v>
      </c>
      <c r="Z51" s="86">
        <v>15</v>
      </c>
      <c r="AA51" s="86">
        <v>23</v>
      </c>
      <c r="AB51" s="86">
        <f t="shared" si="22"/>
        <v>174.4</v>
      </c>
      <c r="AC51" s="86">
        <f t="shared" si="2"/>
        <v>-34.900000000000006</v>
      </c>
      <c r="AD51" s="86">
        <f t="shared" si="3"/>
        <v>-16.67462971810798</v>
      </c>
    </row>
    <row r="52" spans="2:33" ht="15.95" customHeight="1">
      <c r="B52" s="26" t="s">
        <v>60</v>
      </c>
      <c r="C52" s="85">
        <v>35.9</v>
      </c>
      <c r="D52" s="85">
        <v>41.9</v>
      </c>
      <c r="E52" s="85">
        <v>54.3</v>
      </c>
      <c r="F52" s="85">
        <v>31.6</v>
      </c>
      <c r="G52" s="85">
        <v>39.200000000000003</v>
      </c>
      <c r="H52" s="85">
        <v>40.5</v>
      </c>
      <c r="I52" s="85">
        <v>40.9</v>
      </c>
      <c r="J52" s="85">
        <v>44.8</v>
      </c>
      <c r="K52" s="85">
        <v>33.700000000000003</v>
      </c>
      <c r="L52" s="85">
        <v>50.5</v>
      </c>
      <c r="M52" s="85">
        <v>43.9</v>
      </c>
      <c r="N52" s="85">
        <v>58</v>
      </c>
      <c r="O52" s="85">
        <f t="shared" si="21"/>
        <v>515.19999999999993</v>
      </c>
      <c r="P52" s="85">
        <v>50.2</v>
      </c>
      <c r="Q52" s="85">
        <v>61.9</v>
      </c>
      <c r="R52" s="85">
        <v>60.4</v>
      </c>
      <c r="S52" s="85">
        <v>51.4</v>
      </c>
      <c r="T52" s="85">
        <v>49.1</v>
      </c>
      <c r="U52" s="85">
        <v>52</v>
      </c>
      <c r="V52" s="85">
        <v>48.2</v>
      </c>
      <c r="W52" s="85">
        <v>53.7</v>
      </c>
      <c r="X52" s="85">
        <v>52</v>
      </c>
      <c r="Y52" s="85">
        <v>62.3</v>
      </c>
      <c r="Z52" s="85">
        <v>63.9</v>
      </c>
      <c r="AA52" s="85">
        <v>61.8</v>
      </c>
      <c r="AB52" s="85">
        <f t="shared" si="22"/>
        <v>666.89999999999986</v>
      </c>
      <c r="AC52" s="85">
        <f t="shared" si="2"/>
        <v>151.69999999999993</v>
      </c>
      <c r="AD52" s="85">
        <f t="shared" si="3"/>
        <v>29.444875776397506</v>
      </c>
      <c r="AE52" s="11"/>
    </row>
    <row r="53" spans="2:33" ht="15.95" customHeight="1">
      <c r="B53" s="26" t="s">
        <v>61</v>
      </c>
      <c r="C53" s="85">
        <v>0.1</v>
      </c>
      <c r="D53" s="85">
        <v>0.1</v>
      </c>
      <c r="E53" s="85">
        <v>0</v>
      </c>
      <c r="F53" s="85">
        <v>0.2</v>
      </c>
      <c r="G53" s="85">
        <v>0.1</v>
      </c>
      <c r="H53" s="85">
        <v>0.1</v>
      </c>
      <c r="I53" s="85">
        <v>0.2</v>
      </c>
      <c r="J53" s="85">
        <v>0.1</v>
      </c>
      <c r="K53" s="85">
        <v>0</v>
      </c>
      <c r="L53" s="85">
        <v>0.2</v>
      </c>
      <c r="M53" s="85">
        <v>0.1</v>
      </c>
      <c r="N53" s="85">
        <v>0</v>
      </c>
      <c r="O53" s="85">
        <f t="shared" si="21"/>
        <v>1.2000000000000002</v>
      </c>
      <c r="P53" s="85">
        <v>0.1</v>
      </c>
      <c r="Q53" s="85">
        <v>0</v>
      </c>
      <c r="R53" s="85">
        <v>0.1</v>
      </c>
      <c r="S53" s="85">
        <v>0.1</v>
      </c>
      <c r="T53" s="85">
        <v>0.1</v>
      </c>
      <c r="U53" s="85">
        <v>0.1</v>
      </c>
      <c r="V53" s="85">
        <v>0.1</v>
      </c>
      <c r="W53" s="85">
        <v>0.1</v>
      </c>
      <c r="X53" s="85">
        <v>0.1</v>
      </c>
      <c r="Y53" s="85">
        <v>0.4</v>
      </c>
      <c r="Z53" s="85">
        <v>0</v>
      </c>
      <c r="AA53" s="85">
        <v>0.1</v>
      </c>
      <c r="AB53" s="85">
        <f t="shared" si="22"/>
        <v>1.3</v>
      </c>
      <c r="AC53" s="85">
        <f t="shared" si="2"/>
        <v>9.9999999999999867E-2</v>
      </c>
      <c r="AD53" s="85">
        <f t="shared" si="3"/>
        <v>8.3333333333333197</v>
      </c>
    </row>
    <row r="54" spans="2:33" ht="15.95" customHeight="1">
      <c r="B54" s="26" t="s">
        <v>62</v>
      </c>
      <c r="C54" s="85">
        <v>113.4</v>
      </c>
      <c r="D54" s="85">
        <v>126.4</v>
      </c>
      <c r="E54" s="85">
        <v>120.2</v>
      </c>
      <c r="F54" s="85">
        <v>138</v>
      </c>
      <c r="G54" s="85">
        <v>115.9</v>
      </c>
      <c r="H54" s="85">
        <v>123.3</v>
      </c>
      <c r="I54" s="85">
        <v>115.7</v>
      </c>
      <c r="J54" s="85">
        <v>140.80000000000001</v>
      </c>
      <c r="K54" s="85">
        <v>113.9</v>
      </c>
      <c r="L54" s="85">
        <v>142.30000000000001</v>
      </c>
      <c r="M54" s="85">
        <v>112.6</v>
      </c>
      <c r="N54" s="85">
        <v>120.8</v>
      </c>
      <c r="O54" s="85">
        <f t="shared" si="21"/>
        <v>1483.3</v>
      </c>
      <c r="P54" s="85">
        <v>110</v>
      </c>
      <c r="Q54" s="85">
        <v>166.9</v>
      </c>
      <c r="R54" s="85">
        <v>120.7</v>
      </c>
      <c r="S54" s="85">
        <v>116.2</v>
      </c>
      <c r="T54" s="85">
        <v>116.5</v>
      </c>
      <c r="U54" s="85">
        <v>162.6</v>
      </c>
      <c r="V54" s="85">
        <v>112.6</v>
      </c>
      <c r="W54" s="85">
        <v>114.5</v>
      </c>
      <c r="X54" s="85">
        <v>114.3</v>
      </c>
      <c r="Y54" s="85">
        <v>114.1</v>
      </c>
      <c r="Z54" s="85">
        <v>193.2</v>
      </c>
      <c r="AA54" s="85">
        <v>108.3</v>
      </c>
      <c r="AB54" s="85">
        <f t="shared" si="22"/>
        <v>1549.8999999999999</v>
      </c>
      <c r="AC54" s="85">
        <f t="shared" si="2"/>
        <v>66.599999999999909</v>
      </c>
      <c r="AD54" s="85">
        <f t="shared" si="3"/>
        <v>4.4899885390682872</v>
      </c>
    </row>
    <row r="55" spans="2:33" ht="15.95" customHeight="1">
      <c r="B55" s="26" t="s">
        <v>63</v>
      </c>
      <c r="C55" s="85">
        <v>0</v>
      </c>
      <c r="D55" s="85">
        <v>0</v>
      </c>
      <c r="E55" s="85">
        <v>0</v>
      </c>
      <c r="F55" s="85">
        <v>0</v>
      </c>
      <c r="G55" s="85">
        <v>40</v>
      </c>
      <c r="H55" s="85">
        <v>0</v>
      </c>
      <c r="I55" s="85">
        <v>0</v>
      </c>
      <c r="J55" s="85">
        <v>30</v>
      </c>
      <c r="K55" s="85">
        <v>0</v>
      </c>
      <c r="L55" s="85">
        <v>20</v>
      </c>
      <c r="M55" s="85">
        <v>15</v>
      </c>
      <c r="N55" s="85">
        <v>0</v>
      </c>
      <c r="O55" s="85">
        <f t="shared" si="21"/>
        <v>105</v>
      </c>
      <c r="P55" s="85">
        <v>0</v>
      </c>
      <c r="Q55" s="85">
        <v>20</v>
      </c>
      <c r="R55" s="85">
        <v>15</v>
      </c>
      <c r="S55" s="85">
        <v>15</v>
      </c>
      <c r="T55" s="85">
        <v>0</v>
      </c>
      <c r="U55" s="85">
        <v>0</v>
      </c>
      <c r="V55" s="85">
        <v>0</v>
      </c>
      <c r="W55" s="85">
        <v>45</v>
      </c>
      <c r="X55" s="85">
        <v>0</v>
      </c>
      <c r="Y55" s="85">
        <v>0</v>
      </c>
      <c r="Z55" s="85">
        <v>0</v>
      </c>
      <c r="AA55" s="85">
        <v>0</v>
      </c>
      <c r="AB55" s="85">
        <f t="shared" si="22"/>
        <v>95</v>
      </c>
      <c r="AC55" s="85">
        <f t="shared" si="2"/>
        <v>-10</v>
      </c>
      <c r="AD55" s="85">
        <f t="shared" si="3"/>
        <v>-9.5238095238095237</v>
      </c>
      <c r="AE55" s="13"/>
      <c r="AF55" s="13"/>
      <c r="AG55" s="14"/>
    </row>
    <row r="56" spans="2:33" ht="15.95" customHeight="1">
      <c r="B56" s="35" t="s">
        <v>64</v>
      </c>
      <c r="C56" s="85">
        <f>+C57+C68+C72</f>
        <v>1059.1999999999998</v>
      </c>
      <c r="D56" s="85">
        <f>+D57+D68+D72</f>
        <v>1148.3</v>
      </c>
      <c r="E56" s="85">
        <f>+E57+E68+E72</f>
        <v>1410.6000000000001</v>
      </c>
      <c r="F56" s="85">
        <f>+F57+F68+F72</f>
        <v>1310.3999999999999</v>
      </c>
      <c r="G56" s="85">
        <f t="shared" ref="G56:Z56" si="23">+G57+G68+G72</f>
        <v>1553.5999999999997</v>
      </c>
      <c r="H56" s="85">
        <f t="shared" si="23"/>
        <v>1435.5</v>
      </c>
      <c r="I56" s="85">
        <f t="shared" si="23"/>
        <v>1544.1</v>
      </c>
      <c r="J56" s="85">
        <f t="shared" si="23"/>
        <v>1227.4000000000001</v>
      </c>
      <c r="K56" s="85">
        <f t="shared" si="23"/>
        <v>1606.8999999999999</v>
      </c>
      <c r="L56" s="85">
        <f t="shared" si="23"/>
        <v>1113.3</v>
      </c>
      <c r="M56" s="85">
        <f t="shared" si="23"/>
        <v>1092.5</v>
      </c>
      <c r="N56" s="85">
        <f t="shared" si="23"/>
        <v>1204.3</v>
      </c>
      <c r="O56" s="85">
        <f t="shared" si="23"/>
        <v>15706.099999999999</v>
      </c>
      <c r="P56" s="85">
        <f t="shared" si="23"/>
        <v>1244.1999999999998</v>
      </c>
      <c r="Q56" s="85">
        <f t="shared" si="23"/>
        <v>1630.0000000000002</v>
      </c>
      <c r="R56" s="85">
        <f t="shared" si="23"/>
        <v>1463.8</v>
      </c>
      <c r="S56" s="85">
        <f t="shared" si="23"/>
        <v>1653.1</v>
      </c>
      <c r="T56" s="85">
        <f t="shared" si="23"/>
        <v>1743.5999999999997</v>
      </c>
      <c r="U56" s="85">
        <f t="shared" si="23"/>
        <v>1521.3</v>
      </c>
      <c r="V56" s="85">
        <f t="shared" si="23"/>
        <v>1391.3</v>
      </c>
      <c r="W56" s="85">
        <f t="shared" si="23"/>
        <v>1570.3999999999999</v>
      </c>
      <c r="X56" s="85">
        <f t="shared" si="23"/>
        <v>1373.1000000000001</v>
      </c>
      <c r="Y56" s="85">
        <f t="shared" si="23"/>
        <v>1245.9000000000001</v>
      </c>
      <c r="Z56" s="85">
        <f t="shared" si="23"/>
        <v>1235.6000000000001</v>
      </c>
      <c r="AA56" s="85">
        <f>+AA57+AA68+AA72</f>
        <v>3027.7</v>
      </c>
      <c r="AB56" s="85">
        <f>+AB57+AB68+AB72</f>
        <v>19100.000000000004</v>
      </c>
      <c r="AC56" s="85">
        <f t="shared" si="2"/>
        <v>3393.9000000000051</v>
      </c>
      <c r="AD56" s="85">
        <f t="shared" si="3"/>
        <v>21.608801675782054</v>
      </c>
    </row>
    <row r="57" spans="2:33" ht="15.95" customHeight="1">
      <c r="B57" s="36" t="s">
        <v>65</v>
      </c>
      <c r="C57" s="85">
        <f>+C58+C63</f>
        <v>851.7</v>
      </c>
      <c r="D57" s="85">
        <f>+D58+D63</f>
        <v>913</v>
      </c>
      <c r="E57" s="85">
        <f>+E58+E63</f>
        <v>1145.3000000000002</v>
      </c>
      <c r="F57" s="85">
        <f>+F58+F63</f>
        <v>1063.8</v>
      </c>
      <c r="G57" s="85">
        <f t="shared" ref="G57:Z57" si="24">+G58+G63</f>
        <v>1346.6999999999998</v>
      </c>
      <c r="H57" s="85">
        <f t="shared" si="24"/>
        <v>1190.2</v>
      </c>
      <c r="I57" s="85">
        <f t="shared" si="24"/>
        <v>1292.5999999999999</v>
      </c>
      <c r="J57" s="85">
        <f t="shared" si="24"/>
        <v>1009.1</v>
      </c>
      <c r="K57" s="85">
        <f t="shared" si="24"/>
        <v>1365.1</v>
      </c>
      <c r="L57" s="85">
        <f t="shared" si="24"/>
        <v>920.00000000000011</v>
      </c>
      <c r="M57" s="85">
        <f t="shared" si="24"/>
        <v>850.4</v>
      </c>
      <c r="N57" s="85">
        <f t="shared" si="24"/>
        <v>975.3</v>
      </c>
      <c r="O57" s="85">
        <f t="shared" si="24"/>
        <v>12923.199999999999</v>
      </c>
      <c r="P57" s="85">
        <f t="shared" si="24"/>
        <v>1031.3</v>
      </c>
      <c r="Q57" s="85">
        <f t="shared" si="24"/>
        <v>1337.7</v>
      </c>
      <c r="R57" s="85">
        <f t="shared" si="24"/>
        <v>1185.4000000000001</v>
      </c>
      <c r="S57" s="85">
        <f t="shared" si="24"/>
        <v>1375.6</v>
      </c>
      <c r="T57" s="85">
        <f t="shared" si="24"/>
        <v>1534.3999999999999</v>
      </c>
      <c r="U57" s="85">
        <f t="shared" si="24"/>
        <v>1234.3</v>
      </c>
      <c r="V57" s="85">
        <f t="shared" si="24"/>
        <v>1093.0999999999999</v>
      </c>
      <c r="W57" s="85">
        <f t="shared" si="24"/>
        <v>1264.1999999999998</v>
      </c>
      <c r="X57" s="85">
        <f t="shared" si="24"/>
        <v>1122.3000000000002</v>
      </c>
      <c r="Y57" s="85">
        <f t="shared" si="24"/>
        <v>1042.5</v>
      </c>
      <c r="Z57" s="85">
        <f t="shared" si="24"/>
        <v>971.2</v>
      </c>
      <c r="AA57" s="85">
        <f>+AA58+AA63</f>
        <v>2723.6</v>
      </c>
      <c r="AB57" s="85">
        <f>+AB58+AB63</f>
        <v>15915.600000000002</v>
      </c>
      <c r="AC57" s="85">
        <f t="shared" si="2"/>
        <v>2992.4000000000033</v>
      </c>
      <c r="AD57" s="85">
        <f t="shared" si="3"/>
        <v>23.155255664231795</v>
      </c>
      <c r="AE57" s="4"/>
    </row>
    <row r="58" spans="2:33" ht="15.95" customHeight="1">
      <c r="B58" s="31" t="s">
        <v>66</v>
      </c>
      <c r="C58" s="85">
        <f>SUM(C59:C62)</f>
        <v>70.100000000000009</v>
      </c>
      <c r="D58" s="85">
        <f>SUM(D59:D62)</f>
        <v>75.100000000000009</v>
      </c>
      <c r="E58" s="85">
        <f>SUM(E59:E62)</f>
        <v>88.000000000000014</v>
      </c>
      <c r="F58" s="85">
        <f>SUM(F59:F62)</f>
        <v>114.7</v>
      </c>
      <c r="G58" s="85">
        <f t="shared" ref="G58:Z58" si="25">SUM(G59:G62)</f>
        <v>84.1</v>
      </c>
      <c r="H58" s="85">
        <f t="shared" si="25"/>
        <v>91.8</v>
      </c>
      <c r="I58" s="85">
        <f t="shared" si="25"/>
        <v>100.1</v>
      </c>
      <c r="J58" s="85">
        <f t="shared" si="25"/>
        <v>85.399999999999991</v>
      </c>
      <c r="K58" s="85">
        <f t="shared" si="25"/>
        <v>97.100000000000009</v>
      </c>
      <c r="L58" s="85">
        <f t="shared" si="25"/>
        <v>102.6</v>
      </c>
      <c r="M58" s="85">
        <f t="shared" si="25"/>
        <v>89.3</v>
      </c>
      <c r="N58" s="85">
        <f t="shared" si="25"/>
        <v>90.100000000000009</v>
      </c>
      <c r="O58" s="85">
        <f t="shared" si="25"/>
        <v>1088.3999999999999</v>
      </c>
      <c r="P58" s="85">
        <f t="shared" si="25"/>
        <v>88.9</v>
      </c>
      <c r="Q58" s="85">
        <f t="shared" si="25"/>
        <v>90</v>
      </c>
      <c r="R58" s="85">
        <f t="shared" si="25"/>
        <v>94.600000000000009</v>
      </c>
      <c r="S58" s="85">
        <f t="shared" si="25"/>
        <v>91.7</v>
      </c>
      <c r="T58" s="85">
        <f t="shared" si="25"/>
        <v>84.2</v>
      </c>
      <c r="U58" s="85">
        <f t="shared" si="25"/>
        <v>87.399999999999991</v>
      </c>
      <c r="V58" s="85">
        <f t="shared" si="25"/>
        <v>77</v>
      </c>
      <c r="W58" s="85">
        <f t="shared" si="25"/>
        <v>77.8</v>
      </c>
      <c r="X58" s="85">
        <f t="shared" si="25"/>
        <v>82.199999999999989</v>
      </c>
      <c r="Y58" s="85">
        <f t="shared" si="25"/>
        <v>81</v>
      </c>
      <c r="Z58" s="85">
        <f t="shared" si="25"/>
        <v>97.700000000000017</v>
      </c>
      <c r="AA58" s="85">
        <f>SUM(AA59:AA62)</f>
        <v>287.10000000000002</v>
      </c>
      <c r="AB58" s="85">
        <f>SUM(AB59:AB62)</f>
        <v>1239.5999999999999</v>
      </c>
      <c r="AC58" s="85">
        <f t="shared" si="2"/>
        <v>151.20000000000005</v>
      </c>
      <c r="AD58" s="85">
        <f t="shared" si="3"/>
        <v>13.891951488423379</v>
      </c>
    </row>
    <row r="59" spans="2:33" ht="15.95" customHeight="1">
      <c r="B59" s="32" t="s">
        <v>67</v>
      </c>
      <c r="C59" s="86">
        <v>68.7</v>
      </c>
      <c r="D59" s="86">
        <v>71.7</v>
      </c>
      <c r="E59" s="86">
        <v>83.2</v>
      </c>
      <c r="F59" s="86">
        <v>81.8</v>
      </c>
      <c r="G59" s="86">
        <v>79.5</v>
      </c>
      <c r="H59" s="86">
        <v>86.6</v>
      </c>
      <c r="I59" s="86">
        <v>94.1</v>
      </c>
      <c r="J59" s="86">
        <v>80.2</v>
      </c>
      <c r="K59" s="86">
        <v>90.3</v>
      </c>
      <c r="L59" s="86">
        <v>94.3</v>
      </c>
      <c r="M59" s="86">
        <v>85.2</v>
      </c>
      <c r="N59" s="86">
        <v>84.9</v>
      </c>
      <c r="O59" s="86">
        <f>SUM(C59:N59)</f>
        <v>1000.5</v>
      </c>
      <c r="P59" s="86">
        <v>75.400000000000006</v>
      </c>
      <c r="Q59" s="86">
        <v>82.2</v>
      </c>
      <c r="R59" s="86">
        <v>88.3</v>
      </c>
      <c r="S59" s="86">
        <v>86.5</v>
      </c>
      <c r="T59" s="86">
        <v>78.3</v>
      </c>
      <c r="U59" s="86">
        <v>81.3</v>
      </c>
      <c r="V59" s="86">
        <v>71.8</v>
      </c>
      <c r="W59" s="86">
        <v>68.8</v>
      </c>
      <c r="X59" s="86">
        <v>76.099999999999994</v>
      </c>
      <c r="Y59" s="86">
        <v>76.3</v>
      </c>
      <c r="Z59" s="86">
        <v>90.9</v>
      </c>
      <c r="AA59" s="86">
        <v>69.3</v>
      </c>
      <c r="AB59" s="86">
        <f>SUM(P59:AA59)</f>
        <v>945.19999999999993</v>
      </c>
      <c r="AC59" s="86">
        <f t="shared" si="2"/>
        <v>-55.300000000000068</v>
      </c>
      <c r="AD59" s="86">
        <f t="shared" si="3"/>
        <v>-5.5272363818091019</v>
      </c>
      <c r="AE59" s="14"/>
      <c r="AF59" s="13"/>
      <c r="AG59" s="13"/>
    </row>
    <row r="60" spans="2:33" ht="15.95" customHeight="1">
      <c r="B60" s="32" t="s">
        <v>68</v>
      </c>
      <c r="C60" s="86">
        <v>0.3</v>
      </c>
      <c r="D60" s="86">
        <v>2.4</v>
      </c>
      <c r="E60" s="86">
        <v>2.9</v>
      </c>
      <c r="F60" s="86">
        <v>2.8</v>
      </c>
      <c r="G60" s="86">
        <v>2.8</v>
      </c>
      <c r="H60" s="86">
        <v>2.7</v>
      </c>
      <c r="I60" s="86">
        <v>3.7</v>
      </c>
      <c r="J60" s="86">
        <v>3.3</v>
      </c>
      <c r="K60" s="86">
        <v>3.2</v>
      </c>
      <c r="L60" s="86">
        <v>3.3</v>
      </c>
      <c r="M60" s="86">
        <v>2.9</v>
      </c>
      <c r="N60" s="86">
        <v>1.3</v>
      </c>
      <c r="O60" s="86">
        <f>SUM(C60:N60)</f>
        <v>31.599999999999998</v>
      </c>
      <c r="P60" s="86">
        <v>0.9</v>
      </c>
      <c r="Q60" s="86">
        <v>2.7</v>
      </c>
      <c r="R60" s="86">
        <v>2.9</v>
      </c>
      <c r="S60" s="86">
        <v>2.7</v>
      </c>
      <c r="T60" s="86">
        <v>1.9</v>
      </c>
      <c r="U60" s="86">
        <v>2.6</v>
      </c>
      <c r="V60" s="86">
        <v>2.8</v>
      </c>
      <c r="W60" s="86">
        <v>3</v>
      </c>
      <c r="X60" s="86">
        <v>3.1</v>
      </c>
      <c r="Y60" s="86">
        <v>3.1</v>
      </c>
      <c r="Z60" s="86">
        <v>3.4</v>
      </c>
      <c r="AA60" s="86">
        <v>1.4</v>
      </c>
      <c r="AB60" s="86">
        <f>SUM(P60:AA60)</f>
        <v>30.5</v>
      </c>
      <c r="AC60" s="86">
        <f t="shared" si="2"/>
        <v>-1.0999999999999979</v>
      </c>
      <c r="AD60" s="86">
        <f t="shared" si="3"/>
        <v>-3.4810126582278418</v>
      </c>
    </row>
    <row r="61" spans="2:33" ht="15.95" customHeight="1">
      <c r="B61" s="37" t="s">
        <v>69</v>
      </c>
      <c r="C61" s="86">
        <v>0.9</v>
      </c>
      <c r="D61" s="86">
        <v>0.9</v>
      </c>
      <c r="E61" s="86">
        <v>1.4</v>
      </c>
      <c r="F61" s="86">
        <v>29.9</v>
      </c>
      <c r="G61" s="86">
        <v>1.6</v>
      </c>
      <c r="H61" s="86">
        <v>2</v>
      </c>
      <c r="I61" s="86">
        <v>2.2000000000000002</v>
      </c>
      <c r="J61" s="86">
        <v>1.3</v>
      </c>
      <c r="K61" s="86">
        <v>3.4</v>
      </c>
      <c r="L61" s="86">
        <v>4.2</v>
      </c>
      <c r="M61" s="86">
        <v>1.1000000000000001</v>
      </c>
      <c r="N61" s="86">
        <v>3.7</v>
      </c>
      <c r="O61" s="86">
        <f>SUM(C61:N61)</f>
        <v>52.600000000000009</v>
      </c>
      <c r="P61" s="86">
        <v>12.5</v>
      </c>
      <c r="Q61" s="86">
        <v>5</v>
      </c>
      <c r="R61" s="86">
        <v>2.7</v>
      </c>
      <c r="S61" s="86">
        <v>2.4</v>
      </c>
      <c r="T61" s="86">
        <v>3.5</v>
      </c>
      <c r="U61" s="86">
        <v>3.4</v>
      </c>
      <c r="V61" s="86">
        <v>2.2000000000000002</v>
      </c>
      <c r="W61" s="86">
        <v>5.9</v>
      </c>
      <c r="X61" s="86">
        <v>2.9</v>
      </c>
      <c r="Y61" s="86">
        <v>1.4</v>
      </c>
      <c r="Z61" s="86">
        <v>2.9</v>
      </c>
      <c r="AA61" s="86">
        <v>216.3</v>
      </c>
      <c r="AB61" s="86">
        <f>SUM(P61:AA61)</f>
        <v>261.10000000000002</v>
      </c>
      <c r="AC61" s="86">
        <f t="shared" si="2"/>
        <v>208.5</v>
      </c>
      <c r="AD61" s="86">
        <f t="shared" si="3"/>
        <v>396.38783269961971</v>
      </c>
    </row>
    <row r="62" spans="2:33" ht="15.95" customHeight="1">
      <c r="B62" s="32" t="s">
        <v>70</v>
      </c>
      <c r="C62" s="86">
        <v>0.2</v>
      </c>
      <c r="D62" s="86">
        <v>0.1</v>
      </c>
      <c r="E62" s="86">
        <v>0.5</v>
      </c>
      <c r="F62" s="86">
        <v>0.2</v>
      </c>
      <c r="G62" s="86">
        <v>0.2</v>
      </c>
      <c r="H62" s="86">
        <v>0.5</v>
      </c>
      <c r="I62" s="86">
        <v>0.1</v>
      </c>
      <c r="J62" s="86">
        <v>0.6</v>
      </c>
      <c r="K62" s="86">
        <v>0.2</v>
      </c>
      <c r="L62" s="86">
        <v>0.8</v>
      </c>
      <c r="M62" s="86">
        <v>0.1</v>
      </c>
      <c r="N62" s="86">
        <v>0.2</v>
      </c>
      <c r="O62" s="86">
        <f>SUM(C62:N62)</f>
        <v>3.7000000000000006</v>
      </c>
      <c r="P62" s="86">
        <v>0.1</v>
      </c>
      <c r="Q62" s="86">
        <v>0.1</v>
      </c>
      <c r="R62" s="86">
        <v>0.7</v>
      </c>
      <c r="S62" s="86">
        <v>0.1</v>
      </c>
      <c r="T62" s="86">
        <v>0.5</v>
      </c>
      <c r="U62" s="86">
        <v>0.1</v>
      </c>
      <c r="V62" s="86">
        <v>0.2</v>
      </c>
      <c r="W62" s="86">
        <v>0.1</v>
      </c>
      <c r="X62" s="86">
        <v>0.1</v>
      </c>
      <c r="Y62" s="86">
        <v>0.2</v>
      </c>
      <c r="Z62" s="86">
        <v>0.5</v>
      </c>
      <c r="AA62" s="86">
        <v>0.1</v>
      </c>
      <c r="AB62" s="86">
        <f>SUM(P62:AA62)</f>
        <v>2.8000000000000003</v>
      </c>
      <c r="AC62" s="86">
        <f t="shared" si="2"/>
        <v>-0.90000000000000036</v>
      </c>
      <c r="AD62" s="86">
        <f t="shared" si="3"/>
        <v>-24.32432432432433</v>
      </c>
    </row>
    <row r="63" spans="2:33" ht="15.95" customHeight="1">
      <c r="B63" s="31" t="s">
        <v>71</v>
      </c>
      <c r="C63" s="85">
        <f t="shared" ref="C63:AB63" si="26">SUM(C64:C67)</f>
        <v>781.6</v>
      </c>
      <c r="D63" s="85">
        <f t="shared" si="26"/>
        <v>837.9</v>
      </c>
      <c r="E63" s="85">
        <f t="shared" si="26"/>
        <v>1057.3000000000002</v>
      </c>
      <c r="F63" s="85">
        <f t="shared" si="26"/>
        <v>949.09999999999991</v>
      </c>
      <c r="G63" s="85">
        <f t="shared" si="26"/>
        <v>1262.5999999999999</v>
      </c>
      <c r="H63" s="85">
        <f t="shared" si="26"/>
        <v>1098.4000000000001</v>
      </c>
      <c r="I63" s="85">
        <f t="shared" si="26"/>
        <v>1192.5</v>
      </c>
      <c r="J63" s="85">
        <f>SUM(J64:J67)</f>
        <v>923.7</v>
      </c>
      <c r="K63" s="85">
        <f>SUM(K64:K67)</f>
        <v>1268</v>
      </c>
      <c r="L63" s="85">
        <f>SUM(L64:L67)</f>
        <v>817.40000000000009</v>
      </c>
      <c r="M63" s="85">
        <f>SUM(M64:M67)</f>
        <v>761.1</v>
      </c>
      <c r="N63" s="85">
        <f t="shared" si="26"/>
        <v>885.19999999999993</v>
      </c>
      <c r="O63" s="85">
        <f t="shared" si="26"/>
        <v>11834.8</v>
      </c>
      <c r="P63" s="85">
        <f t="shared" si="26"/>
        <v>942.4</v>
      </c>
      <c r="Q63" s="85">
        <f t="shared" si="26"/>
        <v>1247.7</v>
      </c>
      <c r="R63" s="85">
        <f t="shared" si="26"/>
        <v>1090.8000000000002</v>
      </c>
      <c r="S63" s="85">
        <f t="shared" si="26"/>
        <v>1283.8999999999999</v>
      </c>
      <c r="T63" s="85">
        <f t="shared" si="26"/>
        <v>1450.1999999999998</v>
      </c>
      <c r="U63" s="85">
        <f t="shared" si="26"/>
        <v>1146.8999999999999</v>
      </c>
      <c r="V63" s="85">
        <f t="shared" si="26"/>
        <v>1016.1</v>
      </c>
      <c r="W63" s="85">
        <f>SUM(W64:W67)</f>
        <v>1186.3999999999999</v>
      </c>
      <c r="X63" s="85">
        <f>SUM(X64:X67)</f>
        <v>1040.1000000000001</v>
      </c>
      <c r="Y63" s="85">
        <f>SUM(Y64:Y67)</f>
        <v>961.50000000000011</v>
      </c>
      <c r="Z63" s="85">
        <f>SUM(Z64:Z67)</f>
        <v>873.5</v>
      </c>
      <c r="AA63" s="85">
        <f t="shared" si="26"/>
        <v>2436.5</v>
      </c>
      <c r="AB63" s="85">
        <f t="shared" si="26"/>
        <v>14676.000000000002</v>
      </c>
      <c r="AC63" s="85">
        <f t="shared" si="2"/>
        <v>2841.2000000000025</v>
      </c>
      <c r="AD63" s="85">
        <f t="shared" si="3"/>
        <v>24.007165309088474</v>
      </c>
      <c r="AF63" s="4"/>
    </row>
    <row r="64" spans="2:33" ht="15.95" customHeight="1">
      <c r="B64" s="37" t="s">
        <v>72</v>
      </c>
      <c r="C64" s="86">
        <v>16.100000000000001</v>
      </c>
      <c r="D64" s="86">
        <v>22.1</v>
      </c>
      <c r="E64" s="86">
        <v>24.4</v>
      </c>
      <c r="F64" s="86">
        <v>15.5</v>
      </c>
      <c r="G64" s="86">
        <v>13.7</v>
      </c>
      <c r="H64" s="86">
        <v>13.6</v>
      </c>
      <c r="I64" s="86">
        <v>18.7</v>
      </c>
      <c r="J64" s="86">
        <v>16.100000000000001</v>
      </c>
      <c r="K64" s="86">
        <v>16.8</v>
      </c>
      <c r="L64" s="86">
        <v>17.600000000000001</v>
      </c>
      <c r="M64" s="86">
        <v>14.5</v>
      </c>
      <c r="N64" s="86">
        <v>14.9</v>
      </c>
      <c r="O64" s="86">
        <f>SUM(C64:N64)</f>
        <v>204</v>
      </c>
      <c r="P64" s="86">
        <v>15.5</v>
      </c>
      <c r="Q64" s="86">
        <v>20.7</v>
      </c>
      <c r="R64" s="86">
        <v>17.2</v>
      </c>
      <c r="S64" s="86">
        <v>12.1</v>
      </c>
      <c r="T64" s="86">
        <v>15.6</v>
      </c>
      <c r="U64" s="86">
        <v>23.3</v>
      </c>
      <c r="V64" s="86">
        <v>17.3</v>
      </c>
      <c r="W64" s="86">
        <v>12.3</v>
      </c>
      <c r="X64" s="86">
        <v>16.100000000000001</v>
      </c>
      <c r="Y64" s="86">
        <v>17.7</v>
      </c>
      <c r="Z64" s="86">
        <v>22.4</v>
      </c>
      <c r="AA64" s="86">
        <v>15.5</v>
      </c>
      <c r="AB64" s="86">
        <f>SUM(P64:AA64)</f>
        <v>205.7</v>
      </c>
      <c r="AC64" s="86">
        <f t="shared" si="2"/>
        <v>1.6999999999999886</v>
      </c>
      <c r="AD64" s="86">
        <f t="shared" si="3"/>
        <v>0.83333333333332782</v>
      </c>
      <c r="AE64" s="4"/>
    </row>
    <row r="65" spans="2:32" ht="15.95" customHeight="1">
      <c r="B65" s="37" t="s">
        <v>73</v>
      </c>
      <c r="C65" s="86">
        <v>671.5</v>
      </c>
      <c r="D65" s="86">
        <v>704.9</v>
      </c>
      <c r="E65" s="86">
        <v>901.2</v>
      </c>
      <c r="F65" s="86">
        <v>809.8</v>
      </c>
      <c r="G65" s="86">
        <v>1140.2</v>
      </c>
      <c r="H65" s="86">
        <v>969.6</v>
      </c>
      <c r="I65" s="86">
        <v>1060.7</v>
      </c>
      <c r="J65" s="86">
        <v>804.3</v>
      </c>
      <c r="K65" s="86">
        <v>1122.3</v>
      </c>
      <c r="L65" s="86">
        <v>673.7</v>
      </c>
      <c r="M65" s="86">
        <v>627</v>
      </c>
      <c r="N65" s="86">
        <v>748.3</v>
      </c>
      <c r="O65" s="89">
        <f>SUM(C65:N65)</f>
        <v>10233.5</v>
      </c>
      <c r="P65" s="89">
        <v>826.4</v>
      </c>
      <c r="Q65" s="86">
        <v>1087.8</v>
      </c>
      <c r="R65" s="86">
        <v>938.8</v>
      </c>
      <c r="S65" s="86">
        <v>1141</v>
      </c>
      <c r="T65" s="86">
        <v>1305.5</v>
      </c>
      <c r="U65" s="86">
        <v>992.8</v>
      </c>
      <c r="V65" s="86">
        <v>879.6</v>
      </c>
      <c r="W65" s="86">
        <v>1043.5999999999999</v>
      </c>
      <c r="X65" s="86">
        <v>882.3</v>
      </c>
      <c r="Y65" s="86">
        <v>804.6</v>
      </c>
      <c r="Z65" s="86">
        <v>706.7</v>
      </c>
      <c r="AA65" s="86">
        <v>2292.6</v>
      </c>
      <c r="AB65" s="89">
        <f>SUM(P65:AA65)</f>
        <v>12901.7</v>
      </c>
      <c r="AC65" s="86">
        <f t="shared" si="2"/>
        <v>2668.2000000000007</v>
      </c>
      <c r="AD65" s="86">
        <f t="shared" si="3"/>
        <v>26.073190990374755</v>
      </c>
    </row>
    <row r="66" spans="2:32" ht="15.95" customHeight="1">
      <c r="B66" s="37" t="s">
        <v>74</v>
      </c>
      <c r="C66" s="86">
        <v>89.4</v>
      </c>
      <c r="D66" s="86">
        <v>105.8</v>
      </c>
      <c r="E66" s="86">
        <v>123.8</v>
      </c>
      <c r="F66" s="86">
        <v>102.5</v>
      </c>
      <c r="G66" s="86">
        <v>103.6</v>
      </c>
      <c r="H66" s="86">
        <v>109.9</v>
      </c>
      <c r="I66" s="86">
        <v>107.6</v>
      </c>
      <c r="J66" s="86">
        <v>98.7</v>
      </c>
      <c r="K66" s="86">
        <v>121.2</v>
      </c>
      <c r="L66" s="86">
        <v>120.5</v>
      </c>
      <c r="M66" s="86">
        <v>114</v>
      </c>
      <c r="N66" s="86">
        <v>114.9</v>
      </c>
      <c r="O66" s="90">
        <f>SUM(C66:N66)</f>
        <v>1311.9</v>
      </c>
      <c r="P66" s="90">
        <v>96.6</v>
      </c>
      <c r="Q66" s="86">
        <v>134</v>
      </c>
      <c r="R66" s="86">
        <v>128.9</v>
      </c>
      <c r="S66" s="86">
        <v>123.5</v>
      </c>
      <c r="T66" s="86">
        <v>120</v>
      </c>
      <c r="U66" s="86">
        <v>125.5</v>
      </c>
      <c r="V66" s="86">
        <v>113.7</v>
      </c>
      <c r="W66" s="86">
        <v>124.3</v>
      </c>
      <c r="X66" s="86">
        <v>133.5</v>
      </c>
      <c r="Y66" s="86">
        <v>132.5</v>
      </c>
      <c r="Z66" s="86">
        <v>137.69999999999999</v>
      </c>
      <c r="AA66" s="86">
        <v>121.4</v>
      </c>
      <c r="AB66" s="90">
        <f>SUM(P66:AA66)</f>
        <v>1491.6000000000001</v>
      </c>
      <c r="AC66" s="86">
        <f t="shared" si="2"/>
        <v>179.70000000000005</v>
      </c>
      <c r="AD66" s="86">
        <f t="shared" si="3"/>
        <v>13.697690372741828</v>
      </c>
    </row>
    <row r="67" spans="2:32" ht="15.95" customHeight="1">
      <c r="B67" s="37" t="s">
        <v>33</v>
      </c>
      <c r="C67" s="86">
        <v>4.5999999999999996</v>
      </c>
      <c r="D67" s="86">
        <v>5.0999999999999996</v>
      </c>
      <c r="E67" s="86">
        <v>7.9</v>
      </c>
      <c r="F67" s="86">
        <v>21.3</v>
      </c>
      <c r="G67" s="86">
        <v>5.0999999999999996</v>
      </c>
      <c r="H67" s="86">
        <v>5.3</v>
      </c>
      <c r="I67" s="86">
        <v>5.5</v>
      </c>
      <c r="J67" s="86">
        <v>4.5999999999999996</v>
      </c>
      <c r="K67" s="86">
        <v>7.7</v>
      </c>
      <c r="L67" s="86">
        <v>5.6</v>
      </c>
      <c r="M67" s="86">
        <v>5.6</v>
      </c>
      <c r="N67" s="86">
        <v>7.1</v>
      </c>
      <c r="O67" s="86">
        <f>SUM(C67:N67)</f>
        <v>85.399999999999991</v>
      </c>
      <c r="P67" s="86">
        <v>3.9</v>
      </c>
      <c r="Q67" s="86">
        <v>5.2</v>
      </c>
      <c r="R67" s="86">
        <v>5.9</v>
      </c>
      <c r="S67" s="86">
        <v>7.3</v>
      </c>
      <c r="T67" s="86">
        <v>9.1</v>
      </c>
      <c r="U67" s="86">
        <v>5.3</v>
      </c>
      <c r="V67" s="86">
        <v>5.5</v>
      </c>
      <c r="W67" s="86">
        <v>6.2</v>
      </c>
      <c r="X67" s="86">
        <v>8.1999999999999993</v>
      </c>
      <c r="Y67" s="86">
        <v>6.7</v>
      </c>
      <c r="Z67" s="86">
        <v>6.7</v>
      </c>
      <c r="AA67" s="86">
        <v>7</v>
      </c>
      <c r="AB67" s="86">
        <f>SUM(P67:AA67)</f>
        <v>77</v>
      </c>
      <c r="AC67" s="86">
        <f t="shared" si="2"/>
        <v>-8.3999999999999915</v>
      </c>
      <c r="AD67" s="86">
        <f t="shared" si="3"/>
        <v>-9.8360655737704832</v>
      </c>
    </row>
    <row r="68" spans="2:32" ht="15.95" customHeight="1">
      <c r="B68" s="36" t="s">
        <v>75</v>
      </c>
      <c r="C68" s="85">
        <f t="shared" ref="C68:AB68" si="27">SUM(C69:C71)</f>
        <v>205.39999999999998</v>
      </c>
      <c r="D68" s="85">
        <f t="shared" si="27"/>
        <v>233</v>
      </c>
      <c r="E68" s="85">
        <f t="shared" si="27"/>
        <v>262.59999999999997</v>
      </c>
      <c r="F68" s="85">
        <f t="shared" si="27"/>
        <v>244.29999999999998</v>
      </c>
      <c r="G68" s="85">
        <f t="shared" si="27"/>
        <v>204.6</v>
      </c>
      <c r="H68" s="85">
        <f t="shared" si="27"/>
        <v>242.8</v>
      </c>
      <c r="I68" s="85">
        <f t="shared" si="27"/>
        <v>248.9</v>
      </c>
      <c r="J68" s="85">
        <f>SUM(J69:J71)</f>
        <v>216.1</v>
      </c>
      <c r="K68" s="85">
        <f>SUM(K69:K71)</f>
        <v>239.50000000000003</v>
      </c>
      <c r="L68" s="85">
        <f>SUM(L69:L71)</f>
        <v>191</v>
      </c>
      <c r="M68" s="85">
        <f>SUM(M69:M71)</f>
        <v>240.1</v>
      </c>
      <c r="N68" s="85">
        <f t="shared" si="27"/>
        <v>227.20000000000002</v>
      </c>
      <c r="O68" s="85">
        <f t="shared" si="27"/>
        <v>2755.5</v>
      </c>
      <c r="P68" s="85">
        <f t="shared" si="27"/>
        <v>211.1</v>
      </c>
      <c r="Q68" s="85">
        <f t="shared" si="27"/>
        <v>290.10000000000002</v>
      </c>
      <c r="R68" s="85">
        <f t="shared" si="27"/>
        <v>276.3</v>
      </c>
      <c r="S68" s="85">
        <f t="shared" si="27"/>
        <v>275.3</v>
      </c>
      <c r="T68" s="85">
        <f t="shared" si="27"/>
        <v>207.39999999999998</v>
      </c>
      <c r="U68" s="85">
        <f t="shared" si="27"/>
        <v>284.90000000000003</v>
      </c>
      <c r="V68" s="85">
        <f t="shared" si="27"/>
        <v>296</v>
      </c>
      <c r="W68" s="85">
        <f>SUM(W69:W71)</f>
        <v>303.90000000000003</v>
      </c>
      <c r="X68" s="85">
        <f>SUM(X69:X71)</f>
        <v>248.5</v>
      </c>
      <c r="Y68" s="85">
        <f>SUM(Y69:Y71)</f>
        <v>201.4</v>
      </c>
      <c r="Z68" s="85">
        <f>SUM(Z69:Z71)</f>
        <v>261.7</v>
      </c>
      <c r="AA68" s="85">
        <f t="shared" si="27"/>
        <v>301.39999999999998</v>
      </c>
      <c r="AB68" s="85">
        <f t="shared" si="27"/>
        <v>3158</v>
      </c>
      <c r="AC68" s="85">
        <f t="shared" si="2"/>
        <v>402.5</v>
      </c>
      <c r="AD68" s="85">
        <f t="shared" si="3"/>
        <v>14.607149337688261</v>
      </c>
    </row>
    <row r="69" spans="2:32" ht="15.95" customHeight="1">
      <c r="B69" s="32" t="s">
        <v>76</v>
      </c>
      <c r="C69" s="86">
        <v>143.1</v>
      </c>
      <c r="D69" s="86">
        <v>175.4</v>
      </c>
      <c r="E69" s="86">
        <v>188</v>
      </c>
      <c r="F69" s="86">
        <v>174.7</v>
      </c>
      <c r="G69" s="86">
        <v>138.30000000000001</v>
      </c>
      <c r="H69" s="86">
        <v>171.8</v>
      </c>
      <c r="I69" s="86">
        <v>174.4</v>
      </c>
      <c r="J69" s="86">
        <v>148.69999999999999</v>
      </c>
      <c r="K69" s="86">
        <v>172.4</v>
      </c>
      <c r="L69" s="86">
        <v>123.3</v>
      </c>
      <c r="M69" s="86">
        <v>179.5</v>
      </c>
      <c r="N69" s="86">
        <v>168.3</v>
      </c>
      <c r="O69" s="86">
        <f>SUM(C69:N69)</f>
        <v>1957.9</v>
      </c>
      <c r="P69" s="86">
        <v>134.4</v>
      </c>
      <c r="Q69" s="86">
        <v>200.9</v>
      </c>
      <c r="R69" s="86">
        <v>178.4</v>
      </c>
      <c r="S69" s="86">
        <v>176.4</v>
      </c>
      <c r="T69" s="86">
        <v>126.3</v>
      </c>
      <c r="U69" s="86">
        <v>168.7</v>
      </c>
      <c r="V69" s="86">
        <v>185.2</v>
      </c>
      <c r="W69" s="86">
        <v>193.8</v>
      </c>
      <c r="X69" s="86">
        <v>160.19999999999999</v>
      </c>
      <c r="Y69" s="86">
        <v>113</v>
      </c>
      <c r="Z69" s="86">
        <v>175.1</v>
      </c>
      <c r="AA69" s="86">
        <v>213.6</v>
      </c>
      <c r="AB69" s="86">
        <f>SUM(P69:AA69)</f>
        <v>2025.9999999999998</v>
      </c>
      <c r="AC69" s="86">
        <f t="shared" si="2"/>
        <v>68.099999999999682</v>
      </c>
      <c r="AD69" s="86">
        <f t="shared" si="3"/>
        <v>3.4782164564073592</v>
      </c>
    </row>
    <row r="70" spans="2:32" ht="15.95" customHeight="1">
      <c r="B70" s="32" t="s">
        <v>77</v>
      </c>
      <c r="C70" s="86">
        <v>60.8</v>
      </c>
      <c r="D70" s="86">
        <v>55.9</v>
      </c>
      <c r="E70" s="86">
        <v>72.7</v>
      </c>
      <c r="F70" s="86">
        <v>67.900000000000006</v>
      </c>
      <c r="G70" s="86">
        <v>64.599999999999994</v>
      </c>
      <c r="H70" s="86">
        <v>69.099999999999994</v>
      </c>
      <c r="I70" s="86">
        <v>72.400000000000006</v>
      </c>
      <c r="J70" s="86">
        <v>65.5</v>
      </c>
      <c r="K70" s="86">
        <v>65.2</v>
      </c>
      <c r="L70" s="86">
        <v>66</v>
      </c>
      <c r="M70" s="86">
        <v>59</v>
      </c>
      <c r="N70" s="86">
        <v>57.4</v>
      </c>
      <c r="O70" s="86">
        <f>SUM(C70:N70)</f>
        <v>776.5</v>
      </c>
      <c r="P70" s="86">
        <v>75.099999999999994</v>
      </c>
      <c r="Q70" s="86">
        <v>87.2</v>
      </c>
      <c r="R70" s="86">
        <v>95.8</v>
      </c>
      <c r="S70" s="86">
        <v>96.7</v>
      </c>
      <c r="T70" s="86">
        <v>79.099999999999994</v>
      </c>
      <c r="U70" s="86">
        <v>113.9</v>
      </c>
      <c r="V70" s="86">
        <v>108.7</v>
      </c>
      <c r="W70" s="86">
        <v>107.9</v>
      </c>
      <c r="X70" s="86">
        <v>86</v>
      </c>
      <c r="Y70" s="86">
        <v>86.4</v>
      </c>
      <c r="Z70" s="86">
        <v>84.4</v>
      </c>
      <c r="AA70" s="86">
        <v>85.8</v>
      </c>
      <c r="AB70" s="86">
        <f>SUM(P70:AA70)</f>
        <v>1107</v>
      </c>
      <c r="AC70" s="86">
        <f t="shared" si="2"/>
        <v>330.5</v>
      </c>
      <c r="AD70" s="86">
        <f t="shared" si="3"/>
        <v>42.562781712813909</v>
      </c>
    </row>
    <row r="71" spans="2:32" ht="15.95" customHeight="1">
      <c r="B71" s="32" t="s">
        <v>33</v>
      </c>
      <c r="C71" s="86">
        <v>1.5</v>
      </c>
      <c r="D71" s="86">
        <v>1.7</v>
      </c>
      <c r="E71" s="86">
        <v>1.9</v>
      </c>
      <c r="F71" s="86">
        <v>1.7</v>
      </c>
      <c r="G71" s="86">
        <v>1.7</v>
      </c>
      <c r="H71" s="86">
        <v>1.9</v>
      </c>
      <c r="I71" s="86">
        <v>2.1</v>
      </c>
      <c r="J71" s="86">
        <v>1.9</v>
      </c>
      <c r="K71" s="86">
        <v>1.9</v>
      </c>
      <c r="L71" s="86">
        <v>1.7</v>
      </c>
      <c r="M71" s="86">
        <v>1.6</v>
      </c>
      <c r="N71" s="86">
        <v>1.5</v>
      </c>
      <c r="O71" s="86">
        <f>SUM(C71:N71)</f>
        <v>21.1</v>
      </c>
      <c r="P71" s="86">
        <v>1.6</v>
      </c>
      <c r="Q71" s="86">
        <v>2</v>
      </c>
      <c r="R71" s="86">
        <v>2.1</v>
      </c>
      <c r="S71" s="86">
        <v>2.2000000000000002</v>
      </c>
      <c r="T71" s="86">
        <v>2</v>
      </c>
      <c r="U71" s="86">
        <v>2.2999999999999998</v>
      </c>
      <c r="V71" s="86">
        <v>2.1</v>
      </c>
      <c r="W71" s="86">
        <v>2.2000000000000002</v>
      </c>
      <c r="X71" s="86">
        <v>2.2999999999999998</v>
      </c>
      <c r="Y71" s="86">
        <v>2</v>
      </c>
      <c r="Z71" s="86">
        <v>2.2000000000000002</v>
      </c>
      <c r="AA71" s="86">
        <v>2</v>
      </c>
      <c r="AB71" s="86">
        <f>SUM(P71:AA71)</f>
        <v>25</v>
      </c>
      <c r="AC71" s="86">
        <f t="shared" si="2"/>
        <v>3.8999999999999986</v>
      </c>
      <c r="AD71" s="86">
        <f t="shared" si="3"/>
        <v>18.483412322274873</v>
      </c>
    </row>
    <row r="72" spans="2:32" ht="15.95" customHeight="1">
      <c r="B72" s="36" t="s">
        <v>78</v>
      </c>
      <c r="C72" s="85">
        <v>2.1</v>
      </c>
      <c r="D72" s="85">
        <v>2.2999999999999998</v>
      </c>
      <c r="E72" s="85">
        <v>2.7</v>
      </c>
      <c r="F72" s="85">
        <v>2.2999999999999998</v>
      </c>
      <c r="G72" s="85">
        <v>2.2999999999999998</v>
      </c>
      <c r="H72" s="85">
        <v>2.5</v>
      </c>
      <c r="I72" s="85">
        <v>2.6</v>
      </c>
      <c r="J72" s="85">
        <v>2.2000000000000002</v>
      </c>
      <c r="K72" s="85">
        <v>2.2999999999999998</v>
      </c>
      <c r="L72" s="85">
        <v>2.2999999999999998</v>
      </c>
      <c r="M72" s="85">
        <v>2</v>
      </c>
      <c r="N72" s="85">
        <v>1.8</v>
      </c>
      <c r="O72" s="85">
        <f>SUM(C72:N72)</f>
        <v>27.400000000000002</v>
      </c>
      <c r="P72" s="85">
        <v>1.8</v>
      </c>
      <c r="Q72" s="85">
        <v>2.2000000000000002</v>
      </c>
      <c r="R72" s="85">
        <v>2.1</v>
      </c>
      <c r="S72" s="85">
        <v>2.2000000000000002</v>
      </c>
      <c r="T72" s="85">
        <v>1.8</v>
      </c>
      <c r="U72" s="85">
        <v>2.1</v>
      </c>
      <c r="V72" s="85">
        <v>2.2000000000000002</v>
      </c>
      <c r="W72" s="85">
        <v>2.2999999999999998</v>
      </c>
      <c r="X72" s="85">
        <v>2.2999999999999998</v>
      </c>
      <c r="Y72" s="85">
        <v>2</v>
      </c>
      <c r="Z72" s="85">
        <v>2.7</v>
      </c>
      <c r="AA72" s="85">
        <v>2.7</v>
      </c>
      <c r="AB72" s="85">
        <f>SUM(P72:AA72)</f>
        <v>26.400000000000002</v>
      </c>
      <c r="AC72" s="86">
        <f t="shared" ref="AC72:AC89" si="28">+AB72-O72</f>
        <v>-1</v>
      </c>
      <c r="AD72" s="86">
        <f t="shared" ref="AD72:AD77" si="29">+AC72/O72*100</f>
        <v>-3.6496350364963499</v>
      </c>
    </row>
    <row r="73" spans="2:32" ht="15.95" customHeight="1">
      <c r="B73" s="26" t="s">
        <v>79</v>
      </c>
      <c r="C73" s="85">
        <f t="shared" ref="C73:AB73" si="30">+C74+C79+C80</f>
        <v>236.9</v>
      </c>
      <c r="D73" s="85">
        <f t="shared" si="30"/>
        <v>186.9</v>
      </c>
      <c r="E73" s="85">
        <f t="shared" si="30"/>
        <v>143.79999999999998</v>
      </c>
      <c r="F73" s="85">
        <f t="shared" si="30"/>
        <v>2584.6999999999998</v>
      </c>
      <c r="G73" s="85">
        <f t="shared" si="30"/>
        <v>506.2</v>
      </c>
      <c r="H73" s="85">
        <f t="shared" si="30"/>
        <v>165.6</v>
      </c>
      <c r="I73" s="85">
        <f t="shared" si="30"/>
        <v>222.9</v>
      </c>
      <c r="J73" s="85">
        <f>+J74+J79+J80</f>
        <v>229.2</v>
      </c>
      <c r="K73" s="85">
        <f>+K74+K79+K80</f>
        <v>1962.4</v>
      </c>
      <c r="L73" s="85">
        <f>+L74+L79+L80</f>
        <v>174.8</v>
      </c>
      <c r="M73" s="85">
        <f>+M74+M79+M80</f>
        <v>172.2</v>
      </c>
      <c r="N73" s="85">
        <f t="shared" si="30"/>
        <v>462.40000000000003</v>
      </c>
      <c r="O73" s="85">
        <f t="shared" si="30"/>
        <v>7048</v>
      </c>
      <c r="P73" s="85">
        <f t="shared" si="30"/>
        <v>120.3</v>
      </c>
      <c r="Q73" s="85">
        <f t="shared" si="30"/>
        <v>415.3</v>
      </c>
      <c r="R73" s="85">
        <f t="shared" si="30"/>
        <v>170.5</v>
      </c>
      <c r="S73" s="85">
        <f t="shared" si="30"/>
        <v>3046.4</v>
      </c>
      <c r="T73" s="85">
        <f t="shared" si="30"/>
        <v>168.8</v>
      </c>
      <c r="U73" s="85">
        <f t="shared" si="30"/>
        <v>1470.1</v>
      </c>
      <c r="V73" s="85">
        <f t="shared" si="30"/>
        <v>192</v>
      </c>
      <c r="W73" s="85">
        <f>+W74+W79+W80</f>
        <v>220.6</v>
      </c>
      <c r="X73" s="85">
        <f>+X74+X79+X80</f>
        <v>1257.3999999999999</v>
      </c>
      <c r="Y73" s="85">
        <f>+Y74+Y79+Y80</f>
        <v>261.7</v>
      </c>
      <c r="Z73" s="85">
        <f>+Z74+Z79+Z80</f>
        <v>319.60000000000002</v>
      </c>
      <c r="AA73" s="85">
        <f>+AA74+AA79+AA80</f>
        <v>262.3</v>
      </c>
      <c r="AB73" s="85">
        <f t="shared" si="30"/>
        <v>7905</v>
      </c>
      <c r="AC73" s="85">
        <f t="shared" si="28"/>
        <v>857</v>
      </c>
      <c r="AD73" s="85">
        <f t="shared" si="29"/>
        <v>12.159477866061295</v>
      </c>
    </row>
    <row r="74" spans="2:32" ht="15.95" customHeight="1">
      <c r="B74" s="36" t="s">
        <v>80</v>
      </c>
      <c r="C74" s="85">
        <f t="shared" ref="C74:AB74" si="31">SUM(C75:C78)</f>
        <v>228.9</v>
      </c>
      <c r="D74" s="85">
        <f t="shared" si="31"/>
        <v>169.9</v>
      </c>
      <c r="E74" s="85">
        <f t="shared" si="31"/>
        <v>126.7</v>
      </c>
      <c r="F74" s="85">
        <f t="shared" si="31"/>
        <v>2557.4</v>
      </c>
      <c r="G74" s="85">
        <f t="shared" si="31"/>
        <v>494.5</v>
      </c>
      <c r="H74" s="85">
        <f t="shared" si="31"/>
        <v>151.5</v>
      </c>
      <c r="I74" s="85">
        <f t="shared" si="31"/>
        <v>183.1</v>
      </c>
      <c r="J74" s="85">
        <f>SUM(J75:J78)</f>
        <v>214</v>
      </c>
      <c r="K74" s="85">
        <f>SUM(K75:K78)</f>
        <v>1944.4</v>
      </c>
      <c r="L74" s="85">
        <f>SUM(L75:L78)</f>
        <v>157.9</v>
      </c>
      <c r="M74" s="85">
        <f>SUM(M75:M78)</f>
        <v>156.1</v>
      </c>
      <c r="N74" s="85">
        <f t="shared" si="31"/>
        <v>154.30000000000001</v>
      </c>
      <c r="O74" s="85">
        <f t="shared" si="31"/>
        <v>6538.7</v>
      </c>
      <c r="P74" s="85">
        <f t="shared" si="31"/>
        <v>112.2</v>
      </c>
      <c r="Q74" s="85">
        <f t="shared" si="31"/>
        <v>398.6</v>
      </c>
      <c r="R74" s="85">
        <f t="shared" si="31"/>
        <v>157.5</v>
      </c>
      <c r="S74" s="85">
        <f t="shared" si="31"/>
        <v>3038.4</v>
      </c>
      <c r="T74" s="85">
        <f t="shared" si="31"/>
        <v>163.6</v>
      </c>
      <c r="U74" s="85">
        <f t="shared" si="31"/>
        <v>1460.5</v>
      </c>
      <c r="V74" s="85">
        <f t="shared" si="31"/>
        <v>177.1</v>
      </c>
      <c r="W74" s="85">
        <f>SUM(W75:W78)</f>
        <v>207.6</v>
      </c>
      <c r="X74" s="85">
        <f>SUM(X75:X78)</f>
        <v>1241.3</v>
      </c>
      <c r="Y74" s="85">
        <f>SUM(Y75:Y78)</f>
        <v>241.1</v>
      </c>
      <c r="Z74" s="85">
        <f>SUM(Z75:Z78)</f>
        <v>298.39999999999998</v>
      </c>
      <c r="AA74" s="85">
        <f t="shared" si="31"/>
        <v>244.10000000000002</v>
      </c>
      <c r="AB74" s="85">
        <f t="shared" si="31"/>
        <v>7740.4</v>
      </c>
      <c r="AC74" s="85">
        <f t="shared" si="28"/>
        <v>1201.6999999999998</v>
      </c>
      <c r="AD74" s="85">
        <f t="shared" si="29"/>
        <v>18.378270910119745</v>
      </c>
    </row>
    <row r="75" spans="2:32" ht="15.95" customHeight="1">
      <c r="B75" s="32" t="s">
        <v>81</v>
      </c>
      <c r="C75" s="86">
        <v>0</v>
      </c>
      <c r="D75" s="86">
        <v>0</v>
      </c>
      <c r="E75" s="86">
        <v>0</v>
      </c>
      <c r="F75" s="86">
        <v>2447.5</v>
      </c>
      <c r="G75" s="86">
        <v>358.2</v>
      </c>
      <c r="H75" s="86">
        <v>0</v>
      </c>
      <c r="I75" s="86">
        <v>0</v>
      </c>
      <c r="J75" s="86">
        <v>0</v>
      </c>
      <c r="K75" s="86">
        <v>1787</v>
      </c>
      <c r="L75" s="86">
        <v>0</v>
      </c>
      <c r="M75" s="86">
        <v>0</v>
      </c>
      <c r="N75" s="86">
        <v>0</v>
      </c>
      <c r="O75" s="86">
        <f t="shared" ref="O75:O81" si="32">SUM(C75:N75)</f>
        <v>4592.7</v>
      </c>
      <c r="P75" s="86">
        <v>0</v>
      </c>
      <c r="Q75" s="86">
        <v>265.39999999999998</v>
      </c>
      <c r="R75" s="86">
        <v>0</v>
      </c>
      <c r="S75" s="86">
        <v>2854.9</v>
      </c>
      <c r="T75" s="86">
        <v>0</v>
      </c>
      <c r="U75" s="86">
        <v>1308.7</v>
      </c>
      <c r="V75" s="86">
        <v>0</v>
      </c>
      <c r="W75" s="86">
        <v>0</v>
      </c>
      <c r="X75" s="86">
        <v>1020</v>
      </c>
      <c r="Y75" s="86">
        <v>0</v>
      </c>
      <c r="Z75" s="86">
        <v>0</v>
      </c>
      <c r="AA75" s="86">
        <v>0</v>
      </c>
      <c r="AB75" s="86">
        <f t="shared" ref="AB75:AB81" si="33">SUM(P75:AA75)</f>
        <v>5449</v>
      </c>
      <c r="AC75" s="86">
        <f t="shared" si="28"/>
        <v>856.30000000000018</v>
      </c>
      <c r="AD75" s="85">
        <f t="shared" si="29"/>
        <v>18.644805887604246</v>
      </c>
      <c r="AF75" s="4"/>
    </row>
    <row r="76" spans="2:32" ht="15.95" customHeight="1">
      <c r="B76" s="32" t="s">
        <v>82</v>
      </c>
      <c r="C76" s="86">
        <v>0</v>
      </c>
      <c r="D76" s="86">
        <v>0</v>
      </c>
      <c r="E76" s="86">
        <v>0</v>
      </c>
      <c r="F76" s="86">
        <v>0</v>
      </c>
      <c r="G76" s="86">
        <v>0</v>
      </c>
      <c r="H76" s="86">
        <v>35</v>
      </c>
      <c r="I76" s="86">
        <v>32.4</v>
      </c>
      <c r="J76" s="86">
        <v>0</v>
      </c>
      <c r="K76" s="86">
        <v>0</v>
      </c>
      <c r="L76" s="86">
        <v>0</v>
      </c>
      <c r="M76" s="86">
        <v>0</v>
      </c>
      <c r="N76" s="86">
        <v>0</v>
      </c>
      <c r="O76" s="86">
        <f t="shared" si="32"/>
        <v>67.400000000000006</v>
      </c>
      <c r="P76" s="86">
        <v>0</v>
      </c>
      <c r="Q76" s="86">
        <v>0.3</v>
      </c>
      <c r="R76" s="86">
        <v>0</v>
      </c>
      <c r="S76" s="86">
        <v>0</v>
      </c>
      <c r="T76" s="86">
        <v>0</v>
      </c>
      <c r="U76" s="86">
        <v>0</v>
      </c>
      <c r="V76" s="86">
        <v>0</v>
      </c>
      <c r="W76" s="86">
        <v>0</v>
      </c>
      <c r="X76" s="86">
        <v>0</v>
      </c>
      <c r="Y76" s="86">
        <v>0</v>
      </c>
      <c r="Z76" s="86">
        <v>0</v>
      </c>
      <c r="AA76" s="86">
        <v>50.8</v>
      </c>
      <c r="AB76" s="86">
        <f t="shared" si="33"/>
        <v>51.099999999999994</v>
      </c>
      <c r="AC76" s="86">
        <f t="shared" si="28"/>
        <v>-16.300000000000011</v>
      </c>
      <c r="AD76" s="85">
        <f t="shared" si="29"/>
        <v>-24.183976261127611</v>
      </c>
    </row>
    <row r="77" spans="2:32" ht="15.95" customHeight="1">
      <c r="B77" s="32" t="s">
        <v>83</v>
      </c>
      <c r="C77" s="86">
        <v>228.9</v>
      </c>
      <c r="D77" s="86">
        <v>169.9</v>
      </c>
      <c r="E77" s="86">
        <v>126.7</v>
      </c>
      <c r="F77" s="86">
        <v>109.9</v>
      </c>
      <c r="G77" s="86">
        <v>136.30000000000001</v>
      </c>
      <c r="H77" s="86">
        <v>116.5</v>
      </c>
      <c r="I77" s="86">
        <v>150.69999999999999</v>
      </c>
      <c r="J77" s="86">
        <v>214</v>
      </c>
      <c r="K77" s="86">
        <v>157.4</v>
      </c>
      <c r="L77" s="86">
        <v>157.9</v>
      </c>
      <c r="M77" s="86">
        <v>156.1</v>
      </c>
      <c r="N77" s="86">
        <v>154.30000000000001</v>
      </c>
      <c r="O77" s="86">
        <f t="shared" si="32"/>
        <v>1878.6000000000001</v>
      </c>
      <c r="P77" s="86">
        <v>112.2</v>
      </c>
      <c r="Q77" s="86">
        <v>132.9</v>
      </c>
      <c r="R77" s="86">
        <v>157.5</v>
      </c>
      <c r="S77" s="86">
        <v>183.5</v>
      </c>
      <c r="T77" s="86">
        <v>163.6</v>
      </c>
      <c r="U77" s="86">
        <v>151.80000000000001</v>
      </c>
      <c r="V77" s="86">
        <v>177.1</v>
      </c>
      <c r="W77" s="86">
        <v>207.6</v>
      </c>
      <c r="X77" s="86">
        <v>221.3</v>
      </c>
      <c r="Y77" s="86">
        <v>241.1</v>
      </c>
      <c r="Z77" s="86">
        <v>298.39999999999998</v>
      </c>
      <c r="AA77" s="86">
        <v>193.3</v>
      </c>
      <c r="AB77" s="86">
        <f t="shared" si="33"/>
        <v>2240.2999999999997</v>
      </c>
      <c r="AC77" s="86">
        <f t="shared" si="28"/>
        <v>361.69999999999959</v>
      </c>
      <c r="AD77" s="86">
        <f t="shared" si="29"/>
        <v>19.253699563504714</v>
      </c>
    </row>
    <row r="78" spans="2:32" ht="15.95" customHeight="1">
      <c r="B78" s="32" t="s">
        <v>33</v>
      </c>
      <c r="C78" s="86">
        <v>0</v>
      </c>
      <c r="D78" s="86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  <c r="K78" s="86">
        <v>0</v>
      </c>
      <c r="L78" s="86">
        <v>0</v>
      </c>
      <c r="M78" s="86">
        <v>0</v>
      </c>
      <c r="N78" s="86">
        <v>0</v>
      </c>
      <c r="O78" s="86">
        <f t="shared" si="32"/>
        <v>0</v>
      </c>
      <c r="P78" s="86">
        <v>0</v>
      </c>
      <c r="Q78" s="86">
        <v>0</v>
      </c>
      <c r="R78" s="86">
        <v>0</v>
      </c>
      <c r="S78" s="86">
        <v>0</v>
      </c>
      <c r="T78" s="86">
        <v>0</v>
      </c>
      <c r="U78" s="86">
        <v>0</v>
      </c>
      <c r="V78" s="86">
        <v>0</v>
      </c>
      <c r="W78" s="86">
        <v>0</v>
      </c>
      <c r="X78" s="86">
        <v>0</v>
      </c>
      <c r="Y78" s="86">
        <v>0</v>
      </c>
      <c r="Z78" s="86">
        <v>0</v>
      </c>
      <c r="AA78" s="86">
        <v>0</v>
      </c>
      <c r="AB78" s="86">
        <f t="shared" si="33"/>
        <v>0</v>
      </c>
      <c r="AC78" s="86">
        <f t="shared" si="28"/>
        <v>0</v>
      </c>
      <c r="AD78" s="86">
        <v>0</v>
      </c>
      <c r="AE78" s="4"/>
    </row>
    <row r="79" spans="2:32" ht="15.95" customHeight="1">
      <c r="B79" s="36" t="s">
        <v>84</v>
      </c>
      <c r="C79" s="85">
        <v>4</v>
      </c>
      <c r="D79" s="85">
        <v>13.5</v>
      </c>
      <c r="E79" s="85">
        <v>13.4</v>
      </c>
      <c r="F79" s="85">
        <v>22.7</v>
      </c>
      <c r="G79" s="85">
        <v>7.3</v>
      </c>
      <c r="H79" s="85">
        <v>11.5</v>
      </c>
      <c r="I79" s="85">
        <v>12.9</v>
      </c>
      <c r="J79" s="85">
        <v>9.6999999999999993</v>
      </c>
      <c r="K79" s="85">
        <v>14.5</v>
      </c>
      <c r="L79" s="85">
        <v>13</v>
      </c>
      <c r="M79" s="85">
        <v>12.9</v>
      </c>
      <c r="N79" s="85">
        <v>296.60000000000002</v>
      </c>
      <c r="O79" s="85">
        <f t="shared" si="32"/>
        <v>432</v>
      </c>
      <c r="P79" s="85">
        <v>5.8</v>
      </c>
      <c r="Q79" s="85">
        <v>11.9</v>
      </c>
      <c r="R79" s="85">
        <v>7.1</v>
      </c>
      <c r="S79" s="85">
        <v>5.0999999999999996</v>
      </c>
      <c r="T79" s="85">
        <v>3.8</v>
      </c>
      <c r="U79" s="85">
        <v>7.1</v>
      </c>
      <c r="V79" s="85">
        <v>3.6</v>
      </c>
      <c r="W79" s="85">
        <v>8.1999999999999993</v>
      </c>
      <c r="X79" s="85">
        <v>12.8</v>
      </c>
      <c r="Y79" s="85">
        <v>16.2</v>
      </c>
      <c r="Z79" s="85">
        <v>9.6</v>
      </c>
      <c r="AA79" s="86">
        <v>16.8</v>
      </c>
      <c r="AB79" s="85">
        <f t="shared" si="33"/>
        <v>107.99999999999999</v>
      </c>
      <c r="AC79" s="85">
        <f t="shared" si="28"/>
        <v>-324</v>
      </c>
      <c r="AD79" s="85">
        <f>+AC79/O79*100</f>
        <v>-75</v>
      </c>
      <c r="AE79" s="4"/>
    </row>
    <row r="80" spans="2:32" ht="15.95" customHeight="1">
      <c r="B80" s="36" t="s">
        <v>85</v>
      </c>
      <c r="C80" s="85">
        <v>4</v>
      </c>
      <c r="D80" s="85">
        <v>3.5</v>
      </c>
      <c r="E80" s="85">
        <v>3.7</v>
      </c>
      <c r="F80" s="85">
        <v>4.5999999999999996</v>
      </c>
      <c r="G80" s="85">
        <v>4.4000000000000004</v>
      </c>
      <c r="H80" s="85">
        <v>2.6</v>
      </c>
      <c r="I80" s="85">
        <v>26.9</v>
      </c>
      <c r="J80" s="85">
        <v>5.5</v>
      </c>
      <c r="K80" s="85">
        <v>3.5</v>
      </c>
      <c r="L80" s="85">
        <v>3.9</v>
      </c>
      <c r="M80" s="85">
        <v>3.2</v>
      </c>
      <c r="N80" s="85">
        <v>11.5</v>
      </c>
      <c r="O80" s="85">
        <f t="shared" si="32"/>
        <v>77.3</v>
      </c>
      <c r="P80" s="85">
        <v>2.2999999999999998</v>
      </c>
      <c r="Q80" s="85">
        <v>4.8</v>
      </c>
      <c r="R80" s="85">
        <v>5.9</v>
      </c>
      <c r="S80" s="85">
        <v>2.9</v>
      </c>
      <c r="T80" s="85">
        <v>1.4</v>
      </c>
      <c r="U80" s="85">
        <v>2.5</v>
      </c>
      <c r="V80" s="85">
        <v>11.3</v>
      </c>
      <c r="W80" s="85">
        <v>4.8</v>
      </c>
      <c r="X80" s="85">
        <v>3.3</v>
      </c>
      <c r="Y80" s="85">
        <v>4.4000000000000004</v>
      </c>
      <c r="Z80" s="85">
        <v>11.6</v>
      </c>
      <c r="AA80" s="85">
        <v>1.4</v>
      </c>
      <c r="AB80" s="85">
        <f t="shared" si="33"/>
        <v>56.599999999999994</v>
      </c>
      <c r="AC80" s="85">
        <f t="shared" si="28"/>
        <v>-20.700000000000003</v>
      </c>
      <c r="AD80" s="85">
        <f>+AC80/O80*100</f>
        <v>-26.778783958602855</v>
      </c>
    </row>
    <row r="81" spans="2:34" ht="15.95" hidden="1" customHeight="1">
      <c r="B81" s="36" t="s">
        <v>86</v>
      </c>
      <c r="C81" s="85">
        <v>0</v>
      </c>
      <c r="D81" s="85">
        <v>0</v>
      </c>
      <c r="E81" s="85">
        <v>0</v>
      </c>
      <c r="F81" s="85">
        <v>0</v>
      </c>
      <c r="G81" s="85">
        <v>0</v>
      </c>
      <c r="H81" s="85">
        <v>0</v>
      </c>
      <c r="I81" s="85">
        <v>0</v>
      </c>
      <c r="J81" s="85">
        <v>0</v>
      </c>
      <c r="K81" s="85">
        <v>0</v>
      </c>
      <c r="L81" s="85">
        <v>0</v>
      </c>
      <c r="M81" s="85">
        <v>0</v>
      </c>
      <c r="N81" s="85">
        <v>0</v>
      </c>
      <c r="O81" s="85">
        <f t="shared" si="32"/>
        <v>0</v>
      </c>
      <c r="P81" s="85">
        <v>0</v>
      </c>
      <c r="Q81" s="85">
        <v>0</v>
      </c>
      <c r="R81" s="85">
        <v>0</v>
      </c>
      <c r="S81" s="85">
        <v>0</v>
      </c>
      <c r="T81" s="85">
        <v>0</v>
      </c>
      <c r="U81" s="85">
        <v>0</v>
      </c>
      <c r="V81" s="85">
        <v>0</v>
      </c>
      <c r="W81" s="85">
        <v>0</v>
      </c>
      <c r="X81" s="85">
        <v>0</v>
      </c>
      <c r="Y81" s="85">
        <v>0</v>
      </c>
      <c r="Z81" s="85">
        <v>0</v>
      </c>
      <c r="AA81" s="85">
        <v>0</v>
      </c>
      <c r="AB81" s="85">
        <f t="shared" si="33"/>
        <v>0</v>
      </c>
      <c r="AC81" s="85">
        <f t="shared" si="28"/>
        <v>0</v>
      </c>
      <c r="AD81" s="91">
        <v>0</v>
      </c>
      <c r="AE81" s="3"/>
    </row>
    <row r="82" spans="2:34" ht="15.95" customHeight="1">
      <c r="B82" s="35" t="s">
        <v>87</v>
      </c>
      <c r="C82" s="85">
        <f t="shared" ref="C82:AB82" si="34">+C83</f>
        <v>0</v>
      </c>
      <c r="D82" s="85">
        <f t="shared" si="34"/>
        <v>0</v>
      </c>
      <c r="E82" s="85">
        <f t="shared" si="34"/>
        <v>0</v>
      </c>
      <c r="F82" s="85">
        <f t="shared" si="34"/>
        <v>13.9</v>
      </c>
      <c r="G82" s="85">
        <f t="shared" si="34"/>
        <v>0.6</v>
      </c>
      <c r="H82" s="85">
        <f t="shared" si="34"/>
        <v>0</v>
      </c>
      <c r="I82" s="85">
        <f t="shared" si="34"/>
        <v>0</v>
      </c>
      <c r="J82" s="85">
        <f t="shared" si="34"/>
        <v>0</v>
      </c>
      <c r="K82" s="85">
        <f t="shared" si="34"/>
        <v>0</v>
      </c>
      <c r="L82" s="85">
        <f t="shared" si="34"/>
        <v>0</v>
      </c>
      <c r="M82" s="85">
        <f t="shared" si="34"/>
        <v>0.6</v>
      </c>
      <c r="N82" s="85">
        <f t="shared" si="34"/>
        <v>0</v>
      </c>
      <c r="O82" s="85">
        <f t="shared" si="34"/>
        <v>15.1</v>
      </c>
      <c r="P82" s="85">
        <f>+P83</f>
        <v>0</v>
      </c>
      <c r="Q82" s="85">
        <f t="shared" si="34"/>
        <v>0</v>
      </c>
      <c r="R82" s="85">
        <f t="shared" si="34"/>
        <v>0.5</v>
      </c>
      <c r="S82" s="85">
        <f t="shared" si="34"/>
        <v>1.6</v>
      </c>
      <c r="T82" s="85">
        <f t="shared" si="34"/>
        <v>8.9</v>
      </c>
      <c r="U82" s="85">
        <f t="shared" si="34"/>
        <v>0.4</v>
      </c>
      <c r="V82" s="85">
        <f t="shared" si="34"/>
        <v>2.7</v>
      </c>
      <c r="W82" s="85">
        <f t="shared" si="34"/>
        <v>0</v>
      </c>
      <c r="X82" s="85">
        <f t="shared" si="34"/>
        <v>0</v>
      </c>
      <c r="Y82" s="85">
        <f t="shared" si="34"/>
        <v>1.6</v>
      </c>
      <c r="Z82" s="85">
        <f t="shared" si="34"/>
        <v>7.2</v>
      </c>
      <c r="AA82" s="85">
        <f>+AA83</f>
        <v>0</v>
      </c>
      <c r="AB82" s="85">
        <f t="shared" si="34"/>
        <v>22.900000000000002</v>
      </c>
      <c r="AC82" s="85">
        <f t="shared" si="28"/>
        <v>7.8000000000000025</v>
      </c>
      <c r="AD82" s="85">
        <f t="shared" ref="AD82:AD89" si="35">+AC82/O82*100</f>
        <v>51.655629139072865</v>
      </c>
      <c r="AE82" s="4"/>
      <c r="AF82" s="4"/>
    </row>
    <row r="83" spans="2:34" ht="15.95" customHeight="1">
      <c r="B83" s="27" t="s">
        <v>88</v>
      </c>
      <c r="C83" s="86">
        <v>0</v>
      </c>
      <c r="D83" s="86">
        <v>0</v>
      </c>
      <c r="E83" s="86">
        <v>0</v>
      </c>
      <c r="F83" s="86">
        <v>13.9</v>
      </c>
      <c r="G83" s="86">
        <v>0.6</v>
      </c>
      <c r="H83" s="86">
        <v>0</v>
      </c>
      <c r="I83" s="86">
        <v>0</v>
      </c>
      <c r="J83" s="86">
        <v>0</v>
      </c>
      <c r="K83" s="86">
        <v>0</v>
      </c>
      <c r="L83" s="86">
        <v>0</v>
      </c>
      <c r="M83" s="86">
        <v>0.6</v>
      </c>
      <c r="N83" s="86">
        <v>0</v>
      </c>
      <c r="O83" s="86">
        <f>SUM(C83:N83)</f>
        <v>15.1</v>
      </c>
      <c r="P83" s="86">
        <v>0</v>
      </c>
      <c r="Q83" s="86">
        <v>0</v>
      </c>
      <c r="R83" s="86">
        <v>0.5</v>
      </c>
      <c r="S83" s="86">
        <v>1.6</v>
      </c>
      <c r="T83" s="86">
        <v>8.9</v>
      </c>
      <c r="U83" s="86">
        <v>0.4</v>
      </c>
      <c r="V83" s="86">
        <v>2.7</v>
      </c>
      <c r="W83" s="86">
        <v>0</v>
      </c>
      <c r="X83" s="86">
        <v>0</v>
      </c>
      <c r="Y83" s="86">
        <v>1.6</v>
      </c>
      <c r="Z83" s="86">
        <v>7.2</v>
      </c>
      <c r="AA83" s="86">
        <v>0</v>
      </c>
      <c r="AB83" s="86">
        <f>SUM(P83:AA83)</f>
        <v>22.900000000000002</v>
      </c>
      <c r="AC83" s="86">
        <f t="shared" si="28"/>
        <v>7.8000000000000025</v>
      </c>
      <c r="AD83" s="86">
        <f t="shared" si="35"/>
        <v>51.655629139072865</v>
      </c>
      <c r="AE83" s="4"/>
    </row>
    <row r="84" spans="2:34" ht="15.95" customHeight="1" thickBot="1">
      <c r="B84" s="38" t="s">
        <v>89</v>
      </c>
      <c r="C84" s="92">
        <f t="shared" ref="C84:AB84" si="36">+C82+C8</f>
        <v>40005.399999999994</v>
      </c>
      <c r="D84" s="92">
        <f t="shared" si="36"/>
        <v>30819.600000000002</v>
      </c>
      <c r="E84" s="92">
        <f t="shared" si="36"/>
        <v>33202.800000000003</v>
      </c>
      <c r="F84" s="92">
        <f t="shared" si="36"/>
        <v>48453.3</v>
      </c>
      <c r="G84" s="92">
        <f t="shared" si="36"/>
        <v>34282</v>
      </c>
      <c r="H84" s="92">
        <f t="shared" si="36"/>
        <v>33203.299999999996</v>
      </c>
      <c r="I84" s="92">
        <f t="shared" si="36"/>
        <v>37031.299999999996</v>
      </c>
      <c r="J84" s="92">
        <f t="shared" si="36"/>
        <v>35837.700000000012</v>
      </c>
      <c r="K84" s="92">
        <f t="shared" si="36"/>
        <v>35340.1</v>
      </c>
      <c r="L84" s="92">
        <f t="shared" si="36"/>
        <v>37800.700000000004</v>
      </c>
      <c r="M84" s="92">
        <f>+M82+M8</f>
        <v>34099.19999999999</v>
      </c>
      <c r="N84" s="92">
        <f t="shared" si="36"/>
        <v>37044.200000000004</v>
      </c>
      <c r="O84" s="92">
        <f>+O82+O8</f>
        <v>437119.59999999992</v>
      </c>
      <c r="P84" s="92">
        <f t="shared" si="36"/>
        <v>41856.399999999994</v>
      </c>
      <c r="Q84" s="92">
        <f t="shared" si="36"/>
        <v>33844.900000000009</v>
      </c>
      <c r="R84" s="92">
        <f t="shared" si="36"/>
        <v>39671.9</v>
      </c>
      <c r="S84" s="92">
        <f t="shared" si="36"/>
        <v>49273.9</v>
      </c>
      <c r="T84" s="92">
        <f t="shared" si="36"/>
        <v>36981</v>
      </c>
      <c r="U84" s="92">
        <f t="shared" si="36"/>
        <v>38670.100000000006</v>
      </c>
      <c r="V84" s="92">
        <f t="shared" si="36"/>
        <v>38443.799999999996</v>
      </c>
      <c r="W84" s="92">
        <f t="shared" si="36"/>
        <v>37478.199999999997</v>
      </c>
      <c r="X84" s="92">
        <f t="shared" si="36"/>
        <v>39057.200000000004</v>
      </c>
      <c r="Y84" s="92">
        <f t="shared" si="36"/>
        <v>41462.1</v>
      </c>
      <c r="Z84" s="92">
        <f t="shared" si="36"/>
        <v>38716.099999999991</v>
      </c>
      <c r="AA84" s="92">
        <f>+AA82+AA8</f>
        <v>44858.200000000004</v>
      </c>
      <c r="AB84" s="92">
        <f t="shared" si="36"/>
        <v>480313.80000000005</v>
      </c>
      <c r="AC84" s="92">
        <f t="shared" si="28"/>
        <v>43194.200000000128</v>
      </c>
      <c r="AD84" s="92">
        <f t="shared" si="35"/>
        <v>9.8815518681843901</v>
      </c>
      <c r="AE84" s="4"/>
      <c r="AF84" s="4"/>
      <c r="AH84" s="4"/>
    </row>
    <row r="85" spans="2:34" ht="15.95" customHeight="1" thickTop="1">
      <c r="B85" s="26" t="s">
        <v>90</v>
      </c>
      <c r="C85" s="85">
        <v>93475.7</v>
      </c>
      <c r="D85" s="85">
        <v>239.7</v>
      </c>
      <c r="E85" s="85">
        <v>218.1</v>
      </c>
      <c r="F85" s="85">
        <v>279.2</v>
      </c>
      <c r="G85" s="85">
        <v>268.5</v>
      </c>
      <c r="H85" s="85">
        <v>273.39999999999998</v>
      </c>
      <c r="I85" s="85">
        <v>54.7</v>
      </c>
      <c r="J85" s="85">
        <v>78.7</v>
      </c>
      <c r="K85" s="85">
        <v>71.8</v>
      </c>
      <c r="L85" s="85">
        <v>165.8</v>
      </c>
      <c r="M85" s="85">
        <v>177.1</v>
      </c>
      <c r="N85" s="85">
        <v>854.7</v>
      </c>
      <c r="O85" s="85">
        <f>SUM(C85:N85)</f>
        <v>96157.4</v>
      </c>
      <c r="P85" s="85">
        <v>59.3</v>
      </c>
      <c r="Q85" s="85">
        <v>5.3</v>
      </c>
      <c r="R85" s="85">
        <v>14.5</v>
      </c>
      <c r="S85" s="85">
        <v>28.1</v>
      </c>
      <c r="T85" s="85">
        <v>28.9</v>
      </c>
      <c r="U85" s="85">
        <v>285.2</v>
      </c>
      <c r="V85" s="85">
        <v>60.5</v>
      </c>
      <c r="W85" s="85">
        <v>28.5</v>
      </c>
      <c r="X85" s="85">
        <v>30.3</v>
      </c>
      <c r="Y85" s="85">
        <v>36.6</v>
      </c>
      <c r="Z85" s="85">
        <v>47.9</v>
      </c>
      <c r="AA85" s="85">
        <v>398.7</v>
      </c>
      <c r="AB85" s="85">
        <f>SUM(P85:AA85)</f>
        <v>1023.8</v>
      </c>
      <c r="AC85" s="85">
        <f t="shared" si="28"/>
        <v>-95133.599999999991</v>
      </c>
      <c r="AD85" s="91">
        <f t="shared" si="35"/>
        <v>-98.935287351779479</v>
      </c>
      <c r="AE85" s="4"/>
      <c r="AF85" s="4"/>
    </row>
    <row r="86" spans="2:34" ht="15.95" customHeight="1">
      <c r="B86" s="39" t="s">
        <v>91</v>
      </c>
      <c r="C86" s="85">
        <f>+C87+C89+C101</f>
        <v>112323.8</v>
      </c>
      <c r="D86" s="85">
        <f t="shared" ref="D86:Z86" si="37">+D87+D89+D101</f>
        <v>13732</v>
      </c>
      <c r="E86" s="85">
        <f t="shared" si="37"/>
        <v>20942.400000000001</v>
      </c>
      <c r="F86" s="85">
        <f t="shared" si="37"/>
        <v>7706.8</v>
      </c>
      <c r="G86" s="85">
        <f t="shared" si="37"/>
        <v>48145.599999999999</v>
      </c>
      <c r="H86" s="85">
        <f t="shared" si="37"/>
        <v>13735</v>
      </c>
      <c r="I86" s="85">
        <f t="shared" si="37"/>
        <v>8980.9000000000015</v>
      </c>
      <c r="J86" s="85">
        <f t="shared" si="37"/>
        <v>8163.4</v>
      </c>
      <c r="K86" s="85">
        <f t="shared" si="37"/>
        <v>5612.1</v>
      </c>
      <c r="L86" s="85">
        <f t="shared" si="37"/>
        <v>2231.7999999999997</v>
      </c>
      <c r="M86" s="85">
        <f t="shared" si="37"/>
        <v>477.6</v>
      </c>
      <c r="N86" s="85">
        <f t="shared" si="37"/>
        <v>16083.4</v>
      </c>
      <c r="O86" s="85">
        <f t="shared" si="37"/>
        <v>258134.8</v>
      </c>
      <c r="P86" s="85">
        <f t="shared" si="37"/>
        <v>51043.700000000004</v>
      </c>
      <c r="Q86" s="85">
        <f t="shared" si="37"/>
        <v>5263.9</v>
      </c>
      <c r="R86" s="85">
        <f t="shared" si="37"/>
        <v>7362.4</v>
      </c>
      <c r="S86" s="85">
        <f t="shared" si="37"/>
        <v>5004</v>
      </c>
      <c r="T86" s="85">
        <f t="shared" si="37"/>
        <v>20678.900000000001</v>
      </c>
      <c r="U86" s="85">
        <f t="shared" si="37"/>
        <v>16894.5</v>
      </c>
      <c r="V86" s="85">
        <f t="shared" si="37"/>
        <v>27709.7</v>
      </c>
      <c r="W86" s="85">
        <f t="shared" si="37"/>
        <v>7665.0999999999995</v>
      </c>
      <c r="X86" s="85">
        <f t="shared" si="37"/>
        <v>6372.3</v>
      </c>
      <c r="Y86" s="85">
        <f t="shared" si="37"/>
        <v>1632.7</v>
      </c>
      <c r="Z86" s="85">
        <f t="shared" si="37"/>
        <v>21005.200000000001</v>
      </c>
      <c r="AA86" s="85">
        <f>+AA87+AA89+AA101</f>
        <v>14073.900000000001</v>
      </c>
      <c r="AB86" s="85">
        <f>+AB87+AB89+AB101</f>
        <v>184706.30000000005</v>
      </c>
      <c r="AC86" s="85">
        <f t="shared" si="28"/>
        <v>-73428.499999999942</v>
      </c>
      <c r="AD86" s="85">
        <f t="shared" si="35"/>
        <v>-28.44579653731304</v>
      </c>
      <c r="AE86" s="15"/>
    </row>
    <row r="87" spans="2:34" ht="15.95" customHeight="1">
      <c r="B87" s="40" t="s">
        <v>92</v>
      </c>
      <c r="C87" s="93">
        <f t="shared" ref="C87:AB87" si="38">+C88</f>
        <v>0</v>
      </c>
      <c r="D87" s="93">
        <f t="shared" si="38"/>
        <v>30.7</v>
      </c>
      <c r="E87" s="93">
        <f t="shared" si="38"/>
        <v>14.3</v>
      </c>
      <c r="F87" s="93">
        <f t="shared" si="38"/>
        <v>0</v>
      </c>
      <c r="G87" s="93">
        <f t="shared" si="38"/>
        <v>0</v>
      </c>
      <c r="H87" s="93">
        <f t="shared" si="38"/>
        <v>0</v>
      </c>
      <c r="I87" s="93">
        <f t="shared" si="38"/>
        <v>0</v>
      </c>
      <c r="J87" s="93">
        <f t="shared" si="38"/>
        <v>28.2</v>
      </c>
      <c r="K87" s="93">
        <f t="shared" si="38"/>
        <v>31</v>
      </c>
      <c r="L87" s="93">
        <f t="shared" si="38"/>
        <v>0.1</v>
      </c>
      <c r="M87" s="93">
        <f t="shared" si="38"/>
        <v>0</v>
      </c>
      <c r="N87" s="93">
        <f t="shared" si="38"/>
        <v>0</v>
      </c>
      <c r="O87" s="93">
        <f t="shared" si="38"/>
        <v>104.3</v>
      </c>
      <c r="P87" s="93">
        <f>+P88</f>
        <v>0.1</v>
      </c>
      <c r="Q87" s="93">
        <f t="shared" si="38"/>
        <v>28.5</v>
      </c>
      <c r="R87" s="93">
        <f t="shared" si="38"/>
        <v>0</v>
      </c>
      <c r="S87" s="93">
        <f t="shared" si="38"/>
        <v>0</v>
      </c>
      <c r="T87" s="93">
        <f t="shared" si="38"/>
        <v>0</v>
      </c>
      <c r="U87" s="93">
        <f t="shared" si="38"/>
        <v>0</v>
      </c>
      <c r="V87" s="93">
        <f t="shared" si="38"/>
        <v>0</v>
      </c>
      <c r="W87" s="93">
        <f t="shared" si="38"/>
        <v>45.7</v>
      </c>
      <c r="X87" s="93">
        <f t="shared" si="38"/>
        <v>0</v>
      </c>
      <c r="Y87" s="93">
        <f t="shared" si="38"/>
        <v>13.8</v>
      </c>
      <c r="Z87" s="93">
        <f t="shared" si="38"/>
        <v>0</v>
      </c>
      <c r="AA87" s="93">
        <f t="shared" si="38"/>
        <v>0</v>
      </c>
      <c r="AB87" s="93">
        <f t="shared" si="38"/>
        <v>88.100000000000009</v>
      </c>
      <c r="AC87" s="93">
        <f t="shared" si="28"/>
        <v>-16.199999999999989</v>
      </c>
      <c r="AD87" s="87">
        <f t="shared" si="35"/>
        <v>-15.532118887823575</v>
      </c>
      <c r="AE87" s="15"/>
    </row>
    <row r="88" spans="2:34" ht="15.95" customHeight="1">
      <c r="B88" s="41" t="s">
        <v>93</v>
      </c>
      <c r="C88" s="90">
        <v>0</v>
      </c>
      <c r="D88" s="90">
        <v>30.7</v>
      </c>
      <c r="E88" s="90">
        <v>14.3</v>
      </c>
      <c r="F88" s="90">
        <v>0</v>
      </c>
      <c r="G88" s="90">
        <v>0</v>
      </c>
      <c r="H88" s="90">
        <v>0</v>
      </c>
      <c r="I88" s="90">
        <v>0</v>
      </c>
      <c r="J88" s="90">
        <v>28.2</v>
      </c>
      <c r="K88" s="90">
        <v>31</v>
      </c>
      <c r="L88" s="90">
        <v>0.1</v>
      </c>
      <c r="M88" s="90">
        <v>0</v>
      </c>
      <c r="N88" s="90">
        <v>0</v>
      </c>
      <c r="O88" s="86">
        <f>SUM(C88:N88)</f>
        <v>104.3</v>
      </c>
      <c r="P88" s="86">
        <v>0.1</v>
      </c>
      <c r="Q88" s="90">
        <v>28.5</v>
      </c>
      <c r="R88" s="90">
        <v>0</v>
      </c>
      <c r="S88" s="90">
        <v>0</v>
      </c>
      <c r="T88" s="90">
        <v>0</v>
      </c>
      <c r="U88" s="90">
        <v>0</v>
      </c>
      <c r="V88" s="90">
        <v>0</v>
      </c>
      <c r="W88" s="90">
        <v>45.7</v>
      </c>
      <c r="X88" s="90">
        <v>0</v>
      </c>
      <c r="Y88" s="90">
        <v>13.8</v>
      </c>
      <c r="Z88" s="90">
        <v>0</v>
      </c>
      <c r="AA88" s="90">
        <v>0</v>
      </c>
      <c r="AB88" s="86">
        <f>SUM(P88:AA88)</f>
        <v>88.100000000000009</v>
      </c>
      <c r="AC88" s="90">
        <f t="shared" si="28"/>
        <v>-16.199999999999989</v>
      </c>
      <c r="AD88" s="86">
        <f t="shared" si="35"/>
        <v>-15.532118887823575</v>
      </c>
      <c r="AE88" s="9"/>
    </row>
    <row r="89" spans="2:34" ht="15.95" customHeight="1">
      <c r="B89" s="40" t="s">
        <v>94</v>
      </c>
      <c r="C89" s="93">
        <f>+C90+C91</f>
        <v>112323.8</v>
      </c>
      <c r="D89" s="93">
        <f t="shared" ref="D89:AB89" si="39">+D90+D91</f>
        <v>13701.3</v>
      </c>
      <c r="E89" s="93">
        <f t="shared" si="39"/>
        <v>20261.900000000001</v>
      </c>
      <c r="F89" s="93">
        <f t="shared" si="39"/>
        <v>7460.1</v>
      </c>
      <c r="G89" s="93">
        <f t="shared" si="39"/>
        <v>45722.400000000001</v>
      </c>
      <c r="H89" s="93">
        <f t="shared" si="39"/>
        <v>13223</v>
      </c>
      <c r="I89" s="93">
        <f t="shared" si="39"/>
        <v>8295.7000000000007</v>
      </c>
      <c r="J89" s="93">
        <f>+J90+J91</f>
        <v>8135.2</v>
      </c>
      <c r="K89" s="93">
        <f>+K90+K91</f>
        <v>5371.6</v>
      </c>
      <c r="L89" s="93">
        <f>+L90+L91</f>
        <v>2231.6999999999998</v>
      </c>
      <c r="M89" s="93">
        <f>+M90+M91</f>
        <v>477.6</v>
      </c>
      <c r="N89" s="93">
        <f t="shared" si="39"/>
        <v>16083.4</v>
      </c>
      <c r="O89" s="93">
        <f>+O90+O91</f>
        <v>253287.7</v>
      </c>
      <c r="P89" s="93">
        <f t="shared" si="39"/>
        <v>50973.600000000006</v>
      </c>
      <c r="Q89" s="93">
        <f t="shared" si="39"/>
        <v>5202.7</v>
      </c>
      <c r="R89" s="93">
        <f t="shared" si="39"/>
        <v>7269.5</v>
      </c>
      <c r="S89" s="93">
        <f t="shared" si="39"/>
        <v>4841.8</v>
      </c>
      <c r="T89" s="93">
        <f t="shared" si="39"/>
        <v>20638.900000000001</v>
      </c>
      <c r="U89" s="93">
        <f t="shared" si="39"/>
        <v>16815.599999999999</v>
      </c>
      <c r="V89" s="93">
        <f t="shared" si="39"/>
        <v>24872.5</v>
      </c>
      <c r="W89" s="93">
        <f>+W90+W91</f>
        <v>7303.4</v>
      </c>
      <c r="X89" s="93">
        <f>+X90+X91</f>
        <v>6331.6</v>
      </c>
      <c r="Y89" s="93">
        <f>+Y90+Y91</f>
        <v>1618.9</v>
      </c>
      <c r="Z89" s="93">
        <f>+Z90+Z91</f>
        <v>20726.3</v>
      </c>
      <c r="AA89" s="93">
        <f t="shared" si="39"/>
        <v>13716.800000000001</v>
      </c>
      <c r="AB89" s="93">
        <f t="shared" si="39"/>
        <v>180311.60000000003</v>
      </c>
      <c r="AC89" s="93">
        <f t="shared" si="28"/>
        <v>-72976.099999999977</v>
      </c>
      <c r="AD89" s="87">
        <f t="shared" si="35"/>
        <v>-28.811545132274475</v>
      </c>
    </row>
    <row r="90" spans="2:34" ht="15.95" customHeight="1">
      <c r="B90" s="42" t="s">
        <v>95</v>
      </c>
      <c r="C90" s="94">
        <v>0</v>
      </c>
      <c r="D90" s="94">
        <v>0</v>
      </c>
      <c r="E90" s="94">
        <v>0</v>
      </c>
      <c r="F90" s="94">
        <v>0</v>
      </c>
      <c r="G90" s="94">
        <v>0</v>
      </c>
      <c r="H90" s="94">
        <v>0</v>
      </c>
      <c r="I90" s="94">
        <v>0</v>
      </c>
      <c r="J90" s="94">
        <v>0</v>
      </c>
      <c r="K90" s="94">
        <v>0</v>
      </c>
      <c r="L90" s="94">
        <v>0</v>
      </c>
      <c r="M90" s="94">
        <v>0</v>
      </c>
      <c r="N90" s="94">
        <v>0</v>
      </c>
      <c r="O90" s="88">
        <f>SUM(C90:N90)</f>
        <v>0</v>
      </c>
      <c r="P90" s="88">
        <v>0</v>
      </c>
      <c r="Q90" s="94">
        <v>0</v>
      </c>
      <c r="R90" s="94">
        <v>0</v>
      </c>
      <c r="S90" s="94">
        <v>0</v>
      </c>
      <c r="T90" s="94">
        <v>0</v>
      </c>
      <c r="U90" s="94">
        <v>0</v>
      </c>
      <c r="V90" s="94">
        <v>0</v>
      </c>
      <c r="W90" s="94">
        <v>0</v>
      </c>
      <c r="X90" s="94">
        <v>0</v>
      </c>
      <c r="Y90" s="94">
        <v>0</v>
      </c>
      <c r="Z90" s="94">
        <v>0</v>
      </c>
      <c r="AA90" s="94">
        <v>0</v>
      </c>
      <c r="AB90" s="88">
        <f>SUM(P90:AA90)</f>
        <v>0</v>
      </c>
      <c r="AC90" s="94">
        <v>0</v>
      </c>
      <c r="AD90" s="88">
        <v>0</v>
      </c>
    </row>
    <row r="91" spans="2:34" ht="15.95" customHeight="1">
      <c r="B91" s="42" t="s">
        <v>96</v>
      </c>
      <c r="C91" s="94">
        <f t="shared" ref="C91:N91" si="40">+C93+C96</f>
        <v>112323.8</v>
      </c>
      <c r="D91" s="94">
        <f t="shared" si="40"/>
        <v>13701.3</v>
      </c>
      <c r="E91" s="94">
        <f t="shared" si="40"/>
        <v>20261.900000000001</v>
      </c>
      <c r="F91" s="94">
        <f t="shared" si="40"/>
        <v>7460.1</v>
      </c>
      <c r="G91" s="94">
        <f t="shared" si="40"/>
        <v>45722.400000000001</v>
      </c>
      <c r="H91" s="94">
        <f t="shared" si="40"/>
        <v>13223</v>
      </c>
      <c r="I91" s="94">
        <f t="shared" si="40"/>
        <v>8295.7000000000007</v>
      </c>
      <c r="J91" s="94">
        <f t="shared" si="40"/>
        <v>8135.2</v>
      </c>
      <c r="K91" s="94">
        <f t="shared" si="40"/>
        <v>5371.6</v>
      </c>
      <c r="L91" s="94">
        <f t="shared" si="40"/>
        <v>2231.6999999999998</v>
      </c>
      <c r="M91" s="94">
        <f t="shared" si="40"/>
        <v>477.6</v>
      </c>
      <c r="N91" s="94">
        <f t="shared" si="40"/>
        <v>16083.4</v>
      </c>
      <c r="O91" s="94">
        <f>+O93+O96+O92</f>
        <v>253287.7</v>
      </c>
      <c r="P91" s="94">
        <f>+P93+P96+P92</f>
        <v>50973.600000000006</v>
      </c>
      <c r="Q91" s="94">
        <f t="shared" ref="Q91:AA91" si="41">+Q93+Q96</f>
        <v>5202.7</v>
      </c>
      <c r="R91" s="94">
        <f t="shared" si="41"/>
        <v>7269.5</v>
      </c>
      <c r="S91" s="94">
        <f t="shared" si="41"/>
        <v>4841.8</v>
      </c>
      <c r="T91" s="94">
        <f t="shared" si="41"/>
        <v>20638.900000000001</v>
      </c>
      <c r="U91" s="94">
        <f t="shared" si="41"/>
        <v>16815.599999999999</v>
      </c>
      <c r="V91" s="94">
        <f>+V93+V96</f>
        <v>24872.5</v>
      </c>
      <c r="W91" s="94">
        <f>+W93+W96</f>
        <v>7303.4</v>
      </c>
      <c r="X91" s="94">
        <f>+X93+X96</f>
        <v>6331.6</v>
      </c>
      <c r="Y91" s="94">
        <f>+Y93+Y96</f>
        <v>1618.9</v>
      </c>
      <c r="Z91" s="94">
        <f>+Z93+Z96</f>
        <v>20726.3</v>
      </c>
      <c r="AA91" s="94">
        <f t="shared" si="41"/>
        <v>13716.800000000001</v>
      </c>
      <c r="AB91" s="94">
        <f>+AB93+AB96+AB92</f>
        <v>180311.60000000003</v>
      </c>
      <c r="AC91" s="94">
        <f t="shared" ref="AC91:AC115" si="42">+AB91-O91</f>
        <v>-72976.099999999977</v>
      </c>
      <c r="AD91" s="88">
        <f>+AC91/O91*100</f>
        <v>-28.811545132274475</v>
      </c>
    </row>
    <row r="92" spans="2:34" ht="15.95" customHeight="1">
      <c r="B92" s="43" t="s">
        <v>97</v>
      </c>
      <c r="C92" s="95">
        <v>0</v>
      </c>
      <c r="D92" s="95">
        <v>0</v>
      </c>
      <c r="E92" s="95">
        <v>0</v>
      </c>
      <c r="F92" s="95">
        <v>0</v>
      </c>
      <c r="G92" s="95">
        <v>0</v>
      </c>
      <c r="H92" s="95">
        <v>0</v>
      </c>
      <c r="I92" s="95">
        <v>0</v>
      </c>
      <c r="J92" s="95">
        <v>0</v>
      </c>
      <c r="K92" s="95">
        <v>0</v>
      </c>
      <c r="L92" s="95">
        <v>0</v>
      </c>
      <c r="M92" s="95">
        <v>0</v>
      </c>
      <c r="N92" s="95">
        <v>0</v>
      </c>
      <c r="O92" s="85">
        <f>SUM(C92:N92)</f>
        <v>0</v>
      </c>
      <c r="P92" s="85">
        <v>0</v>
      </c>
      <c r="Q92" s="95">
        <v>0</v>
      </c>
      <c r="R92" s="95">
        <v>0</v>
      </c>
      <c r="S92" s="95">
        <v>0</v>
      </c>
      <c r="T92" s="95">
        <v>0</v>
      </c>
      <c r="U92" s="95">
        <v>0</v>
      </c>
      <c r="V92" s="95">
        <v>0</v>
      </c>
      <c r="W92" s="95">
        <v>0</v>
      </c>
      <c r="X92" s="95">
        <v>0</v>
      </c>
      <c r="Y92" s="95">
        <v>0</v>
      </c>
      <c r="Z92" s="95">
        <v>0</v>
      </c>
      <c r="AA92" s="95">
        <v>0</v>
      </c>
      <c r="AB92" s="85">
        <f>SUM(P92:AA92)</f>
        <v>0</v>
      </c>
      <c r="AC92" s="95">
        <f t="shared" si="42"/>
        <v>0</v>
      </c>
      <c r="AD92" s="96" t="s">
        <v>98</v>
      </c>
    </row>
    <row r="93" spans="2:34" ht="15.95" customHeight="1">
      <c r="B93" s="43" t="s">
        <v>99</v>
      </c>
      <c r="C93" s="95">
        <f t="shared" ref="C93:AB93" si="43">+C94+C95</f>
        <v>111476.1</v>
      </c>
      <c r="D93" s="95">
        <f t="shared" si="43"/>
        <v>0</v>
      </c>
      <c r="E93" s="95">
        <f t="shared" si="43"/>
        <v>14000</v>
      </c>
      <c r="F93" s="95">
        <f t="shared" si="43"/>
        <v>6000</v>
      </c>
      <c r="G93" s="95">
        <f t="shared" si="43"/>
        <v>44805</v>
      </c>
      <c r="H93" s="95">
        <f t="shared" si="43"/>
        <v>12000</v>
      </c>
      <c r="I93" s="95">
        <f t="shared" si="43"/>
        <v>7044.7</v>
      </c>
      <c r="J93" s="95">
        <f>+J94+J95</f>
        <v>0</v>
      </c>
      <c r="K93" s="95">
        <f>+K94+K95</f>
        <v>3000</v>
      </c>
      <c r="L93" s="95">
        <f>+L94+L95</f>
        <v>0</v>
      </c>
      <c r="M93" s="95">
        <f>+M94+M95</f>
        <v>0</v>
      </c>
      <c r="N93" s="95">
        <f t="shared" si="43"/>
        <v>0</v>
      </c>
      <c r="O93" s="95">
        <f>+O94+O95</f>
        <v>198325.80000000002</v>
      </c>
      <c r="P93" s="95">
        <f t="shared" si="43"/>
        <v>50568.3</v>
      </c>
      <c r="Q93" s="95">
        <f t="shared" si="43"/>
        <v>5007</v>
      </c>
      <c r="R93" s="95">
        <f t="shared" si="43"/>
        <v>6250</v>
      </c>
      <c r="S93" s="95">
        <f t="shared" si="43"/>
        <v>3750</v>
      </c>
      <c r="T93" s="95">
        <f t="shared" si="43"/>
        <v>20000</v>
      </c>
      <c r="U93" s="95">
        <f t="shared" si="43"/>
        <v>16000</v>
      </c>
      <c r="V93" s="95">
        <f t="shared" si="43"/>
        <v>22989.3</v>
      </c>
      <c r="W93" s="95">
        <f>+W94+W95</f>
        <v>7020.7</v>
      </c>
      <c r="X93" s="95">
        <f>+X94+X95</f>
        <v>3500</v>
      </c>
      <c r="Y93" s="95">
        <f>+Y94+Y95</f>
        <v>0</v>
      </c>
      <c r="Z93" s="95">
        <f>+Z94+Z95</f>
        <v>6500</v>
      </c>
      <c r="AA93" s="95">
        <f t="shared" si="43"/>
        <v>4425.8999999999996</v>
      </c>
      <c r="AB93" s="95">
        <f t="shared" si="43"/>
        <v>146011.20000000001</v>
      </c>
      <c r="AC93" s="95">
        <f t="shared" si="42"/>
        <v>-52314.600000000006</v>
      </c>
      <c r="AD93" s="85">
        <f>+AC93/O93*100</f>
        <v>-26.378111168592287</v>
      </c>
    </row>
    <row r="94" spans="2:34" ht="15.95" customHeight="1">
      <c r="B94" s="44" t="s">
        <v>100</v>
      </c>
      <c r="C94" s="90">
        <v>0</v>
      </c>
      <c r="D94" s="90">
        <v>0</v>
      </c>
      <c r="E94" s="90">
        <v>14000</v>
      </c>
      <c r="F94" s="90">
        <v>6000</v>
      </c>
      <c r="G94" s="90">
        <v>0</v>
      </c>
      <c r="H94" s="90">
        <v>12000</v>
      </c>
      <c r="I94" s="90">
        <v>7000</v>
      </c>
      <c r="J94" s="90">
        <v>0</v>
      </c>
      <c r="K94" s="90">
        <v>3000</v>
      </c>
      <c r="L94" s="90">
        <v>0</v>
      </c>
      <c r="M94" s="90">
        <v>0</v>
      </c>
      <c r="N94" s="90">
        <v>0</v>
      </c>
      <c r="O94" s="86">
        <f>SUM(C94:N94)</f>
        <v>42000</v>
      </c>
      <c r="P94" s="86">
        <v>4993</v>
      </c>
      <c r="Q94" s="90">
        <v>5007</v>
      </c>
      <c r="R94" s="90">
        <v>6250</v>
      </c>
      <c r="S94" s="90">
        <v>3750</v>
      </c>
      <c r="T94" s="90">
        <v>20000</v>
      </c>
      <c r="U94" s="90">
        <v>16000</v>
      </c>
      <c r="V94" s="90">
        <v>0</v>
      </c>
      <c r="W94" s="90">
        <v>7000</v>
      </c>
      <c r="X94" s="90">
        <v>3500</v>
      </c>
      <c r="Y94" s="90">
        <v>0</v>
      </c>
      <c r="Z94" s="90">
        <v>6500</v>
      </c>
      <c r="AA94" s="90">
        <v>4425.8999999999996</v>
      </c>
      <c r="AB94" s="86">
        <f>SUM(P94:AA94)</f>
        <v>77425.899999999994</v>
      </c>
      <c r="AC94" s="90">
        <f t="shared" si="42"/>
        <v>35425.899999999994</v>
      </c>
      <c r="AD94" s="86">
        <f>+AC94/O94*100</f>
        <v>84.347380952380931</v>
      </c>
    </row>
    <row r="95" spans="2:34" ht="15.95" customHeight="1">
      <c r="B95" s="45" t="s">
        <v>101</v>
      </c>
      <c r="C95" s="90">
        <v>111476.1</v>
      </c>
      <c r="D95" s="90">
        <v>0</v>
      </c>
      <c r="E95" s="90">
        <v>0</v>
      </c>
      <c r="F95" s="90">
        <v>0</v>
      </c>
      <c r="G95" s="90">
        <v>44805</v>
      </c>
      <c r="H95" s="90">
        <v>0</v>
      </c>
      <c r="I95" s="90">
        <v>44.7</v>
      </c>
      <c r="J95" s="90">
        <v>0</v>
      </c>
      <c r="K95" s="90">
        <v>0</v>
      </c>
      <c r="L95" s="90">
        <v>0</v>
      </c>
      <c r="M95" s="90">
        <v>0</v>
      </c>
      <c r="N95" s="90">
        <v>0</v>
      </c>
      <c r="O95" s="86">
        <f>SUM(C95:N95)</f>
        <v>156325.80000000002</v>
      </c>
      <c r="P95" s="86">
        <v>45575.3</v>
      </c>
      <c r="Q95" s="90">
        <v>0</v>
      </c>
      <c r="R95" s="90">
        <v>0</v>
      </c>
      <c r="S95" s="90">
        <v>0</v>
      </c>
      <c r="T95" s="90">
        <v>0</v>
      </c>
      <c r="U95" s="90">
        <v>0</v>
      </c>
      <c r="V95" s="90">
        <v>22989.3</v>
      </c>
      <c r="W95" s="90">
        <v>20.7</v>
      </c>
      <c r="X95" s="90">
        <v>0</v>
      </c>
      <c r="Y95" s="90">
        <v>0</v>
      </c>
      <c r="Z95" s="90">
        <v>0</v>
      </c>
      <c r="AA95" s="90">
        <v>0</v>
      </c>
      <c r="AB95" s="86">
        <f>SUM(P95:AA95)</f>
        <v>68585.3</v>
      </c>
      <c r="AC95" s="90">
        <f t="shared" si="42"/>
        <v>-87740.500000000015</v>
      </c>
      <c r="AD95" s="86">
        <f>+AC95/O95*100</f>
        <v>-56.126691819264643</v>
      </c>
    </row>
    <row r="96" spans="2:34" ht="15.95" customHeight="1">
      <c r="B96" s="46" t="s">
        <v>102</v>
      </c>
      <c r="C96" s="95">
        <f t="shared" ref="C96:AB96" si="44">+C97+C98</f>
        <v>847.69999999999993</v>
      </c>
      <c r="D96" s="95">
        <f t="shared" si="44"/>
        <v>13701.3</v>
      </c>
      <c r="E96" s="95">
        <f t="shared" si="44"/>
        <v>6261.9</v>
      </c>
      <c r="F96" s="95">
        <f t="shared" si="44"/>
        <v>1460.1</v>
      </c>
      <c r="G96" s="95">
        <f t="shared" si="44"/>
        <v>917.40000000000009</v>
      </c>
      <c r="H96" s="95">
        <f t="shared" si="44"/>
        <v>1223</v>
      </c>
      <c r="I96" s="95">
        <f t="shared" si="44"/>
        <v>1251</v>
      </c>
      <c r="J96" s="95">
        <f>+J97+J98</f>
        <v>8135.2</v>
      </c>
      <c r="K96" s="95">
        <f>+K97+K98</f>
        <v>2371.6</v>
      </c>
      <c r="L96" s="95">
        <f>+L97+L98</f>
        <v>2231.6999999999998</v>
      </c>
      <c r="M96" s="95">
        <f>+M97+M98</f>
        <v>477.6</v>
      </c>
      <c r="N96" s="95">
        <f t="shared" si="44"/>
        <v>16083.4</v>
      </c>
      <c r="O96" s="95">
        <f t="shared" si="44"/>
        <v>54961.899999999987</v>
      </c>
      <c r="P96" s="95">
        <f t="shared" si="44"/>
        <v>405.29999999999995</v>
      </c>
      <c r="Q96" s="95">
        <f t="shared" si="44"/>
        <v>195.7</v>
      </c>
      <c r="R96" s="95">
        <f t="shared" si="44"/>
        <v>1019.5</v>
      </c>
      <c r="S96" s="95">
        <f t="shared" si="44"/>
        <v>1091.8</v>
      </c>
      <c r="T96" s="95">
        <f t="shared" si="44"/>
        <v>638.9</v>
      </c>
      <c r="U96" s="95">
        <f t="shared" si="44"/>
        <v>815.6</v>
      </c>
      <c r="V96" s="95">
        <f t="shared" si="44"/>
        <v>1883.2</v>
      </c>
      <c r="W96" s="95">
        <f>+W97+W98</f>
        <v>282.7</v>
      </c>
      <c r="X96" s="95">
        <f>+X97+X98</f>
        <v>2831.6000000000004</v>
      </c>
      <c r="Y96" s="95">
        <f>+Y97+Y98</f>
        <v>1618.9</v>
      </c>
      <c r="Z96" s="95">
        <f>+Z97+Z98</f>
        <v>14226.3</v>
      </c>
      <c r="AA96" s="95">
        <f t="shared" si="44"/>
        <v>9290.9000000000015</v>
      </c>
      <c r="AB96" s="95">
        <f t="shared" si="44"/>
        <v>34300.400000000009</v>
      </c>
      <c r="AC96" s="95">
        <f t="shared" si="42"/>
        <v>-20661.499999999978</v>
      </c>
      <c r="AD96" s="85">
        <f>+AC96/O96*100</f>
        <v>-37.592404920499447</v>
      </c>
    </row>
    <row r="97" spans="2:32" ht="13.5" customHeight="1">
      <c r="B97" s="45" t="s">
        <v>103</v>
      </c>
      <c r="C97" s="90">
        <v>0</v>
      </c>
      <c r="D97" s="90">
        <v>0</v>
      </c>
      <c r="E97" s="90">
        <v>0</v>
      </c>
      <c r="F97" s="90">
        <v>0</v>
      </c>
      <c r="G97" s="90">
        <v>0</v>
      </c>
      <c r="H97" s="90">
        <v>0</v>
      </c>
      <c r="I97" s="90">
        <v>0</v>
      </c>
      <c r="J97" s="90">
        <v>0</v>
      </c>
      <c r="K97" s="90">
        <v>0</v>
      </c>
      <c r="L97" s="90">
        <v>0</v>
      </c>
      <c r="M97" s="90">
        <v>0</v>
      </c>
      <c r="N97" s="90">
        <v>0</v>
      </c>
      <c r="O97" s="86">
        <f>SUM(C97:N97)</f>
        <v>0</v>
      </c>
      <c r="P97" s="86">
        <v>0</v>
      </c>
      <c r="Q97" s="90">
        <v>0</v>
      </c>
      <c r="R97" s="90">
        <v>0</v>
      </c>
      <c r="S97" s="90">
        <v>0</v>
      </c>
      <c r="T97" s="90">
        <v>0</v>
      </c>
      <c r="U97" s="90">
        <v>0</v>
      </c>
      <c r="V97" s="90">
        <v>0</v>
      </c>
      <c r="W97" s="90">
        <v>0</v>
      </c>
      <c r="X97" s="90">
        <v>0</v>
      </c>
      <c r="Y97" s="90">
        <v>0</v>
      </c>
      <c r="Z97" s="90">
        <v>0</v>
      </c>
      <c r="AA97" s="90">
        <v>0</v>
      </c>
      <c r="AB97" s="86">
        <f>SUM(P97:AA97)</f>
        <v>0</v>
      </c>
      <c r="AC97" s="86">
        <f t="shared" si="42"/>
        <v>0</v>
      </c>
      <c r="AD97" s="96" t="s">
        <v>98</v>
      </c>
    </row>
    <row r="98" spans="2:32" ht="15.95" customHeight="1">
      <c r="B98" s="45" t="s">
        <v>104</v>
      </c>
      <c r="C98" s="90">
        <f t="shared" ref="C98:AB98" si="45">+C99+C100</f>
        <v>847.69999999999993</v>
      </c>
      <c r="D98" s="90">
        <f t="shared" si="45"/>
        <v>13701.3</v>
      </c>
      <c r="E98" s="90">
        <f t="shared" si="45"/>
        <v>6261.9</v>
      </c>
      <c r="F98" s="90">
        <f t="shared" si="45"/>
        <v>1460.1</v>
      </c>
      <c r="G98" s="90">
        <f t="shared" si="45"/>
        <v>917.40000000000009</v>
      </c>
      <c r="H98" s="90">
        <f t="shared" si="45"/>
        <v>1223</v>
      </c>
      <c r="I98" s="90">
        <f t="shared" si="45"/>
        <v>1251</v>
      </c>
      <c r="J98" s="90">
        <f>+J99+J100</f>
        <v>8135.2</v>
      </c>
      <c r="K98" s="90">
        <f>+K99+K100</f>
        <v>2371.6</v>
      </c>
      <c r="L98" s="90">
        <f>+L99+L100</f>
        <v>2231.6999999999998</v>
      </c>
      <c r="M98" s="90">
        <f>+M99+M100</f>
        <v>477.6</v>
      </c>
      <c r="N98" s="90">
        <f t="shared" si="45"/>
        <v>16083.4</v>
      </c>
      <c r="O98" s="90">
        <f t="shared" si="45"/>
        <v>54961.899999999987</v>
      </c>
      <c r="P98" s="90">
        <f t="shared" si="45"/>
        <v>405.29999999999995</v>
      </c>
      <c r="Q98" s="90">
        <f t="shared" si="45"/>
        <v>195.7</v>
      </c>
      <c r="R98" s="90">
        <f t="shared" si="45"/>
        <v>1019.5</v>
      </c>
      <c r="S98" s="90">
        <f t="shared" si="45"/>
        <v>1091.8</v>
      </c>
      <c r="T98" s="90">
        <f t="shared" si="45"/>
        <v>638.9</v>
      </c>
      <c r="U98" s="90">
        <f t="shared" si="45"/>
        <v>815.6</v>
      </c>
      <c r="V98" s="90">
        <f t="shared" si="45"/>
        <v>1883.2</v>
      </c>
      <c r="W98" s="90">
        <f>+W99+W100</f>
        <v>282.7</v>
      </c>
      <c r="X98" s="90">
        <f>+X99+X100</f>
        <v>2831.6000000000004</v>
      </c>
      <c r="Y98" s="90">
        <f>+Y99+Y100</f>
        <v>1618.9</v>
      </c>
      <c r="Z98" s="90">
        <f>+Z99+Z100</f>
        <v>14226.3</v>
      </c>
      <c r="AA98" s="90">
        <f t="shared" si="45"/>
        <v>9290.9000000000015</v>
      </c>
      <c r="AB98" s="90">
        <f t="shared" si="45"/>
        <v>34300.400000000009</v>
      </c>
      <c r="AC98" s="86">
        <f t="shared" si="42"/>
        <v>-20661.499999999978</v>
      </c>
      <c r="AD98" s="86">
        <f t="shared" ref="AD98:AD115" si="46">+AC98/O98*100</f>
        <v>-37.592404920499447</v>
      </c>
    </row>
    <row r="99" spans="2:32" ht="15.95" customHeight="1">
      <c r="B99" s="47" t="s">
        <v>105</v>
      </c>
      <c r="C99" s="90">
        <v>638.79999999999995</v>
      </c>
      <c r="D99" s="90">
        <v>85.9</v>
      </c>
      <c r="E99" s="90">
        <v>608</v>
      </c>
      <c r="F99" s="90">
        <v>179.5</v>
      </c>
      <c r="G99" s="90">
        <v>438.1</v>
      </c>
      <c r="H99" s="90">
        <v>835.2</v>
      </c>
      <c r="I99" s="90">
        <v>571.9</v>
      </c>
      <c r="J99" s="90">
        <v>991</v>
      </c>
      <c r="K99" s="90">
        <v>617.1</v>
      </c>
      <c r="L99" s="90">
        <v>612.4</v>
      </c>
      <c r="M99" s="90">
        <v>186.1</v>
      </c>
      <c r="N99" s="90">
        <v>468.6</v>
      </c>
      <c r="O99" s="86">
        <f>SUM(C99:N99)</f>
        <v>6232.6</v>
      </c>
      <c r="P99" s="86">
        <v>354.4</v>
      </c>
      <c r="Q99" s="90">
        <v>134.6</v>
      </c>
      <c r="R99" s="90">
        <v>57.4</v>
      </c>
      <c r="S99" s="90">
        <v>107.8</v>
      </c>
      <c r="T99" s="90">
        <v>122.1</v>
      </c>
      <c r="U99" s="90">
        <v>0</v>
      </c>
      <c r="V99" s="90">
        <v>22.7</v>
      </c>
      <c r="W99" s="90">
        <v>120.5</v>
      </c>
      <c r="X99" s="90">
        <v>114.3</v>
      </c>
      <c r="Y99" s="90">
        <v>68.400000000000006</v>
      </c>
      <c r="Z99" s="90">
        <v>1.9</v>
      </c>
      <c r="AA99" s="90">
        <v>35.200000000000003</v>
      </c>
      <c r="AB99" s="86">
        <f>SUM(P99:AA99)</f>
        <v>1139.3000000000002</v>
      </c>
      <c r="AC99" s="86">
        <f t="shared" si="42"/>
        <v>-5093.3</v>
      </c>
      <c r="AD99" s="86">
        <f t="shared" si="46"/>
        <v>-81.720309341205905</v>
      </c>
    </row>
    <row r="100" spans="2:32" ht="15.95" customHeight="1">
      <c r="B100" s="47" t="s">
        <v>33</v>
      </c>
      <c r="C100" s="90">
        <v>208.9</v>
      </c>
      <c r="D100" s="90">
        <v>13615.4</v>
      </c>
      <c r="E100" s="90">
        <v>5653.9</v>
      </c>
      <c r="F100" s="90">
        <v>1280.5999999999999</v>
      </c>
      <c r="G100" s="90">
        <v>479.3</v>
      </c>
      <c r="H100" s="90">
        <v>387.8</v>
      </c>
      <c r="I100" s="90">
        <v>679.1</v>
      </c>
      <c r="J100" s="90">
        <v>7144.2</v>
      </c>
      <c r="K100" s="90">
        <v>1754.5</v>
      </c>
      <c r="L100" s="90">
        <v>1619.3</v>
      </c>
      <c r="M100" s="90">
        <v>291.5</v>
      </c>
      <c r="N100" s="90">
        <v>15614.8</v>
      </c>
      <c r="O100" s="86">
        <f>SUM(C100:N100)</f>
        <v>48729.299999999988</v>
      </c>
      <c r="P100" s="86">
        <v>50.9</v>
      </c>
      <c r="Q100" s="90">
        <v>61.1</v>
      </c>
      <c r="R100" s="90">
        <v>962.1</v>
      </c>
      <c r="S100" s="90">
        <v>984</v>
      </c>
      <c r="T100" s="90">
        <v>516.79999999999995</v>
      </c>
      <c r="U100" s="90">
        <v>815.6</v>
      </c>
      <c r="V100" s="90">
        <v>1860.5</v>
      </c>
      <c r="W100" s="90">
        <v>162.19999999999999</v>
      </c>
      <c r="X100" s="90">
        <v>2717.3</v>
      </c>
      <c r="Y100" s="90">
        <v>1550.5</v>
      </c>
      <c r="Z100" s="90">
        <v>14224.4</v>
      </c>
      <c r="AA100" s="90">
        <v>9255.7000000000007</v>
      </c>
      <c r="AB100" s="86">
        <f>SUM(P100:AA100)</f>
        <v>33161.100000000006</v>
      </c>
      <c r="AC100" s="86">
        <f t="shared" si="42"/>
        <v>-15568.199999999983</v>
      </c>
      <c r="AD100" s="86">
        <f t="shared" si="46"/>
        <v>-31.948334985316812</v>
      </c>
      <c r="AE100" s="4"/>
    </row>
    <row r="101" spans="2:32" ht="15.95" customHeight="1">
      <c r="B101" s="40" t="s">
        <v>119</v>
      </c>
      <c r="C101" s="93">
        <f>+C102+C105</f>
        <v>0</v>
      </c>
      <c r="D101" s="93">
        <f t="shared" ref="D101:H101" si="47">+D102+D105</f>
        <v>0</v>
      </c>
      <c r="E101" s="93">
        <f t="shared" si="47"/>
        <v>666.2</v>
      </c>
      <c r="F101" s="93">
        <f t="shared" si="47"/>
        <v>246.7</v>
      </c>
      <c r="G101" s="93">
        <f t="shared" si="47"/>
        <v>2423.1999999999998</v>
      </c>
      <c r="H101" s="93">
        <f t="shared" si="47"/>
        <v>512</v>
      </c>
      <c r="I101" s="93">
        <f>+I102+I105</f>
        <v>685.2</v>
      </c>
      <c r="J101" s="93">
        <f>+J102+J105</f>
        <v>0</v>
      </c>
      <c r="K101" s="93">
        <f>+K102+K105</f>
        <v>209.5</v>
      </c>
      <c r="L101" s="93">
        <f>+L102+L105</f>
        <v>0</v>
      </c>
      <c r="M101" s="93">
        <f t="shared" ref="M101:P101" si="48">+M102+M105</f>
        <v>0</v>
      </c>
      <c r="N101" s="93">
        <f t="shared" si="48"/>
        <v>0</v>
      </c>
      <c r="O101" s="93">
        <f t="shared" ref="O101:O107" si="49">SUM(C101:N101)</f>
        <v>4742.8</v>
      </c>
      <c r="P101" s="93">
        <f t="shared" si="48"/>
        <v>70</v>
      </c>
      <c r="Q101" s="93">
        <f t="shared" ref="Q101" si="50">+Q102+Q105</f>
        <v>32.700000000000003</v>
      </c>
      <c r="R101" s="93">
        <f t="shared" ref="R101" si="51">+R102+R105</f>
        <v>92.9</v>
      </c>
      <c r="S101" s="93">
        <f t="shared" ref="S101" si="52">+S102+S105</f>
        <v>162.19999999999999</v>
      </c>
      <c r="T101" s="93">
        <f t="shared" ref="T101" si="53">+T102+T105</f>
        <v>40</v>
      </c>
      <c r="U101" s="93">
        <f t="shared" ref="U101" si="54">+U102+U105</f>
        <v>78.900000000000006</v>
      </c>
      <c r="V101" s="93">
        <f t="shared" ref="V101" si="55">+V102+V105</f>
        <v>2837.2</v>
      </c>
      <c r="W101" s="93">
        <f t="shared" ref="W101" si="56">+W102+W105</f>
        <v>316</v>
      </c>
      <c r="X101" s="93">
        <f t="shared" ref="X101" si="57">+X102+X105</f>
        <v>40.700000000000003</v>
      </c>
      <c r="Y101" s="93">
        <f t="shared" ref="Y101" si="58">+Y102+Y105</f>
        <v>0</v>
      </c>
      <c r="Z101" s="93">
        <f t="shared" ref="Z101" si="59">+Z102+Z105</f>
        <v>278.89999999999998</v>
      </c>
      <c r="AA101" s="93">
        <f t="shared" ref="AA101" si="60">+AA102+AA105</f>
        <v>357.1</v>
      </c>
      <c r="AB101" s="93">
        <f>SUM(P101:AA101)</f>
        <v>4306.5999999999995</v>
      </c>
      <c r="AC101" s="86">
        <f t="shared" si="42"/>
        <v>-436.20000000000073</v>
      </c>
      <c r="AD101" s="86">
        <f t="shared" si="46"/>
        <v>-9.1970987602260408</v>
      </c>
    </row>
    <row r="102" spans="2:32" ht="15.95" customHeight="1">
      <c r="B102" s="48" t="s">
        <v>120</v>
      </c>
      <c r="C102" s="95">
        <f>+C103+C104</f>
        <v>0</v>
      </c>
      <c r="D102" s="95">
        <f t="shared" ref="D102:P102" si="61">+D103+D104</f>
        <v>0</v>
      </c>
      <c r="E102" s="95">
        <f t="shared" si="61"/>
        <v>450.2</v>
      </c>
      <c r="F102" s="95">
        <f t="shared" si="61"/>
        <v>183.6</v>
      </c>
      <c r="G102" s="95">
        <f t="shared" si="61"/>
        <v>1655.8</v>
      </c>
      <c r="H102" s="95">
        <f t="shared" si="61"/>
        <v>201.6</v>
      </c>
      <c r="I102" s="95">
        <f t="shared" si="61"/>
        <v>550.70000000000005</v>
      </c>
      <c r="J102" s="95">
        <f t="shared" si="61"/>
        <v>0</v>
      </c>
      <c r="K102" s="95">
        <f t="shared" si="61"/>
        <v>153.4</v>
      </c>
      <c r="L102" s="95">
        <f t="shared" si="61"/>
        <v>0</v>
      </c>
      <c r="M102" s="95">
        <f t="shared" si="61"/>
        <v>0</v>
      </c>
      <c r="N102" s="95">
        <f t="shared" si="61"/>
        <v>0</v>
      </c>
      <c r="O102" s="95">
        <f t="shared" si="49"/>
        <v>3195.2999999999997</v>
      </c>
      <c r="P102" s="95">
        <f t="shared" si="61"/>
        <v>61.1</v>
      </c>
      <c r="Q102" s="95">
        <f t="shared" ref="Q102" si="62">+Q103+Q104</f>
        <v>0</v>
      </c>
      <c r="R102" s="95">
        <f t="shared" ref="R102" si="63">+R103+R104</f>
        <v>0</v>
      </c>
      <c r="S102" s="95">
        <f t="shared" ref="S102" si="64">+S103+S104</f>
        <v>67.5</v>
      </c>
      <c r="T102" s="95">
        <f t="shared" ref="T102" si="65">+T103+T104</f>
        <v>40</v>
      </c>
      <c r="U102" s="95">
        <f t="shared" ref="U102" si="66">+U103+U104</f>
        <v>50</v>
      </c>
      <c r="V102" s="95">
        <f t="shared" ref="V102" si="67">+V103+V104</f>
        <v>2837.2</v>
      </c>
      <c r="W102" s="95">
        <f t="shared" ref="W102" si="68">+W103+W104</f>
        <v>250.7</v>
      </c>
      <c r="X102" s="95">
        <f t="shared" ref="X102" si="69">+X103+X104</f>
        <v>35.700000000000003</v>
      </c>
      <c r="Y102" s="95">
        <f t="shared" ref="Y102" si="70">+Y103+Y104</f>
        <v>0</v>
      </c>
      <c r="Z102" s="95">
        <f t="shared" ref="Z102" si="71">+Z103+Z104</f>
        <v>96.6</v>
      </c>
      <c r="AA102" s="95">
        <f t="shared" ref="AA102" si="72">+AA103+AA104</f>
        <v>280</v>
      </c>
      <c r="AB102" s="95">
        <f>SUM(P102:AA102)</f>
        <v>3718.7999999999993</v>
      </c>
      <c r="AC102" s="86">
        <f t="shared" si="42"/>
        <v>523.49999999999955</v>
      </c>
      <c r="AD102" s="86">
        <f t="shared" si="46"/>
        <v>16.383438174819254</v>
      </c>
    </row>
    <row r="103" spans="2:32" ht="15.95" customHeight="1">
      <c r="B103" s="49" t="s">
        <v>121</v>
      </c>
      <c r="C103" s="90">
        <v>0</v>
      </c>
      <c r="D103" s="86">
        <v>0</v>
      </c>
      <c r="E103" s="86">
        <v>450.2</v>
      </c>
      <c r="F103" s="86">
        <v>183.6</v>
      </c>
      <c r="G103" s="86">
        <v>0</v>
      </c>
      <c r="H103" s="86">
        <v>201.6</v>
      </c>
      <c r="I103" s="86">
        <v>550.70000000000005</v>
      </c>
      <c r="J103" s="86">
        <v>0</v>
      </c>
      <c r="K103" s="86">
        <v>153.4</v>
      </c>
      <c r="L103" s="86">
        <v>0</v>
      </c>
      <c r="M103" s="86">
        <v>0</v>
      </c>
      <c r="N103" s="86">
        <v>0</v>
      </c>
      <c r="O103" s="86">
        <f t="shared" si="49"/>
        <v>1539.5</v>
      </c>
      <c r="P103" s="86">
        <v>61.1</v>
      </c>
      <c r="Q103" s="86">
        <v>0</v>
      </c>
      <c r="R103" s="86">
        <v>0</v>
      </c>
      <c r="S103" s="86">
        <v>67.5</v>
      </c>
      <c r="T103" s="86">
        <v>40</v>
      </c>
      <c r="U103" s="86">
        <v>50</v>
      </c>
      <c r="V103" s="86">
        <v>0</v>
      </c>
      <c r="W103" s="86">
        <v>250.7</v>
      </c>
      <c r="X103" s="86">
        <v>35.700000000000003</v>
      </c>
      <c r="Y103" s="86">
        <v>0</v>
      </c>
      <c r="Z103" s="86">
        <v>96.6</v>
      </c>
      <c r="AA103" s="86">
        <v>280</v>
      </c>
      <c r="AB103" s="86">
        <f t="shared" ref="AB103:AB107" si="73">SUM(P103:AA103)</f>
        <v>881.59999999999991</v>
      </c>
      <c r="AC103" s="86">
        <f t="shared" si="42"/>
        <v>-657.90000000000009</v>
      </c>
      <c r="AD103" s="86">
        <f t="shared" si="46"/>
        <v>-42.734654108476782</v>
      </c>
      <c r="AE103" s="4"/>
    </row>
    <row r="104" spans="2:32" ht="15.95" customHeight="1">
      <c r="B104" s="49" t="s">
        <v>122</v>
      </c>
      <c r="C104" s="90">
        <v>0</v>
      </c>
      <c r="D104" s="86">
        <v>0</v>
      </c>
      <c r="E104" s="86">
        <v>0</v>
      </c>
      <c r="F104" s="86">
        <v>0</v>
      </c>
      <c r="G104" s="86">
        <v>1655.8</v>
      </c>
      <c r="H104" s="86">
        <v>0</v>
      </c>
      <c r="I104" s="86">
        <v>0</v>
      </c>
      <c r="J104" s="86">
        <v>0</v>
      </c>
      <c r="K104" s="86">
        <v>0</v>
      </c>
      <c r="L104" s="86">
        <v>0</v>
      </c>
      <c r="M104" s="86">
        <v>0</v>
      </c>
      <c r="N104" s="86">
        <v>0</v>
      </c>
      <c r="O104" s="86">
        <f t="shared" si="49"/>
        <v>1655.8</v>
      </c>
      <c r="P104" s="86">
        <v>0</v>
      </c>
      <c r="Q104" s="86">
        <v>0</v>
      </c>
      <c r="R104" s="86">
        <v>0</v>
      </c>
      <c r="S104" s="86">
        <v>0</v>
      </c>
      <c r="T104" s="86">
        <v>0</v>
      </c>
      <c r="U104" s="86">
        <v>0</v>
      </c>
      <c r="V104" s="86">
        <v>2837.2</v>
      </c>
      <c r="W104" s="86">
        <v>0</v>
      </c>
      <c r="X104" s="86">
        <v>0</v>
      </c>
      <c r="Y104" s="86">
        <v>0</v>
      </c>
      <c r="Z104" s="86">
        <v>0</v>
      </c>
      <c r="AA104" s="86">
        <v>0</v>
      </c>
      <c r="AB104" s="86">
        <f>SUM(P104:AA104)</f>
        <v>2837.2</v>
      </c>
      <c r="AC104" s="86">
        <f t="shared" si="42"/>
        <v>1181.3999999999999</v>
      </c>
      <c r="AD104" s="86">
        <f t="shared" si="46"/>
        <v>71.349196762894067</v>
      </c>
      <c r="AE104" s="4"/>
    </row>
    <row r="105" spans="2:32" ht="15.95" customHeight="1">
      <c r="B105" s="48" t="s">
        <v>123</v>
      </c>
      <c r="C105" s="95">
        <f>+C106+C107</f>
        <v>0</v>
      </c>
      <c r="D105" s="95">
        <f t="shared" ref="D105:H105" si="74">+D106+D107</f>
        <v>0</v>
      </c>
      <c r="E105" s="95">
        <f t="shared" si="74"/>
        <v>216</v>
      </c>
      <c r="F105" s="95">
        <f t="shared" si="74"/>
        <v>63.1</v>
      </c>
      <c r="G105" s="95">
        <f t="shared" si="74"/>
        <v>767.4</v>
      </c>
      <c r="H105" s="95">
        <f t="shared" si="74"/>
        <v>310.39999999999998</v>
      </c>
      <c r="I105" s="95">
        <f>+I106+I107</f>
        <v>134.5</v>
      </c>
      <c r="J105" s="95">
        <f>+J106+J107</f>
        <v>0</v>
      </c>
      <c r="K105" s="95">
        <f>+K106+K107</f>
        <v>56.1</v>
      </c>
      <c r="L105" s="95">
        <f>+L106+L107</f>
        <v>0</v>
      </c>
      <c r="M105" s="95">
        <f t="shared" ref="M105:P105" si="75">+M106+M107</f>
        <v>0</v>
      </c>
      <c r="N105" s="95">
        <f t="shared" si="75"/>
        <v>0</v>
      </c>
      <c r="O105" s="95">
        <f t="shared" si="49"/>
        <v>1547.5</v>
      </c>
      <c r="P105" s="95">
        <f t="shared" si="75"/>
        <v>8.9</v>
      </c>
      <c r="Q105" s="95">
        <f t="shared" ref="Q105" si="76">+Q106+Q107</f>
        <v>32.700000000000003</v>
      </c>
      <c r="R105" s="95">
        <f t="shared" ref="R105" si="77">+R106+R107</f>
        <v>92.9</v>
      </c>
      <c r="S105" s="95">
        <f t="shared" ref="S105" si="78">+S106+S107</f>
        <v>94.7</v>
      </c>
      <c r="T105" s="95">
        <f t="shared" ref="T105" si="79">+T106+T107</f>
        <v>0</v>
      </c>
      <c r="U105" s="95">
        <f t="shared" ref="U105" si="80">+U106+U107</f>
        <v>28.9</v>
      </c>
      <c r="V105" s="95">
        <f t="shared" ref="V105" si="81">+V106+V107</f>
        <v>0</v>
      </c>
      <c r="W105" s="95">
        <f t="shared" ref="W105" si="82">+W106+W107</f>
        <v>65.3</v>
      </c>
      <c r="X105" s="95">
        <f t="shared" ref="X105" si="83">+X106+X107</f>
        <v>5</v>
      </c>
      <c r="Y105" s="95">
        <f t="shared" ref="Y105" si="84">+Y106+Y107</f>
        <v>0</v>
      </c>
      <c r="Z105" s="95">
        <f t="shared" ref="Z105" si="85">+Z106+Z107</f>
        <v>182.3</v>
      </c>
      <c r="AA105" s="95">
        <f t="shared" ref="AA105" si="86">+AA106+AA107</f>
        <v>77.099999999999994</v>
      </c>
      <c r="AB105" s="95">
        <f>SUM(P105:AA105)</f>
        <v>587.79999999999995</v>
      </c>
      <c r="AC105" s="86">
        <f t="shared" si="42"/>
        <v>-959.7</v>
      </c>
      <c r="AD105" s="86">
        <f t="shared" si="46"/>
        <v>-62.016155088852983</v>
      </c>
    </row>
    <row r="106" spans="2:32" ht="15.95" customHeight="1">
      <c r="B106" s="49" t="s">
        <v>124</v>
      </c>
      <c r="C106" s="90">
        <v>0</v>
      </c>
      <c r="D106" s="86">
        <v>0</v>
      </c>
      <c r="E106" s="86">
        <v>216</v>
      </c>
      <c r="F106" s="86">
        <v>63.1</v>
      </c>
      <c r="G106" s="86">
        <v>0</v>
      </c>
      <c r="H106" s="86">
        <v>310.39999999999998</v>
      </c>
      <c r="I106" s="86">
        <v>134.5</v>
      </c>
      <c r="J106" s="86">
        <v>0</v>
      </c>
      <c r="K106" s="86">
        <v>56.1</v>
      </c>
      <c r="L106" s="86">
        <v>0</v>
      </c>
      <c r="M106" s="86">
        <v>0</v>
      </c>
      <c r="N106" s="86">
        <v>0</v>
      </c>
      <c r="O106" s="86">
        <f t="shared" si="49"/>
        <v>780.1</v>
      </c>
      <c r="P106" s="86">
        <v>8.9</v>
      </c>
      <c r="Q106" s="86">
        <v>32.700000000000003</v>
      </c>
      <c r="R106" s="86">
        <v>92.9</v>
      </c>
      <c r="S106" s="86">
        <v>94.7</v>
      </c>
      <c r="T106" s="86">
        <v>0</v>
      </c>
      <c r="U106" s="86">
        <v>28.9</v>
      </c>
      <c r="V106" s="86">
        <v>0</v>
      </c>
      <c r="W106" s="86">
        <v>65.3</v>
      </c>
      <c r="X106" s="86">
        <v>5</v>
      </c>
      <c r="Y106" s="86">
        <v>0</v>
      </c>
      <c r="Z106" s="86">
        <v>182.3</v>
      </c>
      <c r="AA106" s="86">
        <v>77.099999999999994</v>
      </c>
      <c r="AB106" s="86">
        <f t="shared" si="73"/>
        <v>587.79999999999995</v>
      </c>
      <c r="AC106" s="86">
        <f t="shared" si="42"/>
        <v>-192.30000000000007</v>
      </c>
      <c r="AD106" s="86">
        <f t="shared" si="46"/>
        <v>-24.650685809511611</v>
      </c>
      <c r="AE106" s="4"/>
    </row>
    <row r="107" spans="2:32" ht="15.95" customHeight="1">
      <c r="B107" s="49" t="s">
        <v>125</v>
      </c>
      <c r="C107" s="90">
        <v>0</v>
      </c>
      <c r="D107" s="86">
        <v>0</v>
      </c>
      <c r="E107" s="86">
        <v>0</v>
      </c>
      <c r="F107" s="86">
        <v>0</v>
      </c>
      <c r="G107" s="86">
        <v>767.4</v>
      </c>
      <c r="H107" s="86">
        <v>0</v>
      </c>
      <c r="I107" s="86">
        <v>0</v>
      </c>
      <c r="J107" s="86">
        <v>0</v>
      </c>
      <c r="K107" s="86">
        <v>0</v>
      </c>
      <c r="L107" s="86">
        <v>0</v>
      </c>
      <c r="M107" s="86">
        <v>0</v>
      </c>
      <c r="N107" s="86">
        <v>0</v>
      </c>
      <c r="O107" s="86">
        <f t="shared" si="49"/>
        <v>767.4</v>
      </c>
      <c r="P107" s="86">
        <v>0</v>
      </c>
      <c r="Q107" s="86">
        <v>0</v>
      </c>
      <c r="R107" s="86">
        <v>0</v>
      </c>
      <c r="S107" s="86">
        <v>0</v>
      </c>
      <c r="T107" s="86">
        <v>0</v>
      </c>
      <c r="U107" s="86">
        <v>0</v>
      </c>
      <c r="V107" s="86">
        <v>0</v>
      </c>
      <c r="W107" s="86">
        <v>0</v>
      </c>
      <c r="X107" s="86">
        <v>0</v>
      </c>
      <c r="Y107" s="86">
        <v>0</v>
      </c>
      <c r="Z107" s="86">
        <v>0</v>
      </c>
      <c r="AA107" s="86">
        <v>0</v>
      </c>
      <c r="AB107" s="86">
        <f t="shared" si="73"/>
        <v>0</v>
      </c>
      <c r="AC107" s="86">
        <f t="shared" si="42"/>
        <v>-767.4</v>
      </c>
      <c r="AD107" s="86">
        <f t="shared" si="46"/>
        <v>-100</v>
      </c>
      <c r="AE107" s="4"/>
    </row>
    <row r="108" spans="2:32" ht="30.75" customHeight="1">
      <c r="B108" s="20" t="s">
        <v>126</v>
      </c>
      <c r="C108" s="97">
        <v>2.8</v>
      </c>
      <c r="D108" s="98">
        <v>10.9</v>
      </c>
      <c r="E108" s="98">
        <v>452.2</v>
      </c>
      <c r="F108" s="98">
        <v>3.4</v>
      </c>
      <c r="G108" s="98">
        <v>13.6</v>
      </c>
      <c r="H108" s="98">
        <v>6.4</v>
      </c>
      <c r="I108" s="98">
        <v>2.4</v>
      </c>
      <c r="J108" s="98">
        <v>5.3</v>
      </c>
      <c r="K108" s="98">
        <v>9</v>
      </c>
      <c r="L108" s="98">
        <v>24.9</v>
      </c>
      <c r="M108" s="98">
        <v>2.2999999999999998</v>
      </c>
      <c r="N108" s="98">
        <v>16.8</v>
      </c>
      <c r="O108" s="98">
        <f>SUM(C108:N108)</f>
        <v>549.99999999999989</v>
      </c>
      <c r="P108" s="98">
        <v>4</v>
      </c>
      <c r="Q108" s="98">
        <v>3</v>
      </c>
      <c r="R108" s="98">
        <v>9.4</v>
      </c>
      <c r="S108" s="98">
        <v>2.8</v>
      </c>
      <c r="T108" s="98">
        <v>1.7</v>
      </c>
      <c r="U108" s="98">
        <v>4</v>
      </c>
      <c r="V108" s="98">
        <v>2.1</v>
      </c>
      <c r="W108" s="98">
        <v>13</v>
      </c>
      <c r="X108" s="98">
        <v>6.9</v>
      </c>
      <c r="Y108" s="98">
        <v>3.9</v>
      </c>
      <c r="Z108" s="98">
        <v>10.3</v>
      </c>
      <c r="AA108" s="98">
        <v>35.5</v>
      </c>
      <c r="AB108" s="98">
        <f>SUM(P108:AA108)</f>
        <v>96.6</v>
      </c>
      <c r="AC108" s="98">
        <f t="shared" si="42"/>
        <v>-453.39999999999986</v>
      </c>
      <c r="AD108" s="98">
        <f t="shared" si="46"/>
        <v>-82.436363636363623</v>
      </c>
    </row>
    <row r="109" spans="2:32" ht="15.95" customHeight="1" thickBot="1">
      <c r="B109" s="50" t="s">
        <v>89</v>
      </c>
      <c r="C109" s="92">
        <f t="shared" ref="C109:AB109" si="87">+C108+C86+C85+C84</f>
        <v>245807.69999999998</v>
      </c>
      <c r="D109" s="92">
        <f t="shared" si="87"/>
        <v>44802.200000000004</v>
      </c>
      <c r="E109" s="99">
        <f t="shared" si="87"/>
        <v>54815.5</v>
      </c>
      <c r="F109" s="99">
        <f t="shared" si="87"/>
        <v>56442.700000000004</v>
      </c>
      <c r="G109" s="99">
        <f t="shared" si="87"/>
        <v>82709.7</v>
      </c>
      <c r="H109" s="92">
        <f t="shared" si="87"/>
        <v>47218.099999999991</v>
      </c>
      <c r="I109" s="92">
        <f t="shared" si="87"/>
        <v>46069.299999999996</v>
      </c>
      <c r="J109" s="92">
        <f t="shared" si="87"/>
        <v>44085.100000000013</v>
      </c>
      <c r="K109" s="92">
        <f t="shared" si="87"/>
        <v>41033</v>
      </c>
      <c r="L109" s="92">
        <f t="shared" si="87"/>
        <v>40223.200000000004</v>
      </c>
      <c r="M109" s="92">
        <f t="shared" si="87"/>
        <v>34756.19999999999</v>
      </c>
      <c r="N109" s="92">
        <f t="shared" si="87"/>
        <v>53999.100000000006</v>
      </c>
      <c r="O109" s="92">
        <f t="shared" si="87"/>
        <v>791961.79999999981</v>
      </c>
      <c r="P109" s="92">
        <f t="shared" si="87"/>
        <v>92963.4</v>
      </c>
      <c r="Q109" s="92">
        <f t="shared" si="87"/>
        <v>39117.100000000006</v>
      </c>
      <c r="R109" s="92">
        <f t="shared" si="87"/>
        <v>47058.2</v>
      </c>
      <c r="S109" s="92">
        <f t="shared" si="87"/>
        <v>54308.800000000003</v>
      </c>
      <c r="T109" s="92">
        <f t="shared" si="87"/>
        <v>57690.5</v>
      </c>
      <c r="U109" s="92">
        <f t="shared" si="87"/>
        <v>55853.8</v>
      </c>
      <c r="V109" s="92">
        <f t="shared" si="87"/>
        <v>66216.099999999991</v>
      </c>
      <c r="W109" s="92">
        <f t="shared" si="87"/>
        <v>45184.799999999996</v>
      </c>
      <c r="X109" s="92">
        <f t="shared" si="87"/>
        <v>45466.700000000004</v>
      </c>
      <c r="Y109" s="92">
        <f t="shared" si="87"/>
        <v>43135.299999999996</v>
      </c>
      <c r="Z109" s="92">
        <f t="shared" si="87"/>
        <v>59779.499999999993</v>
      </c>
      <c r="AA109" s="92">
        <f t="shared" si="87"/>
        <v>59366.3</v>
      </c>
      <c r="AB109" s="92">
        <f t="shared" si="87"/>
        <v>666140.50000000012</v>
      </c>
      <c r="AC109" s="92">
        <f t="shared" si="42"/>
        <v>-125821.2999999997</v>
      </c>
      <c r="AD109" s="92">
        <f t="shared" si="46"/>
        <v>-15.887294058880078</v>
      </c>
      <c r="AF109" s="16"/>
    </row>
    <row r="110" spans="2:32" ht="15.95" customHeight="1" thickTop="1">
      <c r="B110" s="51" t="s">
        <v>106</v>
      </c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85"/>
      <c r="AF110" s="16"/>
    </row>
    <row r="111" spans="2:32" ht="17.25" customHeight="1">
      <c r="B111" s="52" t="s">
        <v>107</v>
      </c>
      <c r="C111" s="101">
        <v>203.8</v>
      </c>
      <c r="D111" s="101">
        <v>215.4</v>
      </c>
      <c r="E111" s="101">
        <v>250.3</v>
      </c>
      <c r="F111" s="101">
        <v>233.1</v>
      </c>
      <c r="G111" s="101">
        <v>261.5</v>
      </c>
      <c r="H111" s="101">
        <v>225.8</v>
      </c>
      <c r="I111" s="101">
        <v>269.3</v>
      </c>
      <c r="J111" s="101">
        <v>302.5</v>
      </c>
      <c r="K111" s="101">
        <v>224.5</v>
      </c>
      <c r="L111" s="101">
        <v>232.5</v>
      </c>
      <c r="M111" s="101">
        <v>216</v>
      </c>
      <c r="N111" s="101">
        <v>223.1</v>
      </c>
      <c r="O111" s="101">
        <f>SUM(C111:N111)</f>
        <v>2857.7999999999997</v>
      </c>
      <c r="P111" s="101">
        <v>237.8</v>
      </c>
      <c r="Q111" s="101">
        <v>264.8</v>
      </c>
      <c r="R111" s="101">
        <v>250.8</v>
      </c>
      <c r="S111" s="101">
        <v>247.8</v>
      </c>
      <c r="T111" s="101">
        <v>297.5</v>
      </c>
      <c r="U111" s="101">
        <v>236.2</v>
      </c>
      <c r="V111" s="101">
        <v>250.3</v>
      </c>
      <c r="W111" s="101">
        <v>249.5</v>
      </c>
      <c r="X111" s="101">
        <v>234.6</v>
      </c>
      <c r="Y111" s="101">
        <v>259.39999999999998</v>
      </c>
      <c r="Z111" s="101">
        <v>231.6</v>
      </c>
      <c r="AA111" s="101">
        <v>234.5</v>
      </c>
      <c r="AB111" s="101">
        <f>SUM(P111:AA111)</f>
        <v>2994.8</v>
      </c>
      <c r="AC111" s="101">
        <f t="shared" si="42"/>
        <v>137.00000000000045</v>
      </c>
      <c r="AD111" s="101">
        <f t="shared" si="46"/>
        <v>4.7938974035971889</v>
      </c>
      <c r="AF111" s="4"/>
    </row>
    <row r="112" spans="2:32" ht="17.25" customHeight="1">
      <c r="B112" s="52" t="s">
        <v>108</v>
      </c>
      <c r="C112" s="101">
        <v>0</v>
      </c>
      <c r="D112" s="101">
        <v>115</v>
      </c>
      <c r="E112" s="101">
        <v>0</v>
      </c>
      <c r="F112" s="101">
        <v>0</v>
      </c>
      <c r="G112" s="101">
        <v>0</v>
      </c>
      <c r="H112" s="101">
        <v>0</v>
      </c>
      <c r="I112" s="101">
        <v>0</v>
      </c>
      <c r="J112" s="101">
        <v>0</v>
      </c>
      <c r="K112" s="101">
        <v>0</v>
      </c>
      <c r="L112" s="101">
        <v>0</v>
      </c>
      <c r="M112" s="101">
        <v>0</v>
      </c>
      <c r="N112" s="101">
        <v>0</v>
      </c>
      <c r="O112" s="101">
        <f>SUM(C112:N112)</f>
        <v>115</v>
      </c>
      <c r="P112" s="101">
        <v>0</v>
      </c>
      <c r="Q112" s="101">
        <v>8.5</v>
      </c>
      <c r="R112" s="101">
        <v>0</v>
      </c>
      <c r="S112" s="101">
        <v>0</v>
      </c>
      <c r="T112" s="101">
        <v>0</v>
      </c>
      <c r="U112" s="101">
        <v>0</v>
      </c>
      <c r="V112" s="101">
        <v>0</v>
      </c>
      <c r="W112" s="101">
        <v>0</v>
      </c>
      <c r="X112" s="101">
        <v>0</v>
      </c>
      <c r="Y112" s="101">
        <v>141.1</v>
      </c>
      <c r="Z112" s="101">
        <v>27</v>
      </c>
      <c r="AA112" s="101">
        <v>209</v>
      </c>
      <c r="AB112" s="101">
        <f>SUM(P112:AA112)</f>
        <v>385.6</v>
      </c>
      <c r="AC112" s="101">
        <f>+AB112-O112</f>
        <v>270.60000000000002</v>
      </c>
      <c r="AD112" s="86">
        <f>+AC112/O112*100</f>
        <v>235.30434782608697</v>
      </c>
      <c r="AF112" s="4"/>
    </row>
    <row r="113" spans="2:32" ht="17.25" customHeight="1">
      <c r="B113" s="52" t="s">
        <v>109</v>
      </c>
      <c r="C113" s="102">
        <v>0</v>
      </c>
      <c r="D113" s="102">
        <v>0</v>
      </c>
      <c r="E113" s="102">
        <v>0</v>
      </c>
      <c r="F113" s="102">
        <v>0</v>
      </c>
      <c r="G113" s="102">
        <v>0</v>
      </c>
      <c r="H113" s="102">
        <v>0</v>
      </c>
      <c r="I113" s="102">
        <v>0</v>
      </c>
      <c r="J113" s="102">
        <v>0</v>
      </c>
      <c r="K113" s="102">
        <v>0</v>
      </c>
      <c r="L113" s="102">
        <v>0</v>
      </c>
      <c r="M113" s="102">
        <v>0</v>
      </c>
      <c r="N113" s="102"/>
      <c r="O113" s="102">
        <f>SUM(C113:N113)</f>
        <v>0</v>
      </c>
      <c r="P113" s="102">
        <v>0</v>
      </c>
      <c r="Q113" s="102">
        <v>0</v>
      </c>
      <c r="R113" s="102">
        <v>0</v>
      </c>
      <c r="S113" s="102">
        <v>0</v>
      </c>
      <c r="T113" s="102">
        <v>0</v>
      </c>
      <c r="U113" s="102">
        <v>0</v>
      </c>
      <c r="V113" s="102">
        <v>0</v>
      </c>
      <c r="W113" s="102">
        <v>0</v>
      </c>
      <c r="X113" s="102">
        <v>0</v>
      </c>
      <c r="Y113" s="102">
        <v>0</v>
      </c>
      <c r="Z113" s="101">
        <v>105</v>
      </c>
      <c r="AA113" s="101">
        <v>915.5</v>
      </c>
      <c r="AB113" s="101">
        <f>SUM(P113:AA113)</f>
        <v>1020.5</v>
      </c>
      <c r="AC113" s="101">
        <f>+AB113-O113</f>
        <v>1020.5</v>
      </c>
      <c r="AD113" s="102">
        <v>0</v>
      </c>
      <c r="AF113" s="4"/>
    </row>
    <row r="114" spans="2:32" ht="16.5" customHeight="1">
      <c r="B114" s="52" t="s">
        <v>110</v>
      </c>
      <c r="C114" s="101">
        <v>0.4</v>
      </c>
      <c r="D114" s="101">
        <v>0.4</v>
      </c>
      <c r="E114" s="101">
        <v>0.8</v>
      </c>
      <c r="F114" s="101">
        <v>-0.5</v>
      </c>
      <c r="G114" s="101">
        <v>0</v>
      </c>
      <c r="H114" s="101">
        <v>-0.5</v>
      </c>
      <c r="I114" s="101">
        <v>-0.2</v>
      </c>
      <c r="J114" s="101">
        <v>-0.2</v>
      </c>
      <c r="K114" s="101">
        <v>-0.1</v>
      </c>
      <c r="L114" s="101">
        <v>0</v>
      </c>
      <c r="M114" s="101">
        <v>0.6</v>
      </c>
      <c r="N114" s="101">
        <v>0.1</v>
      </c>
      <c r="O114" s="101">
        <f>SUM(C114:N114)</f>
        <v>0.8</v>
      </c>
      <c r="P114" s="101">
        <v>0.1</v>
      </c>
      <c r="Q114" s="101">
        <v>0.1</v>
      </c>
      <c r="R114" s="101">
        <v>0</v>
      </c>
      <c r="S114" s="101">
        <v>0</v>
      </c>
      <c r="T114" s="101">
        <v>0</v>
      </c>
      <c r="U114" s="101">
        <v>0.1</v>
      </c>
      <c r="V114" s="101">
        <v>0</v>
      </c>
      <c r="W114" s="101">
        <v>0.1</v>
      </c>
      <c r="X114" s="101">
        <v>0</v>
      </c>
      <c r="Y114" s="101">
        <v>0.1</v>
      </c>
      <c r="Z114" s="101">
        <v>0.1</v>
      </c>
      <c r="AA114" s="101">
        <v>-0.1</v>
      </c>
      <c r="AB114" s="101">
        <f>SUM(P114:AA114)</f>
        <v>0.5</v>
      </c>
      <c r="AC114" s="101">
        <f t="shared" si="42"/>
        <v>-0.30000000000000004</v>
      </c>
      <c r="AD114" s="101">
        <f t="shared" si="46"/>
        <v>-37.500000000000007</v>
      </c>
      <c r="AF114" s="16"/>
    </row>
    <row r="115" spans="2:32" ht="16.5" customHeight="1" thickBot="1">
      <c r="B115" s="53" t="s">
        <v>111</v>
      </c>
      <c r="C115" s="103">
        <v>261</v>
      </c>
      <c r="D115" s="103">
        <v>190.6</v>
      </c>
      <c r="E115" s="103">
        <v>166.3</v>
      </c>
      <c r="F115" s="103">
        <v>177.7</v>
      </c>
      <c r="G115" s="103">
        <v>209</v>
      </c>
      <c r="H115" s="103">
        <v>256.89999999999998</v>
      </c>
      <c r="I115" s="103">
        <v>321.3</v>
      </c>
      <c r="J115" s="103">
        <v>326.39999999999998</v>
      </c>
      <c r="K115" s="103">
        <v>445.3</v>
      </c>
      <c r="L115" s="103">
        <v>308.8</v>
      </c>
      <c r="M115" s="103">
        <v>295.60000000000002</v>
      </c>
      <c r="N115" s="103">
        <v>334.5</v>
      </c>
      <c r="O115" s="103">
        <f>SUM(C115:N115)</f>
        <v>3293.4</v>
      </c>
      <c r="P115" s="103">
        <v>89.3</v>
      </c>
      <c r="Q115" s="103">
        <v>131.30000000000001</v>
      </c>
      <c r="R115" s="103">
        <v>134.69999999999999</v>
      </c>
      <c r="S115" s="103">
        <v>138.80000000000001</v>
      </c>
      <c r="T115" s="103">
        <v>88.8</v>
      </c>
      <c r="U115" s="103">
        <v>94.5</v>
      </c>
      <c r="V115" s="103">
        <v>99.8</v>
      </c>
      <c r="W115" s="103">
        <v>98.9</v>
      </c>
      <c r="X115" s="103">
        <v>89.7</v>
      </c>
      <c r="Y115" s="103">
        <v>122.8</v>
      </c>
      <c r="Z115" s="103">
        <v>106.7</v>
      </c>
      <c r="AA115" s="103">
        <v>107</v>
      </c>
      <c r="AB115" s="103">
        <f>SUM(P115:AA115)</f>
        <v>1302.3</v>
      </c>
      <c r="AC115" s="103">
        <f t="shared" si="42"/>
        <v>-1991.1000000000001</v>
      </c>
      <c r="AD115" s="103">
        <f t="shared" si="46"/>
        <v>-60.457278192749143</v>
      </c>
    </row>
    <row r="116" spans="2:32" ht="16.5" customHeight="1" thickTop="1">
      <c r="B116" s="54" t="s">
        <v>112</v>
      </c>
      <c r="C116" s="104">
        <f>+C115+C114+C113+C112+C111+C109</f>
        <v>246272.9</v>
      </c>
      <c r="D116" s="105">
        <f t="shared" ref="D116:AB116" si="88">+D115+D114+D113+D112+D111+D109</f>
        <v>45323.600000000006</v>
      </c>
      <c r="E116" s="105">
        <f t="shared" si="88"/>
        <v>55232.9</v>
      </c>
      <c r="F116" s="105">
        <f t="shared" si="88"/>
        <v>56853.000000000007</v>
      </c>
      <c r="G116" s="105">
        <f t="shared" si="88"/>
        <v>83180.2</v>
      </c>
      <c r="H116" s="104">
        <f t="shared" si="88"/>
        <v>47700.299999999988</v>
      </c>
      <c r="I116" s="104">
        <f t="shared" si="88"/>
        <v>46659.7</v>
      </c>
      <c r="J116" s="104">
        <f t="shared" si="88"/>
        <v>44713.80000000001</v>
      </c>
      <c r="K116" s="104">
        <f t="shared" si="88"/>
        <v>41702.699999999997</v>
      </c>
      <c r="L116" s="104">
        <f t="shared" si="88"/>
        <v>40764.500000000007</v>
      </c>
      <c r="M116" s="104">
        <f t="shared" si="88"/>
        <v>35268.399999999987</v>
      </c>
      <c r="N116" s="104">
        <f t="shared" si="88"/>
        <v>54556.800000000003</v>
      </c>
      <c r="O116" s="105">
        <f t="shared" si="88"/>
        <v>798228.79999999981</v>
      </c>
      <c r="P116" s="104">
        <f t="shared" si="88"/>
        <v>93290.599999999991</v>
      </c>
      <c r="Q116" s="104">
        <f>+Q115+Q114+Q113+Q112+Q111+Q109</f>
        <v>39521.800000000003</v>
      </c>
      <c r="R116" s="104">
        <f t="shared" si="88"/>
        <v>47443.7</v>
      </c>
      <c r="S116" s="104">
        <f t="shared" si="88"/>
        <v>54695.4</v>
      </c>
      <c r="T116" s="104">
        <f t="shared" si="88"/>
        <v>58076.800000000003</v>
      </c>
      <c r="U116" s="104">
        <f t="shared" si="88"/>
        <v>56184.600000000006</v>
      </c>
      <c r="V116" s="105">
        <f t="shared" si="88"/>
        <v>66566.2</v>
      </c>
      <c r="W116" s="104">
        <f t="shared" si="88"/>
        <v>45533.299999999996</v>
      </c>
      <c r="X116" s="104">
        <f t="shared" si="88"/>
        <v>45791.000000000007</v>
      </c>
      <c r="Y116" s="104">
        <f t="shared" si="88"/>
        <v>43658.7</v>
      </c>
      <c r="Z116" s="104">
        <f t="shared" si="88"/>
        <v>60249.899999999994</v>
      </c>
      <c r="AA116" s="104">
        <f t="shared" si="88"/>
        <v>60832.200000000004</v>
      </c>
      <c r="AB116" s="104">
        <f t="shared" si="88"/>
        <v>671844.20000000007</v>
      </c>
      <c r="AC116" s="104">
        <f>+AB116-O116</f>
        <v>-126384.59999999974</v>
      </c>
      <c r="AD116" s="104">
        <f>+AC116/O116*100</f>
        <v>-15.833129548821063</v>
      </c>
    </row>
    <row r="117" spans="2:32" ht="16.5" customHeight="1">
      <c r="B117" s="72" t="s">
        <v>128</v>
      </c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</row>
    <row r="118" spans="2:32" ht="15" customHeight="1">
      <c r="B118" s="56" t="s">
        <v>113</v>
      </c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5"/>
      <c r="AD118" s="55"/>
    </row>
    <row r="119" spans="2:32" s="17" customFormat="1" ht="12" customHeight="1">
      <c r="B119" s="58" t="s">
        <v>114</v>
      </c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60"/>
      <c r="N119" s="60"/>
      <c r="O119" s="60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2"/>
      <c r="AC119" s="62"/>
      <c r="AD119" s="62"/>
      <c r="AE119" s="18"/>
    </row>
    <row r="120" spans="2:32" s="17" customFormat="1" ht="12" customHeight="1">
      <c r="B120" s="58" t="s">
        <v>115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2"/>
      <c r="AD120" s="62"/>
      <c r="AE120" s="18"/>
    </row>
    <row r="121" spans="2:32" ht="15" customHeight="1">
      <c r="B121" s="58" t="s">
        <v>116</v>
      </c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</row>
    <row r="122" spans="2:32">
      <c r="B122" s="58" t="s">
        <v>117</v>
      </c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</row>
    <row r="123" spans="2:32">
      <c r="B123" s="58" t="s">
        <v>118</v>
      </c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4"/>
      <c r="AD123" s="64"/>
    </row>
    <row r="124" spans="2:32" ht="15">
      <c r="B124" s="60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5"/>
    </row>
    <row r="125" spans="2:32">
      <c r="B125" s="65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</row>
    <row r="126" spans="2:32">
      <c r="B126" s="66"/>
      <c r="C126" s="64"/>
      <c r="D126" s="64"/>
      <c r="E126" s="64"/>
      <c r="F126" s="64"/>
      <c r="G126" s="64"/>
      <c r="H126" s="63"/>
      <c r="I126" s="63"/>
      <c r="J126" s="63"/>
      <c r="K126" s="63"/>
      <c r="L126" s="63"/>
      <c r="M126" s="63"/>
      <c r="N126" s="63"/>
      <c r="O126" s="67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7"/>
      <c r="AD126" s="67"/>
    </row>
    <row r="127" spans="2:32" ht="11.25" customHeight="1">
      <c r="B127" s="66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69"/>
      <c r="AD127" s="69"/>
    </row>
    <row r="128" spans="2:32">
      <c r="B128" s="66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69"/>
      <c r="AD128" s="69"/>
    </row>
    <row r="129" spans="2:30" ht="15">
      <c r="B129" s="66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67"/>
      <c r="AD129" s="67"/>
    </row>
    <row r="130" spans="2:30">
      <c r="B130" s="71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7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7"/>
      <c r="AD130" s="67"/>
    </row>
    <row r="131" spans="2:30">
      <c r="B131" s="71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4"/>
      <c r="AD131" s="64"/>
    </row>
    <row r="132" spans="2:30">
      <c r="B132" s="66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4"/>
      <c r="AD132" s="64"/>
    </row>
    <row r="133" spans="2:30"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</row>
    <row r="134" spans="2:30"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</row>
    <row r="135" spans="2:30"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</row>
    <row r="136" spans="2:30"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</row>
    <row r="137" spans="2:30"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</row>
    <row r="138" spans="2:30"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</row>
    <row r="139" spans="2:30"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</row>
    <row r="140" spans="2:30"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</row>
    <row r="141" spans="2:30"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</row>
    <row r="142" spans="2:30"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</row>
    <row r="143" spans="2:30"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</row>
    <row r="144" spans="2:30"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</row>
    <row r="145" spans="2:30"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</row>
    <row r="146" spans="2:30"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</row>
    <row r="147" spans="2:30"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</row>
    <row r="148" spans="2:30"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</row>
    <row r="149" spans="2:30"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</row>
    <row r="150" spans="2:30"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</row>
    <row r="151" spans="2:30"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</row>
    <row r="152" spans="2:30"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</row>
    <row r="153" spans="2:30"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</row>
    <row r="154" spans="2:30"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</row>
    <row r="155" spans="2:30"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</row>
    <row r="156" spans="2:30"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</row>
    <row r="157" spans="2:30"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</row>
    <row r="158" spans="2:30"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</row>
    <row r="159" spans="2:30"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</row>
    <row r="160" spans="2:30"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</row>
    <row r="161" spans="2:30"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</row>
    <row r="162" spans="2:30"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</row>
    <row r="163" spans="2:30"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</row>
    <row r="164" spans="2:30"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</row>
    <row r="165" spans="2:30"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</row>
    <row r="166" spans="2:30"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</row>
    <row r="167" spans="2:30"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</row>
    <row r="168" spans="2:30"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</row>
    <row r="169" spans="2:30"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</row>
    <row r="170" spans="2:30"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</row>
    <row r="171" spans="2:30"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</row>
    <row r="172" spans="2:30"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</row>
    <row r="173" spans="2:30"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</row>
    <row r="174" spans="2:30"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</row>
    <row r="175" spans="2:30"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</row>
    <row r="176" spans="2:30"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</row>
    <row r="177" spans="2:30"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</row>
    <row r="178" spans="2:30"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</row>
    <row r="179" spans="2:30"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</row>
    <row r="180" spans="2:30"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</row>
    <row r="181" spans="2:30"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</row>
    <row r="182" spans="2:30"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</row>
    <row r="183" spans="2:30"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</row>
    <row r="184" spans="2:30"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</row>
    <row r="185" spans="2:30"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</row>
    <row r="186" spans="2:30"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</row>
    <row r="187" spans="2:30"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</row>
    <row r="188" spans="2:30"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</row>
    <row r="189" spans="2:30"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</row>
    <row r="190" spans="2:30"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</row>
    <row r="191" spans="2:30"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</row>
    <row r="192" spans="2:30"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</row>
    <row r="193" spans="2:30"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</row>
    <row r="194" spans="2:30"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</row>
    <row r="195" spans="2:30"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</row>
    <row r="196" spans="2:30"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</row>
    <row r="197" spans="2:30"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</row>
    <row r="198" spans="2:30"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</row>
    <row r="199" spans="2:30"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</row>
    <row r="200" spans="2:30"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</row>
    <row r="201" spans="2:30"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</row>
    <row r="202" spans="2:30"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</row>
    <row r="203" spans="2:30"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</row>
    <row r="204" spans="2:30"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</row>
    <row r="205" spans="2:30"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</row>
    <row r="206" spans="2:30"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</row>
    <row r="207" spans="2:30"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</row>
    <row r="208" spans="2:30"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</row>
    <row r="209" spans="2:30"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</row>
    <row r="210" spans="2:30"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</row>
    <row r="211" spans="2:30"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</row>
    <row r="212" spans="2:30"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</row>
    <row r="213" spans="2:30"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</row>
    <row r="214" spans="2:30"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</row>
    <row r="215" spans="2:30"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</row>
    <row r="216" spans="2:30"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</row>
    <row r="217" spans="2:30"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</row>
    <row r="218" spans="2:30"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</row>
    <row r="219" spans="2:30"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</row>
    <row r="220" spans="2:30"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</row>
    <row r="221" spans="2:30"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</row>
    <row r="222" spans="2:30"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</row>
    <row r="223" spans="2:30"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/>
      <c r="AB223" s="64"/>
      <c r="AC223" s="64"/>
      <c r="AD223" s="64"/>
    </row>
    <row r="224" spans="2:30"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</row>
    <row r="225" spans="2:30"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</row>
    <row r="226" spans="2:30"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</row>
    <row r="227" spans="2:30"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</row>
    <row r="228" spans="2:30"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</row>
    <row r="229" spans="2:30"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</row>
    <row r="230" spans="2:30"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</row>
    <row r="231" spans="2:30"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</row>
    <row r="232" spans="2:30"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</row>
    <row r="233" spans="2:30"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</row>
    <row r="234" spans="2:30"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</row>
    <row r="235" spans="2:30"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</row>
    <row r="236" spans="2:30"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</row>
    <row r="237" spans="2:30"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</row>
    <row r="238" spans="2:30"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</row>
    <row r="239" spans="2:30"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</row>
    <row r="240" spans="2:30"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</row>
    <row r="241" spans="2:30"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</row>
    <row r="242" spans="2:30"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</row>
    <row r="243" spans="2:30"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</row>
    <row r="244" spans="2:30"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</row>
    <row r="245" spans="2:30"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</row>
    <row r="246" spans="2:30"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</row>
    <row r="247" spans="2:30"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</row>
    <row r="248" spans="2:30"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</row>
    <row r="249" spans="2:30"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</row>
    <row r="250" spans="2:30"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</row>
    <row r="251" spans="2:30"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</row>
    <row r="252" spans="2:30"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</row>
    <row r="253" spans="2:30"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</row>
    <row r="254" spans="2:30"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</row>
    <row r="255" spans="2:30"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</row>
    <row r="256" spans="2:30"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</row>
    <row r="257" spans="2:30"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</row>
    <row r="258" spans="2:30"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</row>
    <row r="259" spans="2:30"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</row>
    <row r="260" spans="2:30"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</row>
    <row r="261" spans="2:30"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</row>
    <row r="262" spans="2:30"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</row>
  </sheetData>
  <mergeCells count="10">
    <mergeCell ref="B1:AD1"/>
    <mergeCell ref="B3:AD3"/>
    <mergeCell ref="B4:AD4"/>
    <mergeCell ref="B5:AD5"/>
    <mergeCell ref="B6:B7"/>
    <mergeCell ref="C6:N6"/>
    <mergeCell ref="O6:O7"/>
    <mergeCell ref="P6:AA6"/>
    <mergeCell ref="AB6:AB7"/>
    <mergeCell ref="AC6:AD6"/>
  </mergeCells>
  <printOptions horizontalCentered="1"/>
  <pageMargins left="0" right="0" top="0" bottom="0" header="0" footer="0"/>
  <pageSetup scale="60" fitToHeight="2" orientation="portrait" r:id="rId1"/>
  <headerFooter alignWithMargins="0"/>
  <ignoredErrors>
    <ignoredError sqref="C16:AD27 C85:N88 C84:N84 P84:AA84 C90:N92 C89:N89 U89:AA89 C116:N117 C93:N93 U93:AA93 U90:AA92 C94:N107 U94:AA107 C63:N83 C112:N115 C58:N62 C36:N57 C28:N35 C121:AD124 M118:N118 M119:N119 C109:N111 U109:AA111 P85:AA88 P116:AD117 P63:AA83 P112:AA115 P58:AD62 P36:AA57 P28:AA35 C120:N120 P120:AD120 P118:AD118 P119:AD119" formulaRange="1"/>
    <ignoredError sqref="P93:T93 P94:T107 P89:T89 P90:T92 AB94:AD107 AB90:AD92 AB93:AD93 AB112:AD115 AB89:AD89 AB84:AD84 AB85:AD88 AB63:AD83 AB43:AD57 AB28:AD35 AB36:AD42 P109:T111 AB109:AD111 AC108:AD108 O119 O118 O120 O28:O35 O36:O57 O58:O62 O112:O115 O63:O83 O116:O117 O85:O88 O109:O111 O90:O92 O94:O107" formula="1" formulaRange="1"/>
    <ignoredError sqref="AE84:AG84 AE63:AG83 AE90:AG92 AE85:AG88 AE89:AG89 AE112:AG115 AE94:AG108 AE93:AG93 AE43:AF57 AE36:AF42 AE28:AF35 AE109:AG111 O93 O89 O84 O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PP</vt:lpstr>
      <vt:lpstr>PP!Área_de_impresión</vt:lpstr>
      <vt:lpstr>PP!Títulos_a_imprimir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Fidelia Raulina Pérez Castillo</dc:creator>
  <cp:lastModifiedBy>Sabrina Richel Baez Vizcaino</cp:lastModifiedBy>
  <dcterms:created xsi:type="dcterms:W3CDTF">2017-02-13T19:35:09Z</dcterms:created>
  <dcterms:modified xsi:type="dcterms:W3CDTF">2026-07-08T16:30:31Z</dcterms:modified>
</cp:coreProperties>
</file>