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CORRECCIONES 2014-2020\"/>
    </mc:Choice>
  </mc:AlternateContent>
  <xr:revisionPtr revIDLastSave="0" documentId="13_ncr:1_{BF096F4C-4F45-4AAC-98A1-577A3321B1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" sheetId="2" r:id="rId1"/>
  </sheets>
  <externalReferences>
    <externalReference r:id="rId2"/>
  </externalReferences>
  <definedNames>
    <definedName name="__123Graph_B" hidden="1">[1]FLUJO!$B$7929:$C$7929</definedName>
    <definedName name="__123Graph_C" hidden="1">[1]FLUJO!$B$7936:$C$7936</definedName>
    <definedName name="__123Graph_D" hidden="1">[1]FLUJO!$B$7942:$C$7942</definedName>
    <definedName name="__123Graph_X" hidden="1">[1]FLUJO!$B$7906:$C$7906</definedName>
    <definedName name="__ROS1">#N/A</definedName>
    <definedName name="__ROS2">#N/A</definedName>
    <definedName name="__ROS3">#N/A</definedName>
    <definedName name="__ROS4">#N/A</definedName>
    <definedName name="_1">#N/A</definedName>
    <definedName name="_1987">#N/A</definedName>
    <definedName name="_Order1" hidden="1">255</definedName>
    <definedName name="_ROS1">#N/A</definedName>
    <definedName name="_ROS2">#N/A</definedName>
    <definedName name="_ROS3">#N/A</definedName>
    <definedName name="_ROS4">#N/A</definedName>
    <definedName name="AccessDatabase" hidden="1">"\\De2kp-42538\BOLETIN\Claga\CLAGA2000.mdb"</definedName>
    <definedName name="ACUMULADO">#N/A</definedName>
    <definedName name="_xlnm.Print_Area" localSheetId="0">PP!$B$1:$AD$118</definedName>
    <definedName name="Button_13">"CLAGA2000_Consolidado_2001_List"</definedName>
    <definedName name="FORMATO">#N/A</definedName>
    <definedName name="FUENTE" localSheetId="0">#REF!</definedName>
    <definedName name="FUENTE">#REF!</definedName>
    <definedName name="OCTUBRE">#N/A</definedName>
    <definedName name="ROS">#N/A</definedName>
    <definedName name="_xlnm.Print_Titles" localSheetId="0">PP!$1:$7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09" i="2" l="1"/>
  <c r="O109" i="2"/>
  <c r="C111" i="2"/>
  <c r="AB116" i="2"/>
  <c r="AC116" i="2" s="1"/>
  <c r="AD116" i="2" s="1"/>
  <c r="O116" i="2"/>
  <c r="AB115" i="2"/>
  <c r="O115" i="2"/>
  <c r="AB114" i="2"/>
  <c r="O114" i="2"/>
  <c r="AB113" i="2"/>
  <c r="O113" i="2"/>
  <c r="AC113" i="2" s="1"/>
  <c r="AD113" i="2" s="1"/>
  <c r="AB112" i="2"/>
  <c r="O112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N111" i="2"/>
  <c r="M111" i="2"/>
  <c r="L111" i="2"/>
  <c r="K111" i="2"/>
  <c r="J111" i="2"/>
  <c r="I111" i="2"/>
  <c r="H111" i="2"/>
  <c r="G111" i="2"/>
  <c r="F111" i="2"/>
  <c r="E111" i="2"/>
  <c r="D111" i="2"/>
  <c r="AB108" i="2"/>
  <c r="AC108" i="2" s="1"/>
  <c r="O108" i="2"/>
  <c r="AB107" i="2"/>
  <c r="O107" i="2"/>
  <c r="AA106" i="2"/>
  <c r="Z106" i="2"/>
  <c r="Y106" i="2"/>
  <c r="X106" i="2"/>
  <c r="W106" i="2"/>
  <c r="V106" i="2"/>
  <c r="U106" i="2"/>
  <c r="T106" i="2"/>
  <c r="S106" i="2"/>
  <c r="R106" i="2"/>
  <c r="Q106" i="2"/>
  <c r="P106" i="2"/>
  <c r="O106" i="2"/>
  <c r="N106" i="2"/>
  <c r="M106" i="2"/>
  <c r="M102" i="2" s="1"/>
  <c r="L106" i="2"/>
  <c r="K106" i="2"/>
  <c r="K102" i="2" s="1"/>
  <c r="J106" i="2"/>
  <c r="I106" i="2"/>
  <c r="H106" i="2"/>
  <c r="G106" i="2"/>
  <c r="F106" i="2"/>
  <c r="E106" i="2"/>
  <c r="D106" i="2"/>
  <c r="C106" i="2"/>
  <c r="AB105" i="2"/>
  <c r="O105" i="2"/>
  <c r="AB104" i="2"/>
  <c r="O104" i="2"/>
  <c r="O103" i="2" s="1"/>
  <c r="O102" i="2" s="1"/>
  <c r="AA103" i="2"/>
  <c r="Z103" i="2"/>
  <c r="Z102" i="2" s="1"/>
  <c r="Y103" i="2"/>
  <c r="X103" i="2"/>
  <c r="X102" i="2" s="1"/>
  <c r="W103" i="2"/>
  <c r="W102" i="2" s="1"/>
  <c r="V103" i="2"/>
  <c r="V102" i="2" s="1"/>
  <c r="U103" i="2"/>
  <c r="T103" i="2"/>
  <c r="T102" i="2" s="1"/>
  <c r="S103" i="2"/>
  <c r="R103" i="2"/>
  <c r="Q103" i="2"/>
  <c r="Q102" i="2" s="1"/>
  <c r="P103" i="2"/>
  <c r="N103" i="2"/>
  <c r="N102" i="2" s="1"/>
  <c r="M103" i="2"/>
  <c r="L103" i="2"/>
  <c r="K103" i="2"/>
  <c r="J103" i="2"/>
  <c r="J102" i="2" s="1"/>
  <c r="I103" i="2"/>
  <c r="H103" i="2"/>
  <c r="H102" i="2" s="1"/>
  <c r="G103" i="2"/>
  <c r="F103" i="2"/>
  <c r="E103" i="2"/>
  <c r="E102" i="2" s="1"/>
  <c r="D103" i="2"/>
  <c r="C103" i="2"/>
  <c r="Y102" i="2"/>
  <c r="S102" i="2"/>
  <c r="R102" i="2"/>
  <c r="P102" i="2"/>
  <c r="G102" i="2"/>
  <c r="D102" i="2"/>
  <c r="AB101" i="2"/>
  <c r="O101" i="2"/>
  <c r="AB100" i="2"/>
  <c r="AB99" i="2" s="1"/>
  <c r="AC99" i="2" s="1"/>
  <c r="AD99" i="2" s="1"/>
  <c r="O100" i="2"/>
  <c r="O99" i="2" s="1"/>
  <c r="AA99" i="2"/>
  <c r="AA97" i="2" s="1"/>
  <c r="Z99" i="2"/>
  <c r="Z97" i="2" s="1"/>
  <c r="Y99" i="2"/>
  <c r="X99" i="2"/>
  <c r="X97" i="2" s="1"/>
  <c r="X92" i="2" s="1"/>
  <c r="X89" i="2" s="1"/>
  <c r="X86" i="2" s="1"/>
  <c r="W99" i="2"/>
  <c r="V99" i="2"/>
  <c r="V97" i="2" s="1"/>
  <c r="U99" i="2"/>
  <c r="U97" i="2" s="1"/>
  <c r="T99" i="2"/>
  <c r="T97" i="2" s="1"/>
  <c r="S99" i="2"/>
  <c r="R99" i="2"/>
  <c r="R97" i="2" s="1"/>
  <c r="Q99" i="2"/>
  <c r="Q97" i="2" s="1"/>
  <c r="P99" i="2"/>
  <c r="P97" i="2" s="1"/>
  <c r="N99" i="2"/>
  <c r="N97" i="2" s="1"/>
  <c r="N92" i="2" s="1"/>
  <c r="M99" i="2"/>
  <c r="L99" i="2"/>
  <c r="L97" i="2" s="1"/>
  <c r="K99" i="2"/>
  <c r="J99" i="2"/>
  <c r="I99" i="2"/>
  <c r="H99" i="2"/>
  <c r="H97" i="2" s="1"/>
  <c r="H92" i="2" s="1"/>
  <c r="G99" i="2"/>
  <c r="F99" i="2"/>
  <c r="F97" i="2" s="1"/>
  <c r="E99" i="2"/>
  <c r="E97" i="2" s="1"/>
  <c r="E92" i="2" s="1"/>
  <c r="D99" i="2"/>
  <c r="D97" i="2" s="1"/>
  <c r="C99" i="2"/>
  <c r="AB98" i="2"/>
  <c r="O98" i="2"/>
  <c r="Y97" i="2"/>
  <c r="W97" i="2"/>
  <c r="S97" i="2"/>
  <c r="M97" i="2"/>
  <c r="K97" i="2"/>
  <c r="J97" i="2"/>
  <c r="I97" i="2"/>
  <c r="G97" i="2"/>
  <c r="C97" i="2"/>
  <c r="AB96" i="2"/>
  <c r="O96" i="2"/>
  <c r="AC96" i="2" s="1"/>
  <c r="AD96" i="2" s="1"/>
  <c r="AB95" i="2"/>
  <c r="O95" i="2"/>
  <c r="AB94" i="2"/>
  <c r="AA94" i="2"/>
  <c r="Z94" i="2"/>
  <c r="Y94" i="2"/>
  <c r="Y92" i="2" s="1"/>
  <c r="Y89" i="2" s="1"/>
  <c r="Y86" i="2" s="1"/>
  <c r="X94" i="2"/>
  <c r="W94" i="2"/>
  <c r="V94" i="2"/>
  <c r="V92" i="2" s="1"/>
  <c r="U94" i="2"/>
  <c r="T94" i="2"/>
  <c r="S94" i="2"/>
  <c r="S92" i="2" s="1"/>
  <c r="S89" i="2" s="1"/>
  <c r="S86" i="2" s="1"/>
  <c r="R94" i="2"/>
  <c r="Q94" i="2"/>
  <c r="P94" i="2"/>
  <c r="P92" i="2" s="1"/>
  <c r="N94" i="2"/>
  <c r="M94" i="2"/>
  <c r="L94" i="2"/>
  <c r="L92" i="2" s="1"/>
  <c r="K94" i="2"/>
  <c r="J94" i="2"/>
  <c r="J92" i="2" s="1"/>
  <c r="J89" i="2" s="1"/>
  <c r="I94" i="2"/>
  <c r="I92" i="2" s="1"/>
  <c r="H94" i="2"/>
  <c r="G94" i="2"/>
  <c r="F94" i="2"/>
  <c r="F92" i="2" s="1"/>
  <c r="E94" i="2"/>
  <c r="D94" i="2"/>
  <c r="C94" i="2"/>
  <c r="C92" i="2" s="1"/>
  <c r="AB93" i="2"/>
  <c r="AC93" i="2" s="1"/>
  <c r="O93" i="2"/>
  <c r="Z92" i="2"/>
  <c r="T92" i="2"/>
  <c r="R92" i="2"/>
  <c r="K92" i="2"/>
  <c r="AB91" i="2"/>
  <c r="AC91" i="2" s="1"/>
  <c r="AC90" i="2" s="1"/>
  <c r="O91" i="2"/>
  <c r="O90" i="2" s="1"/>
  <c r="AB90" i="2"/>
  <c r="AA90" i="2"/>
  <c r="Z90" i="2"/>
  <c r="Y90" i="2"/>
  <c r="X90" i="2"/>
  <c r="W90" i="2"/>
  <c r="V90" i="2"/>
  <c r="U90" i="2"/>
  <c r="T90" i="2"/>
  <c r="T89" i="2" s="1"/>
  <c r="S90" i="2"/>
  <c r="R90" i="2"/>
  <c r="Q90" i="2"/>
  <c r="P90" i="2"/>
  <c r="P89" i="2" s="1"/>
  <c r="P86" i="2" s="1"/>
  <c r="N90" i="2"/>
  <c r="M90" i="2"/>
  <c r="L90" i="2"/>
  <c r="K90" i="2"/>
  <c r="J90" i="2"/>
  <c r="I90" i="2"/>
  <c r="H90" i="2"/>
  <c r="G90" i="2"/>
  <c r="F90" i="2"/>
  <c r="E90" i="2"/>
  <c r="D90" i="2"/>
  <c r="C90" i="2"/>
  <c r="C89" i="2" s="1"/>
  <c r="AB88" i="2"/>
  <c r="O88" i="2"/>
  <c r="AA87" i="2"/>
  <c r="Z87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AB85" i="2"/>
  <c r="O85" i="2"/>
  <c r="AB83" i="2"/>
  <c r="O83" i="2"/>
  <c r="O82" i="2" s="1"/>
  <c r="AA82" i="2"/>
  <c r="Z82" i="2"/>
  <c r="Y82" i="2"/>
  <c r="X82" i="2"/>
  <c r="W82" i="2"/>
  <c r="V82" i="2"/>
  <c r="U82" i="2"/>
  <c r="T82" i="2"/>
  <c r="S82" i="2"/>
  <c r="R82" i="2"/>
  <c r="Q82" i="2"/>
  <c r="P82" i="2"/>
  <c r="N82" i="2"/>
  <c r="M82" i="2"/>
  <c r="L82" i="2"/>
  <c r="K82" i="2"/>
  <c r="J82" i="2"/>
  <c r="I82" i="2"/>
  <c r="H82" i="2"/>
  <c r="G82" i="2"/>
  <c r="F82" i="2"/>
  <c r="E82" i="2"/>
  <c r="D82" i="2"/>
  <c r="C82" i="2"/>
  <c r="AC81" i="2"/>
  <c r="AB81" i="2"/>
  <c r="O81" i="2"/>
  <c r="AB80" i="2"/>
  <c r="O80" i="2"/>
  <c r="AB79" i="2"/>
  <c r="O79" i="2"/>
  <c r="AB78" i="2"/>
  <c r="AC78" i="2" s="1"/>
  <c r="O78" i="2"/>
  <c r="AB77" i="2"/>
  <c r="O77" i="2"/>
  <c r="AC77" i="2" s="1"/>
  <c r="AD77" i="2" s="1"/>
  <c r="AB76" i="2"/>
  <c r="O76" i="2"/>
  <c r="AB75" i="2"/>
  <c r="AB74" i="2" s="1"/>
  <c r="O75" i="2"/>
  <c r="AA74" i="2"/>
  <c r="Z74" i="2"/>
  <c r="Z73" i="2" s="1"/>
  <c r="Y74" i="2"/>
  <c r="Y73" i="2" s="1"/>
  <c r="X74" i="2"/>
  <c r="W74" i="2"/>
  <c r="W73" i="2" s="1"/>
  <c r="V74" i="2"/>
  <c r="U74" i="2"/>
  <c r="U73" i="2" s="1"/>
  <c r="T74" i="2"/>
  <c r="T73" i="2" s="1"/>
  <c r="S74" i="2"/>
  <c r="R74" i="2"/>
  <c r="R73" i="2" s="1"/>
  <c r="Q74" i="2"/>
  <c r="Q73" i="2" s="1"/>
  <c r="P74" i="2"/>
  <c r="N74" i="2"/>
  <c r="N73" i="2" s="1"/>
  <c r="M74" i="2"/>
  <c r="L74" i="2"/>
  <c r="K74" i="2"/>
  <c r="K73" i="2" s="1"/>
  <c r="J74" i="2"/>
  <c r="J73" i="2" s="1"/>
  <c r="I74" i="2"/>
  <c r="H74" i="2"/>
  <c r="H73" i="2" s="1"/>
  <c r="G74" i="2"/>
  <c r="F74" i="2"/>
  <c r="E74" i="2"/>
  <c r="E73" i="2" s="1"/>
  <c r="D74" i="2"/>
  <c r="C74" i="2"/>
  <c r="AA73" i="2"/>
  <c r="X73" i="2"/>
  <c r="V73" i="2"/>
  <c r="S73" i="2"/>
  <c r="P73" i="2"/>
  <c r="M73" i="2"/>
  <c r="L73" i="2"/>
  <c r="I73" i="2"/>
  <c r="G73" i="2"/>
  <c r="F73" i="2"/>
  <c r="D73" i="2"/>
  <c r="C73" i="2"/>
  <c r="AB72" i="2"/>
  <c r="O72" i="2"/>
  <c r="AB71" i="2"/>
  <c r="AC71" i="2" s="1"/>
  <c r="AD71" i="2" s="1"/>
  <c r="O71" i="2"/>
  <c r="AB70" i="2"/>
  <c r="O70" i="2"/>
  <c r="AB69" i="2"/>
  <c r="O69" i="2"/>
  <c r="AA68" i="2"/>
  <c r="Z68" i="2"/>
  <c r="Y68" i="2"/>
  <c r="X68" i="2"/>
  <c r="W68" i="2"/>
  <c r="V68" i="2"/>
  <c r="U68" i="2"/>
  <c r="T68" i="2"/>
  <c r="S68" i="2"/>
  <c r="R68" i="2"/>
  <c r="Q68" i="2"/>
  <c r="P68" i="2"/>
  <c r="N68" i="2"/>
  <c r="M68" i="2"/>
  <c r="L68" i="2"/>
  <c r="K68" i="2"/>
  <c r="J68" i="2"/>
  <c r="I68" i="2"/>
  <c r="H68" i="2"/>
  <c r="G68" i="2"/>
  <c r="F68" i="2"/>
  <c r="E68" i="2"/>
  <c r="D68" i="2"/>
  <c r="C68" i="2"/>
  <c r="AB67" i="2"/>
  <c r="AC67" i="2" s="1"/>
  <c r="AD67" i="2" s="1"/>
  <c r="O67" i="2"/>
  <c r="AD66" i="2"/>
  <c r="AB66" i="2"/>
  <c r="O66" i="2"/>
  <c r="AC66" i="2" s="1"/>
  <c r="AB65" i="2"/>
  <c r="O65" i="2"/>
  <c r="AB64" i="2"/>
  <c r="O64" i="2"/>
  <c r="AC64" i="2" s="1"/>
  <c r="AD64" i="2" s="1"/>
  <c r="AA63" i="2"/>
  <c r="Z63" i="2"/>
  <c r="Y63" i="2"/>
  <c r="X63" i="2"/>
  <c r="X57" i="2" s="1"/>
  <c r="W63" i="2"/>
  <c r="V63" i="2"/>
  <c r="U63" i="2"/>
  <c r="T63" i="2"/>
  <c r="S63" i="2"/>
  <c r="R63" i="2"/>
  <c r="Q63" i="2"/>
  <c r="P63" i="2"/>
  <c r="N63" i="2"/>
  <c r="M63" i="2"/>
  <c r="L63" i="2"/>
  <c r="K63" i="2"/>
  <c r="K57" i="2" s="1"/>
  <c r="J63" i="2"/>
  <c r="I63" i="2"/>
  <c r="H63" i="2"/>
  <c r="G63" i="2"/>
  <c r="F63" i="2"/>
  <c r="F57" i="2" s="1"/>
  <c r="F56" i="2" s="1"/>
  <c r="E63" i="2"/>
  <c r="E57" i="2" s="1"/>
  <c r="D63" i="2"/>
  <c r="C63" i="2"/>
  <c r="AB62" i="2"/>
  <c r="O62" i="2"/>
  <c r="AB61" i="2"/>
  <c r="O61" i="2"/>
  <c r="AB60" i="2"/>
  <c r="AB58" i="2" s="1"/>
  <c r="O60" i="2"/>
  <c r="AB59" i="2"/>
  <c r="O59" i="2"/>
  <c r="AA58" i="2"/>
  <c r="Z58" i="2"/>
  <c r="Z57" i="2" s="1"/>
  <c r="Z56" i="2" s="1"/>
  <c r="Y58" i="2"/>
  <c r="X58" i="2"/>
  <c r="W58" i="2"/>
  <c r="V58" i="2"/>
  <c r="U58" i="2"/>
  <c r="T58" i="2"/>
  <c r="T57" i="2" s="1"/>
  <c r="T56" i="2" s="1"/>
  <c r="S58" i="2"/>
  <c r="R58" i="2"/>
  <c r="Q58" i="2"/>
  <c r="P58" i="2"/>
  <c r="N58" i="2"/>
  <c r="N57" i="2" s="1"/>
  <c r="M58" i="2"/>
  <c r="M57" i="2" s="1"/>
  <c r="M56" i="2" s="1"/>
  <c r="L58" i="2"/>
  <c r="L57" i="2" s="1"/>
  <c r="L56" i="2" s="1"/>
  <c r="K58" i="2"/>
  <c r="J58" i="2"/>
  <c r="J57" i="2" s="1"/>
  <c r="I58" i="2"/>
  <c r="H58" i="2"/>
  <c r="G58" i="2"/>
  <c r="G57" i="2" s="1"/>
  <c r="G56" i="2" s="1"/>
  <c r="F58" i="2"/>
  <c r="E58" i="2"/>
  <c r="D58" i="2"/>
  <c r="D57" i="2" s="1"/>
  <c r="C58" i="2"/>
  <c r="C57" i="2" s="1"/>
  <c r="C56" i="2" s="1"/>
  <c r="AA57" i="2"/>
  <c r="W57" i="2"/>
  <c r="W56" i="2" s="1"/>
  <c r="U57" i="2"/>
  <c r="R57" i="2"/>
  <c r="Q57" i="2"/>
  <c r="Q56" i="2" s="1"/>
  <c r="I57" i="2"/>
  <c r="I56" i="2" s="1"/>
  <c r="AA56" i="2"/>
  <c r="U56" i="2"/>
  <c r="J56" i="2"/>
  <c r="D56" i="2"/>
  <c r="AB55" i="2"/>
  <c r="O55" i="2"/>
  <c r="AB54" i="2"/>
  <c r="AC54" i="2" s="1"/>
  <c r="AD54" i="2" s="1"/>
  <c r="O54" i="2"/>
  <c r="AB53" i="2"/>
  <c r="O53" i="2"/>
  <c r="AB52" i="2"/>
  <c r="AC52" i="2" s="1"/>
  <c r="AD52" i="2" s="1"/>
  <c r="O52" i="2"/>
  <c r="AB51" i="2"/>
  <c r="AC51" i="2" s="1"/>
  <c r="AD51" i="2" s="1"/>
  <c r="O51" i="2"/>
  <c r="AB50" i="2"/>
  <c r="O50" i="2"/>
  <c r="AB49" i="2"/>
  <c r="O49" i="2"/>
  <c r="AA48" i="2"/>
  <c r="Z48" i="2"/>
  <c r="Y48" i="2"/>
  <c r="X48" i="2"/>
  <c r="W48" i="2"/>
  <c r="V48" i="2"/>
  <c r="U48" i="2"/>
  <c r="T48" i="2"/>
  <c r="S48" i="2"/>
  <c r="S43" i="2" s="1"/>
  <c r="R48" i="2"/>
  <c r="Q48" i="2"/>
  <c r="P48" i="2"/>
  <c r="N48" i="2"/>
  <c r="M48" i="2"/>
  <c r="L48" i="2"/>
  <c r="K48" i="2"/>
  <c r="J48" i="2"/>
  <c r="I48" i="2"/>
  <c r="H48" i="2"/>
  <c r="G48" i="2"/>
  <c r="G43" i="2" s="1"/>
  <c r="F48" i="2"/>
  <c r="E48" i="2"/>
  <c r="D48" i="2"/>
  <c r="D43" i="2" s="1"/>
  <c r="C48" i="2"/>
  <c r="AB47" i="2"/>
  <c r="AC47" i="2" s="1"/>
  <c r="O47" i="2"/>
  <c r="AB46" i="2"/>
  <c r="O46" i="2"/>
  <c r="O44" i="2" s="1"/>
  <c r="AB45" i="2"/>
  <c r="O45" i="2"/>
  <c r="AA44" i="2"/>
  <c r="AA43" i="2" s="1"/>
  <c r="Z44" i="2"/>
  <c r="Y44" i="2"/>
  <c r="X44" i="2"/>
  <c r="W44" i="2"/>
  <c r="V44" i="2"/>
  <c r="V43" i="2" s="1"/>
  <c r="U44" i="2"/>
  <c r="T44" i="2"/>
  <c r="S44" i="2"/>
  <c r="R44" i="2"/>
  <c r="R43" i="2" s="1"/>
  <c r="Q44" i="2"/>
  <c r="P44" i="2"/>
  <c r="N44" i="2"/>
  <c r="N43" i="2" s="1"/>
  <c r="M44" i="2"/>
  <c r="L44" i="2"/>
  <c r="L43" i="2" s="1"/>
  <c r="K44" i="2"/>
  <c r="J44" i="2"/>
  <c r="I44" i="2"/>
  <c r="I43" i="2" s="1"/>
  <c r="H44" i="2"/>
  <c r="H43" i="2" s="1"/>
  <c r="G44" i="2"/>
  <c r="F44" i="2"/>
  <c r="F43" i="2" s="1"/>
  <c r="E44" i="2"/>
  <c r="D44" i="2"/>
  <c r="C44" i="2"/>
  <c r="Y43" i="2"/>
  <c r="U43" i="2"/>
  <c r="P43" i="2"/>
  <c r="M43" i="2"/>
  <c r="J43" i="2"/>
  <c r="C43" i="2"/>
  <c r="AB42" i="2"/>
  <c r="AC42" i="2" s="1"/>
  <c r="AD42" i="2" s="1"/>
  <c r="O42" i="2"/>
  <c r="AB41" i="2"/>
  <c r="O41" i="2"/>
  <c r="AC41" i="2" s="1"/>
  <c r="AD41" i="2" s="1"/>
  <c r="AB40" i="2"/>
  <c r="O40" i="2"/>
  <c r="AB39" i="2"/>
  <c r="AC39" i="2" s="1"/>
  <c r="AD39" i="2" s="1"/>
  <c r="O39" i="2"/>
  <c r="AB38" i="2"/>
  <c r="O38" i="2"/>
  <c r="AC38" i="2" s="1"/>
  <c r="AD38" i="2" s="1"/>
  <c r="AB37" i="2"/>
  <c r="O37" i="2"/>
  <c r="AA36" i="2"/>
  <c r="Z36" i="2"/>
  <c r="Y36" i="2"/>
  <c r="X36" i="2"/>
  <c r="W36" i="2"/>
  <c r="V36" i="2"/>
  <c r="U36" i="2"/>
  <c r="T36" i="2"/>
  <c r="S36" i="2"/>
  <c r="R36" i="2"/>
  <c r="Q36" i="2"/>
  <c r="P36" i="2"/>
  <c r="N36" i="2"/>
  <c r="M36" i="2"/>
  <c r="L36" i="2"/>
  <c r="K36" i="2"/>
  <c r="J36" i="2"/>
  <c r="I36" i="2"/>
  <c r="H36" i="2"/>
  <c r="G36" i="2"/>
  <c r="F36" i="2"/>
  <c r="E36" i="2"/>
  <c r="D36" i="2"/>
  <c r="C36" i="2"/>
  <c r="AB35" i="2"/>
  <c r="AC35" i="2" s="1"/>
  <c r="AD35" i="2" s="1"/>
  <c r="O35" i="2"/>
  <c r="AB34" i="2"/>
  <c r="O34" i="2"/>
  <c r="AC33" i="2"/>
  <c r="AD33" i="2" s="1"/>
  <c r="AB33" i="2"/>
  <c r="O33" i="2"/>
  <c r="AB32" i="2"/>
  <c r="AC32" i="2" s="1"/>
  <c r="AD32" i="2" s="1"/>
  <c r="O32" i="2"/>
  <c r="AB31" i="2"/>
  <c r="O31" i="2"/>
  <c r="AB30" i="2"/>
  <c r="O30" i="2"/>
  <c r="O28" i="2" s="1"/>
  <c r="AB29" i="2"/>
  <c r="AC29" i="2" s="1"/>
  <c r="AD29" i="2" s="1"/>
  <c r="O29" i="2"/>
  <c r="AA28" i="2"/>
  <c r="Z28" i="2"/>
  <c r="Z24" i="2" s="1"/>
  <c r="Y28" i="2"/>
  <c r="X28" i="2"/>
  <c r="W28" i="2"/>
  <c r="W24" i="2" s="1"/>
  <c r="V28" i="2"/>
  <c r="U28" i="2"/>
  <c r="T28" i="2"/>
  <c r="S28" i="2"/>
  <c r="S24" i="2" s="1"/>
  <c r="R28" i="2"/>
  <c r="Q28" i="2"/>
  <c r="Q24" i="2" s="1"/>
  <c r="P28" i="2"/>
  <c r="N28" i="2"/>
  <c r="M28" i="2"/>
  <c r="L28" i="2"/>
  <c r="K28" i="2"/>
  <c r="J28" i="2"/>
  <c r="I28" i="2"/>
  <c r="H28" i="2"/>
  <c r="G28" i="2"/>
  <c r="F28" i="2"/>
  <c r="E28" i="2"/>
  <c r="D28" i="2"/>
  <c r="C28" i="2"/>
  <c r="AB27" i="2"/>
  <c r="AB25" i="2" s="1"/>
  <c r="O27" i="2"/>
  <c r="AB26" i="2"/>
  <c r="O26" i="2"/>
  <c r="AC26" i="2" s="1"/>
  <c r="AD26" i="2" s="1"/>
  <c r="AA25" i="2"/>
  <c r="Z25" i="2"/>
  <c r="Y25" i="2"/>
  <c r="X25" i="2"/>
  <c r="X24" i="2" s="1"/>
  <c r="W25" i="2"/>
  <c r="V25" i="2"/>
  <c r="V24" i="2" s="1"/>
  <c r="U25" i="2"/>
  <c r="T25" i="2"/>
  <c r="S25" i="2"/>
  <c r="R25" i="2"/>
  <c r="R24" i="2" s="1"/>
  <c r="Q25" i="2"/>
  <c r="P25" i="2"/>
  <c r="P24" i="2" s="1"/>
  <c r="N25" i="2"/>
  <c r="M25" i="2"/>
  <c r="L25" i="2"/>
  <c r="L24" i="2" s="1"/>
  <c r="K25" i="2"/>
  <c r="J25" i="2"/>
  <c r="I25" i="2"/>
  <c r="H25" i="2"/>
  <c r="H24" i="2" s="1"/>
  <c r="G25" i="2"/>
  <c r="F25" i="2"/>
  <c r="F24" i="2" s="1"/>
  <c r="E25" i="2"/>
  <c r="D25" i="2"/>
  <c r="D24" i="2" s="1"/>
  <c r="C25" i="2"/>
  <c r="Y24" i="2"/>
  <c r="T24" i="2"/>
  <c r="N24" i="2"/>
  <c r="M24" i="2"/>
  <c r="G24" i="2"/>
  <c r="AB23" i="2"/>
  <c r="O23" i="2"/>
  <c r="AC23" i="2" s="1"/>
  <c r="AD23" i="2" s="1"/>
  <c r="AB22" i="2"/>
  <c r="O22" i="2"/>
  <c r="AB21" i="2"/>
  <c r="AC21" i="2" s="1"/>
  <c r="AD21" i="2" s="1"/>
  <c r="O21" i="2"/>
  <c r="AB20" i="2"/>
  <c r="O20" i="2"/>
  <c r="AC20" i="2" s="1"/>
  <c r="AD20" i="2" s="1"/>
  <c r="AB19" i="2"/>
  <c r="O19" i="2"/>
  <c r="AC18" i="2"/>
  <c r="AD18" i="2" s="1"/>
  <c r="AB18" i="2"/>
  <c r="O18" i="2"/>
  <c r="AB17" i="2"/>
  <c r="O17" i="2"/>
  <c r="AC17" i="2" s="1"/>
  <c r="AD17" i="2" s="1"/>
  <c r="AA16" i="2"/>
  <c r="AA15" i="2" s="1"/>
  <c r="Z16" i="2"/>
  <c r="Z15" i="2" s="1"/>
  <c r="Y16" i="2"/>
  <c r="X16" i="2"/>
  <c r="X15" i="2" s="1"/>
  <c r="W16" i="2"/>
  <c r="W15" i="2" s="1"/>
  <c r="V16" i="2"/>
  <c r="V15" i="2" s="1"/>
  <c r="V9" i="2" s="1"/>
  <c r="U16" i="2"/>
  <c r="U15" i="2" s="1"/>
  <c r="T16" i="2"/>
  <c r="T15" i="2" s="1"/>
  <c r="S16" i="2"/>
  <c r="R16" i="2"/>
  <c r="R15" i="2" s="1"/>
  <c r="Q16" i="2"/>
  <c r="Q15" i="2" s="1"/>
  <c r="P16" i="2"/>
  <c r="N16" i="2"/>
  <c r="M16" i="2"/>
  <c r="M15" i="2" s="1"/>
  <c r="L16" i="2"/>
  <c r="L15" i="2" s="1"/>
  <c r="K16" i="2"/>
  <c r="J16" i="2"/>
  <c r="I16" i="2"/>
  <c r="I15" i="2" s="1"/>
  <c r="H16" i="2"/>
  <c r="G16" i="2"/>
  <c r="G15" i="2" s="1"/>
  <c r="F16" i="2"/>
  <c r="F15" i="2" s="1"/>
  <c r="E16" i="2"/>
  <c r="E15" i="2" s="1"/>
  <c r="D16" i="2"/>
  <c r="D15" i="2" s="1"/>
  <c r="C16" i="2"/>
  <c r="C15" i="2" s="1"/>
  <c r="Y15" i="2"/>
  <c r="S15" i="2"/>
  <c r="P15" i="2"/>
  <c r="P9" i="2" s="1"/>
  <c r="N15" i="2"/>
  <c r="K15" i="2"/>
  <c r="J15" i="2"/>
  <c r="H15" i="2"/>
  <c r="AB14" i="2"/>
  <c r="AC14" i="2" s="1"/>
  <c r="AD14" i="2" s="1"/>
  <c r="O14" i="2"/>
  <c r="AB13" i="2"/>
  <c r="O13" i="2"/>
  <c r="AB12" i="2"/>
  <c r="AC12" i="2" s="1"/>
  <c r="AD12" i="2" s="1"/>
  <c r="O12" i="2"/>
  <c r="AC11" i="2"/>
  <c r="AD11" i="2" s="1"/>
  <c r="AB11" i="2"/>
  <c r="O11" i="2"/>
  <c r="O10" i="2" s="1"/>
  <c r="AA10" i="2"/>
  <c r="Z10" i="2"/>
  <c r="Y10" i="2"/>
  <c r="X10" i="2"/>
  <c r="W10" i="2"/>
  <c r="V10" i="2"/>
  <c r="U10" i="2"/>
  <c r="T10" i="2"/>
  <c r="S10" i="2"/>
  <c r="R10" i="2"/>
  <c r="Q10" i="2"/>
  <c r="P10" i="2"/>
  <c r="N10" i="2"/>
  <c r="M10" i="2"/>
  <c r="L10" i="2"/>
  <c r="K10" i="2"/>
  <c r="J10" i="2"/>
  <c r="I10" i="2"/>
  <c r="H10" i="2"/>
  <c r="G10" i="2"/>
  <c r="F10" i="2"/>
  <c r="E10" i="2"/>
  <c r="D10" i="2"/>
  <c r="C10" i="2"/>
  <c r="O43" i="2" l="1"/>
  <c r="D9" i="2"/>
  <c r="D8" i="2" s="1"/>
  <c r="D84" i="2" s="1"/>
  <c r="C86" i="2"/>
  <c r="AB97" i="2"/>
  <c r="AB92" i="2" s="1"/>
  <c r="S9" i="2"/>
  <c r="S8" i="2" s="1"/>
  <c r="S84" i="2" s="1"/>
  <c r="Y9" i="2"/>
  <c r="Y8" i="2" s="1"/>
  <c r="Y84" i="2" s="1"/>
  <c r="Y110" i="2" s="1"/>
  <c r="O36" i="2"/>
  <c r="O24" i="2" s="1"/>
  <c r="AC46" i="2"/>
  <c r="AD46" i="2" s="1"/>
  <c r="X43" i="2"/>
  <c r="O48" i="2"/>
  <c r="N56" i="2"/>
  <c r="AC60" i="2"/>
  <c r="AD60" i="2" s="1"/>
  <c r="AC79" i="2"/>
  <c r="AD79" i="2" s="1"/>
  <c r="G92" i="2"/>
  <c r="G89" i="2" s="1"/>
  <c r="G86" i="2" s="1"/>
  <c r="G110" i="2" s="1"/>
  <c r="C102" i="2"/>
  <c r="I102" i="2"/>
  <c r="U102" i="2"/>
  <c r="AA102" i="2"/>
  <c r="H9" i="2"/>
  <c r="N9" i="2"/>
  <c r="P57" i="2"/>
  <c r="P56" i="2" s="1"/>
  <c r="V57" i="2"/>
  <c r="V56" i="2" s="1"/>
  <c r="E56" i="2"/>
  <c r="K56" i="2"/>
  <c r="X56" i="2"/>
  <c r="E89" i="2"/>
  <c r="E86" i="2" s="1"/>
  <c r="K89" i="2"/>
  <c r="K86" i="2" s="1"/>
  <c r="U92" i="2"/>
  <c r="U89" i="2" s="1"/>
  <c r="AA92" i="2"/>
  <c r="AA89" i="2" s="1"/>
  <c r="M9" i="2"/>
  <c r="M8" i="2" s="1"/>
  <c r="M84" i="2" s="1"/>
  <c r="AB28" i="2"/>
  <c r="AC28" i="2" s="1"/>
  <c r="AD28" i="2" s="1"/>
  <c r="R56" i="2"/>
  <c r="AC61" i="2"/>
  <c r="AD61" i="2" s="1"/>
  <c r="AC75" i="2"/>
  <c r="AD75" i="2" s="1"/>
  <c r="F89" i="2"/>
  <c r="L89" i="2"/>
  <c r="R89" i="2"/>
  <c r="R86" i="2" s="1"/>
  <c r="I89" i="2"/>
  <c r="I86" i="2" s="1"/>
  <c r="V89" i="2"/>
  <c r="V86" i="2" s="1"/>
  <c r="AC100" i="2"/>
  <c r="AD100" i="2" s="1"/>
  <c r="F102" i="2"/>
  <c r="L102" i="2"/>
  <c r="AB36" i="2"/>
  <c r="AC30" i="2"/>
  <c r="AD30" i="2" s="1"/>
  <c r="AC55" i="2"/>
  <c r="AD55" i="2" s="1"/>
  <c r="Z89" i="2"/>
  <c r="Z86" i="2" s="1"/>
  <c r="D92" i="2"/>
  <c r="D89" i="2" s="1"/>
  <c r="D86" i="2" s="1"/>
  <c r="J86" i="2"/>
  <c r="J110" i="2" s="1"/>
  <c r="Q92" i="2"/>
  <c r="Q89" i="2" s="1"/>
  <c r="Q86" i="2" s="1"/>
  <c r="Q110" i="2" s="1"/>
  <c r="W92" i="2"/>
  <c r="W89" i="2" s="1"/>
  <c r="W86" i="2" s="1"/>
  <c r="W110" i="2" s="1"/>
  <c r="O111" i="2"/>
  <c r="AC114" i="2"/>
  <c r="G9" i="2"/>
  <c r="G8" i="2" s="1"/>
  <c r="G84" i="2" s="1"/>
  <c r="AB10" i="2"/>
  <c r="AC10" i="2" s="1"/>
  <c r="AD10" i="2" s="1"/>
  <c r="AC13" i="2"/>
  <c r="AD13" i="2" s="1"/>
  <c r="AB16" i="2"/>
  <c r="AB15" i="2" s="1"/>
  <c r="C24" i="2"/>
  <c r="I24" i="2"/>
  <c r="O25" i="2"/>
  <c r="U24" i="2"/>
  <c r="U9" i="2" s="1"/>
  <c r="U8" i="2" s="1"/>
  <c r="U84" i="2" s="1"/>
  <c r="AA24" i="2"/>
  <c r="AA9" i="2" s="1"/>
  <c r="AA8" i="2" s="1"/>
  <c r="AA84" i="2" s="1"/>
  <c r="AB44" i="2"/>
  <c r="AC44" i="2" s="1"/>
  <c r="AD44" i="2" s="1"/>
  <c r="S57" i="2"/>
  <c r="S56" i="2" s="1"/>
  <c r="Y57" i="2"/>
  <c r="Y56" i="2" s="1"/>
  <c r="H57" i="2"/>
  <c r="H56" i="2" s="1"/>
  <c r="AC69" i="2"/>
  <c r="AD69" i="2" s="1"/>
  <c r="AC85" i="2"/>
  <c r="AD85" i="2" s="1"/>
  <c r="AC101" i="2"/>
  <c r="AD101" i="2" s="1"/>
  <c r="AC105" i="2"/>
  <c r="AD105" i="2" s="1"/>
  <c r="V8" i="2"/>
  <c r="V84" i="2" s="1"/>
  <c r="AC25" i="2"/>
  <c r="AD25" i="2" s="1"/>
  <c r="AB82" i="2"/>
  <c r="AC83" i="2"/>
  <c r="AD83" i="2" s="1"/>
  <c r="P8" i="2"/>
  <c r="P84" i="2" s="1"/>
  <c r="AC65" i="2"/>
  <c r="AD65" i="2" s="1"/>
  <c r="AB63" i="2"/>
  <c r="O16" i="2"/>
  <c r="O15" i="2" s="1"/>
  <c r="AC22" i="2"/>
  <c r="AD22" i="2" s="1"/>
  <c r="E24" i="2"/>
  <c r="E9" i="2" s="1"/>
  <c r="E8" i="2" s="1"/>
  <c r="E84" i="2" s="1"/>
  <c r="AC27" i="2"/>
  <c r="AD27" i="2" s="1"/>
  <c r="AC34" i="2"/>
  <c r="AD34" i="2" s="1"/>
  <c r="AC40" i="2"/>
  <c r="AD40" i="2" s="1"/>
  <c r="AC45" i="2"/>
  <c r="AD45" i="2" s="1"/>
  <c r="AC50" i="2"/>
  <c r="AD50" i="2" s="1"/>
  <c r="AB106" i="2"/>
  <c r="AC106" i="2" s="1"/>
  <c r="AD106" i="2" s="1"/>
  <c r="AC107" i="2"/>
  <c r="AD107" i="2" s="1"/>
  <c r="AB57" i="2"/>
  <c r="F9" i="2"/>
  <c r="F8" i="2" s="1"/>
  <c r="F84" i="2" s="1"/>
  <c r="L9" i="2"/>
  <c r="L8" i="2" s="1"/>
  <c r="L84" i="2" s="1"/>
  <c r="R9" i="2"/>
  <c r="X9" i="2"/>
  <c r="AC36" i="2"/>
  <c r="AD36" i="2" s="1"/>
  <c r="T43" i="2"/>
  <c r="T9" i="2" s="1"/>
  <c r="T8" i="2" s="1"/>
  <c r="T84" i="2" s="1"/>
  <c r="Z43" i="2"/>
  <c r="Z9" i="2" s="1"/>
  <c r="Z8" i="2" s="1"/>
  <c r="AC62" i="2"/>
  <c r="AD62" i="2" s="1"/>
  <c r="O63" i="2"/>
  <c r="AC70" i="2"/>
  <c r="AD70" i="2" s="1"/>
  <c r="O68" i="2"/>
  <c r="AC19" i="2"/>
  <c r="AD19" i="2" s="1"/>
  <c r="J24" i="2"/>
  <c r="J9" i="2" s="1"/>
  <c r="J8" i="2" s="1"/>
  <c r="J84" i="2" s="1"/>
  <c r="AB24" i="2"/>
  <c r="AC37" i="2"/>
  <c r="AD37" i="2" s="1"/>
  <c r="AC53" i="2"/>
  <c r="AD53" i="2" s="1"/>
  <c r="O58" i="2"/>
  <c r="O57" i="2" s="1"/>
  <c r="AB68" i="2"/>
  <c r="AC72" i="2"/>
  <c r="AD72" i="2" s="1"/>
  <c r="AC97" i="2"/>
  <c r="AD97" i="2" s="1"/>
  <c r="C9" i="2"/>
  <c r="C8" i="2" s="1"/>
  <c r="C84" i="2" s="1"/>
  <c r="I9" i="2"/>
  <c r="I8" i="2" s="1"/>
  <c r="I84" i="2" s="1"/>
  <c r="K24" i="2"/>
  <c r="K9" i="2" s="1"/>
  <c r="K8" i="2" s="1"/>
  <c r="K84" i="2" s="1"/>
  <c r="AC31" i="2"/>
  <c r="AD31" i="2" s="1"/>
  <c r="E43" i="2"/>
  <c r="K43" i="2"/>
  <c r="Q43" i="2"/>
  <c r="Q9" i="2" s="1"/>
  <c r="Q8" i="2" s="1"/>
  <c r="Q84" i="2" s="1"/>
  <c r="W43" i="2"/>
  <c r="W9" i="2" s="1"/>
  <c r="W8" i="2" s="1"/>
  <c r="W84" i="2" s="1"/>
  <c r="AB48" i="2"/>
  <c r="AC48" i="2" s="1"/>
  <c r="AD48" i="2" s="1"/>
  <c r="AC49" i="2"/>
  <c r="AD49" i="2" s="1"/>
  <c r="AC59" i="2"/>
  <c r="AD59" i="2" s="1"/>
  <c r="AC76" i="2"/>
  <c r="AD76" i="2" s="1"/>
  <c r="O74" i="2"/>
  <c r="AC80" i="2"/>
  <c r="AD80" i="2" s="1"/>
  <c r="T86" i="2"/>
  <c r="AC109" i="2"/>
  <c r="AD109" i="2" s="1"/>
  <c r="M92" i="2"/>
  <c r="M89" i="2" s="1"/>
  <c r="M86" i="2" s="1"/>
  <c r="M110" i="2" s="1"/>
  <c r="D110" i="2"/>
  <c r="P110" i="2"/>
  <c r="V110" i="2"/>
  <c r="AC112" i="2"/>
  <c r="AD112" i="2" s="1"/>
  <c r="AB73" i="2"/>
  <c r="Z84" i="2"/>
  <c r="AB87" i="2"/>
  <c r="AC88" i="2"/>
  <c r="AD88" i="2" s="1"/>
  <c r="AC98" i="2"/>
  <c r="O97" i="2"/>
  <c r="AB103" i="2"/>
  <c r="AC104" i="2"/>
  <c r="AD104" i="2" s="1"/>
  <c r="AB111" i="2"/>
  <c r="AC111" i="2" s="1"/>
  <c r="AD111" i="2" s="1"/>
  <c r="AC115" i="2"/>
  <c r="AD115" i="2" s="1"/>
  <c r="S110" i="2"/>
  <c r="H89" i="2"/>
  <c r="H86" i="2" s="1"/>
  <c r="N89" i="2"/>
  <c r="N86" i="2" s="1"/>
  <c r="AC95" i="2"/>
  <c r="AD95" i="2" s="1"/>
  <c r="O94" i="2"/>
  <c r="U110" i="2" l="1"/>
  <c r="O9" i="2"/>
  <c r="L86" i="2"/>
  <c r="L110" i="2" s="1"/>
  <c r="L117" i="2" s="1"/>
  <c r="O56" i="2"/>
  <c r="H8" i="2"/>
  <c r="H84" i="2" s="1"/>
  <c r="H110" i="2" s="1"/>
  <c r="H117" i="2" s="1"/>
  <c r="F86" i="2"/>
  <c r="AA86" i="2"/>
  <c r="AA110" i="2" s="1"/>
  <c r="N8" i="2"/>
  <c r="N84" i="2" s="1"/>
  <c r="N110" i="2" s="1"/>
  <c r="N117" i="2" s="1"/>
  <c r="X8" i="2"/>
  <c r="X84" i="2" s="1"/>
  <c r="U86" i="2"/>
  <c r="R8" i="2"/>
  <c r="R84" i="2" s="1"/>
  <c r="R110" i="2" s="1"/>
  <c r="W117" i="2"/>
  <c r="U117" i="2"/>
  <c r="I110" i="2"/>
  <c r="E110" i="2"/>
  <c r="M117" i="2"/>
  <c r="C110" i="2"/>
  <c r="K110" i="2"/>
  <c r="Q117" i="2"/>
  <c r="G117" i="2"/>
  <c r="AC82" i="2"/>
  <c r="AD82" i="2" s="1"/>
  <c r="S117" i="2"/>
  <c r="J117" i="2"/>
  <c r="AC15" i="2"/>
  <c r="AD15" i="2" s="1"/>
  <c r="AC87" i="2"/>
  <c r="AD87" i="2" s="1"/>
  <c r="D117" i="2"/>
  <c r="O73" i="2"/>
  <c r="O8" i="2" s="1"/>
  <c r="O84" i="2" s="1"/>
  <c r="AC74" i="2"/>
  <c r="AD74" i="2" s="1"/>
  <c r="AB43" i="2"/>
  <c r="AC43" i="2" s="1"/>
  <c r="AD43" i="2" s="1"/>
  <c r="X110" i="2"/>
  <c r="O92" i="2"/>
  <c r="O89" i="2" s="1"/>
  <c r="O86" i="2" s="1"/>
  <c r="Y117" i="2"/>
  <c r="Z110" i="2"/>
  <c r="AC68" i="2"/>
  <c r="AD68" i="2" s="1"/>
  <c r="AC94" i="2"/>
  <c r="AD94" i="2" s="1"/>
  <c r="AC63" i="2"/>
  <c r="AD63" i="2" s="1"/>
  <c r="T110" i="2"/>
  <c r="AC58" i="2"/>
  <c r="AD58" i="2" s="1"/>
  <c r="V117" i="2"/>
  <c r="R117" i="2"/>
  <c r="AC57" i="2"/>
  <c r="AD57" i="2" s="1"/>
  <c r="AB56" i="2"/>
  <c r="AC56" i="2" s="1"/>
  <c r="AD56" i="2" s="1"/>
  <c r="F110" i="2"/>
  <c r="AC103" i="2"/>
  <c r="AD103" i="2" s="1"/>
  <c r="AB102" i="2"/>
  <c r="AC102" i="2" s="1"/>
  <c r="AD102" i="2" s="1"/>
  <c r="AB89" i="2"/>
  <c r="P117" i="2"/>
  <c r="AC24" i="2"/>
  <c r="AD24" i="2" s="1"/>
  <c r="AC16" i="2"/>
  <c r="AD16" i="2" s="1"/>
  <c r="AC89" i="2" l="1"/>
  <c r="AD89" i="2" s="1"/>
  <c r="AC92" i="2"/>
  <c r="AD92" i="2" s="1"/>
  <c r="AB9" i="2"/>
  <c r="AB8" i="2" s="1"/>
  <c r="AB86" i="2"/>
  <c r="AC73" i="2"/>
  <c r="AD73" i="2" s="1"/>
  <c r="I117" i="2"/>
  <c r="Z117" i="2"/>
  <c r="AA117" i="2"/>
  <c r="K117" i="2"/>
  <c r="O110" i="2"/>
  <c r="E117" i="2"/>
  <c r="T117" i="2"/>
  <c r="C117" i="2"/>
  <c r="F117" i="2"/>
  <c r="X117" i="2"/>
  <c r="AC9" i="2" l="1"/>
  <c r="AD9" i="2" s="1"/>
  <c r="AC8" i="2"/>
  <c r="AD8" i="2" s="1"/>
  <c r="AB84" i="2"/>
  <c r="O117" i="2"/>
  <c r="AC86" i="2"/>
  <c r="AD86" i="2" s="1"/>
  <c r="AB110" i="2"/>
  <c r="AC110" i="2" l="1"/>
  <c r="AD110" i="2" s="1"/>
  <c r="AB117" i="2"/>
  <c r="AC84" i="2"/>
  <c r="AD84" i="2" s="1"/>
  <c r="AC117" i="2" l="1"/>
  <c r="AD117" i="2" s="1"/>
</calcChain>
</file>

<file path=xl/sharedStrings.xml><?xml version="1.0" encoding="utf-8"?>
<sst xmlns="http://schemas.openxmlformats.org/spreadsheetml/2006/main" count="150" uniqueCount="129">
  <si>
    <t>CUADRO No.1</t>
  </si>
  <si>
    <t>INGRESOS FISCALES COMPARADOS, SEGÚN PRINCIPALES PARTIDAS</t>
  </si>
  <si>
    <t>ENERO-DICIEMBRE 2017/2016</t>
  </si>
  <si>
    <t>PARTIDAS</t>
  </si>
  <si>
    <t>VARIACION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</si>
  <si>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</si>
  <si>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</si>
  <si>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</si>
  <si>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</si>
  <si>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</si>
  <si>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</si>
  <si>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</si>
  <si>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</si>
  <si>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</si>
  <si>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</si>
  <si>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</si>
  <si>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</si>
  <si>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Abs.</t>
  </si>
  <si>
    <t>%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</si>
  <si>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</si>
  <si>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</si>
  <si>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</si>
  <si>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</si>
  <si>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</si>
  <si>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</si>
  <si>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</si>
  <si>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</si>
  <si>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</si>
  <si>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</si>
  <si>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</si>
  <si>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</si>
  <si>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</si>
  <si>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</si>
  <si>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</si>
  <si>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</si>
  <si>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</si>
  <si>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</si>
  <si>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</si>
  <si>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</si>
  <si>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</si>
  <si>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hidrocarburos, Ley No. 112-00</t>
  </si>
  <si>
    <t>- Impuesto selectivo Ad Valorem sobre hidrocarburos, Ley No.557-05</t>
  </si>
  <si>
    <t>- Impuestos Selectivos a Bebidas Alcohólicas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</si>
  <si>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</si>
  <si>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</si>
  <si>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</si>
  <si>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</si>
  <si>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</si>
  <si>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</si>
  <si>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</si>
  <si>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 xml:space="preserve">- Imp. específico Bancas de Apuestas de Lotería  </t>
  </si>
  <si>
    <t>- Imp. específico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</si>
  <si>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</si>
  <si>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</si>
  <si>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</si>
  <si>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</si>
  <si>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Sobre las Exportaciones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</si>
  <si>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</si>
  <si>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</si>
  <si>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</si>
  <si>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</si>
  <si>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</si>
  <si>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</si>
  <si>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>III) TRANSFERENCIAS CORRIENTES</t>
  </si>
  <si>
    <t>IV) INGRESOS POR CONTRAPRESTACION</t>
  </si>
  <si>
    <t>- Ventas de Bienes y Servicios</t>
  </si>
  <si>
    <t>- Ventas de Mercancías del Estado</t>
  </si>
  <si>
    <t>- PROMESE</t>
  </si>
  <si>
    <t>- Otras Ventas de Mercancías del Gobierno Central</t>
  </si>
  <si>
    <t>- Ingresos de las Inst. Centralizadas en mercancías en la CUT</t>
  </si>
  <si>
    <t>- Otras Ventas</t>
  </si>
  <si>
    <t>- Ventas de Servicios del Estado</t>
  </si>
  <si>
    <t>- Otras Ventas de Servicios del Gobierno Central</t>
  </si>
  <si>
    <t>- Ingresos de las Inst. Centralizadas en Servicios en la CUT</t>
  </si>
  <si>
    <t>- Servicios de transporte (incluye METRO)</t>
  </si>
  <si>
    <t>- Tasas</t>
  </si>
  <si>
    <t>- Tarjetas de Turismo</t>
  </si>
  <si>
    <t>- Expedición y Renovación de Pasaportes</t>
  </si>
  <si>
    <t>- Derechos Administrativos</t>
  </si>
  <si>
    <t>V) OTROS INGRESOS</t>
  </si>
  <si>
    <t>- Rentas de la Propiedad</t>
  </si>
  <si>
    <t>- Dividendos por Inversiones Empresariales</t>
  </si>
  <si>
    <t>- Intereses</t>
  </si>
  <si>
    <t>- Arriendo de Activos Tangibles No Producidos</t>
  </si>
  <si>
    <t>- Multas y Sanciones</t>
  </si>
  <si>
    <t>- Ingresos Diversos</t>
  </si>
  <si>
    <t>B)  INGRESOS DE CAPITAL</t>
  </si>
  <si>
    <t>- Ventas de Activos No Financieros</t>
  </si>
  <si>
    <t>TOTAL</t>
  </si>
  <si>
    <t>DONACIONES</t>
  </si>
  <si>
    <t>FUENTES FINANCIERAS</t>
  </si>
  <si>
    <t>Disminución de Activos Financieros</t>
  </si>
  <si>
    <t>- Recuperación de Prestamos Internos</t>
  </si>
  <si>
    <t>Incremento de Pasivos Financieros</t>
  </si>
  <si>
    <t>Incremento de Pasivos Corrientes</t>
  </si>
  <si>
    <t xml:space="preserve">- Obtención de Préstamos Internos a Corto Plazo </t>
  </si>
  <si>
    <t>Incremento de Pasivos No Corrientes</t>
  </si>
  <si>
    <t>Incremento de documentos por pagar Externo de largo plazo</t>
  </si>
  <si>
    <t>-</t>
  </si>
  <si>
    <t>Colocación de Títulos, Valores de la Deuda Pública a Largo Plazo</t>
  </si>
  <si>
    <t>- De la Deuda Pública Interna  a Largo Plazo</t>
  </si>
  <si>
    <t>- De la Deuda Pública Externa  a Largo Plazo</t>
  </si>
  <si>
    <t>Obtención de Préstamos de la Deuda Pública a Largo Plazo</t>
  </si>
  <si>
    <t>- De la Deuda Pública Interna a Largo Plazo</t>
  </si>
  <si>
    <t>- De la Deuda Pública Externa a Largo Plazo</t>
  </si>
  <si>
    <t>- PETROCARIBE</t>
  </si>
  <si>
    <t>Otros Ingresos:</t>
  </si>
  <si>
    <t>Depósitos a Cargo del Estado y Fondos Especiales y de Terceros</t>
  </si>
  <si>
    <t>Devolución de Recursos a empleados por Retenciones Excesivas por TSS.</t>
  </si>
  <si>
    <t>Devolución impuesto selectivo al consumo de combustibles</t>
  </si>
  <si>
    <t xml:space="preserve">Fondo para Registro y Devolución de los Depósitos en excesos en la Cuenta Única del Tesoro </t>
  </si>
  <si>
    <t>Ingresos de las Inst. Centralizadas en la CUT No Presupuestaria</t>
  </si>
  <si>
    <t>TOTAL DE INGRESOS REPORTADOS EN EL SIGEF</t>
  </si>
  <si>
    <t xml:space="preserve">NOTAS: </t>
  </si>
  <si>
    <t xml:space="preserve">(1) Cifras sujetas a rectificación.  Incluye los dólares convertidos a la tasa oficial. </t>
  </si>
  <si>
    <t xml:space="preserve">     Excluye los Depósitos a Cargo del Estado, Fondos Especiales y de Terceros, ingresos de las instituciones centralizadas en la CUT no presupuestaria, </t>
  </si>
  <si>
    <t xml:space="preserve">     Fondo de devolución impuesto Selectivo al consumo de combustibles, los depósitos en exceso de las recaudadoras y TSS.  </t>
  </si>
  <si>
    <t>Las informaciones presentadas incluyen los ingresos presupuestarios y no presupuestarios, por lo que difieren de las del Portal de Transparencia Fiscal,  ya que solo incluyen los ingresos presupuestarios.</t>
  </si>
  <si>
    <t>VI) INGRESOS A ESPECIFICAR</t>
  </si>
  <si>
    <t>Importes a devengar por primas en colocaciones de títulos valores</t>
  </si>
  <si>
    <t>- Primas por colocación de títulos valores internos y externos de largo plazo</t>
  </si>
  <si>
    <t>- valores internos</t>
  </si>
  <si>
    <t>-  valores externos</t>
  </si>
  <si>
    <t>- Intereses corridos internos y externos de largo plazo</t>
  </si>
  <si>
    <t xml:space="preserve">- títulos internos </t>
  </si>
  <si>
    <t>- títulos externos</t>
  </si>
  <si>
    <t xml:space="preserve"> Incremento de disponibilidades (Reintegros de cheques de periodos anteriores y devolución de recursos a la CUT años anteriores)</t>
  </si>
  <si>
    <t>FUENTE: Elaborado por la Direción de Política Tributaria (DPT) del Viceministerio de Política Fiscal del Ministerio de Hacienda y Economía, con los datos del Sistema Integrado de Gestión Financiera (SIGEF).</t>
  </si>
  <si>
    <r>
      <t>(En millones RD$)</t>
    </r>
    <r>
      <rPr>
        <i/>
        <vertAlign val="superscript"/>
        <sz val="11"/>
        <color indexed="8"/>
        <rFont val="Gotham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</si>
</sst>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#,##0.0"/>
    <numFmt numFmtId="167" formatCode="#,##0.0000000000000"/>
    <numFmt numFmtId="168" formatCode="0.0"/>
    <numFmt numFmtId="169" formatCode="* _(#,##0.0_)\ _P_-;* \(#,##0.0\)\ _P_-;_-* &quot;-&quot;??\ _P_-;_-@_-"/>
    <numFmt numFmtId="170" formatCode="_ * #,##0.00_ ;_ * \-#,##0.00_ ;_ * &quot;-&quot;??_ ;_ @_ "/>
    <numFmt numFmtId="171" formatCode="_([$€-2]* #,##0.00_);_([$€-2]* \(#,##0.00\);_([$€-2]* &quot;-&quot;??_)"/>
    <numFmt numFmtId="172" formatCode="_(* #,##0.0000_);_(* \(#,##0.0000\);_(* &quot;-&quot;??_);_(@_)"/>
  </numFmts>
  <fonts count="5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indexed="8"/>
      <name val="Segoe UI"/>
      <family val="2"/>
    </font>
    <font>
      <sz val="10"/>
      <color indexed="8"/>
      <name val="Arial"/>
      <family val="2"/>
    </font>
    <font>
      <sz val="11"/>
      <color indexed="8"/>
      <name val="Segoe UI"/>
      <family val="2"/>
    </font>
    <font>
      <b/>
      <sz val="10"/>
      <color indexed="8"/>
      <name val="Segoe UI"/>
      <family val="2"/>
    </font>
    <font>
      <b/>
      <sz val="10"/>
      <name val="Segoe U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name val="Times New Roman"/>
      <family val="1"/>
    </font>
    <font>
      <sz val="12"/>
      <name val="Segoe UI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2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8"/>
      <color indexed="8"/>
      <name val="Helv"/>
    </font>
    <font>
      <sz val="11"/>
      <color indexed="60"/>
      <name val="Calibri"/>
      <family val="2"/>
    </font>
    <font>
      <sz val="10"/>
      <name val="Courier"/>
      <family val="3"/>
    </font>
    <font>
      <sz val="10"/>
      <color indexed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b/>
      <i/>
      <sz val="9"/>
      <color indexed="8"/>
      <name val="Gotham"/>
    </font>
    <font>
      <b/>
      <sz val="9"/>
      <color indexed="8"/>
      <name val="Gotham"/>
    </font>
    <font>
      <sz val="9"/>
      <color indexed="8"/>
      <name val="Gotham"/>
    </font>
    <font>
      <sz val="10"/>
      <color indexed="8"/>
      <name val="Gotham"/>
    </font>
    <font>
      <sz val="10"/>
      <name val="Gotham"/>
    </font>
    <font>
      <sz val="8"/>
      <name val="Gotham"/>
    </font>
    <font>
      <sz val="8"/>
      <color indexed="8"/>
      <name val="Gotham"/>
    </font>
    <font>
      <sz val="11"/>
      <name val="Gotham"/>
    </font>
    <font>
      <b/>
      <sz val="10"/>
      <color theme="0"/>
      <name val="Gotham"/>
    </font>
    <font>
      <b/>
      <sz val="10"/>
      <color indexed="8"/>
      <name val="Gotham"/>
    </font>
    <font>
      <b/>
      <u/>
      <sz val="10"/>
      <color indexed="8"/>
      <name val="Gotham"/>
    </font>
    <font>
      <u/>
      <sz val="10"/>
      <color indexed="8"/>
      <name val="Gotham"/>
    </font>
    <font>
      <b/>
      <sz val="8"/>
      <name val="Gotham"/>
    </font>
    <font>
      <b/>
      <i/>
      <sz val="12"/>
      <color indexed="8"/>
      <name val="Gotham"/>
    </font>
    <font>
      <b/>
      <sz val="12"/>
      <color indexed="8"/>
      <name val="Gotham"/>
    </font>
    <font>
      <i/>
      <sz val="11"/>
      <color indexed="8"/>
      <name val="Gotham"/>
    </font>
    <font>
      <i/>
      <vertAlign val="superscript"/>
      <sz val="11"/>
      <color indexed="8"/>
      <name val="Gotham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7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9">
      <protection hidden="1"/>
    </xf>
    <xf numFmtId="0" fontId="18" fillId="16" borderId="9" applyNumberFormat="0" applyFont="0" applyBorder="0" applyAlignment="0" applyProtection="0">
      <protection hidden="1"/>
    </xf>
    <xf numFmtId="0" fontId="17" fillId="0" borderId="9">
      <protection hidden="1"/>
    </xf>
    <xf numFmtId="169" fontId="19" fillId="0" borderId="13" applyBorder="0">
      <alignment horizontal="center" vertical="center"/>
    </xf>
    <xf numFmtId="0" fontId="20" fillId="4" borderId="0" applyNumberFormat="0" applyBorder="0" applyAlignment="0" applyProtection="0"/>
    <xf numFmtId="0" fontId="21" fillId="16" borderId="14" applyNumberFormat="0" applyAlignment="0" applyProtection="0"/>
    <xf numFmtId="0" fontId="22" fillId="17" borderId="15" applyNumberFormat="0" applyAlignment="0" applyProtection="0"/>
    <xf numFmtId="0" fontId="23" fillId="0" borderId="16" applyNumberFormat="0" applyFill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25" fillId="7" borderId="14" applyNumberFormat="0" applyAlignment="0" applyProtection="0"/>
    <xf numFmtId="171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3" borderId="0" applyNumberFormat="0" applyBorder="0" applyAlignment="0" applyProtection="0"/>
    <xf numFmtId="0" fontId="28" fillId="0" borderId="9">
      <alignment horizontal="left"/>
      <protection locked="0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15" fillId="0" borderId="0"/>
    <xf numFmtId="0" fontId="2" fillId="0" borderId="0"/>
    <xf numFmtId="39" fontId="3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3" borderId="17" applyNumberFormat="0" applyFont="0" applyAlignment="0" applyProtection="0"/>
    <xf numFmtId="0" fontId="2" fillId="23" borderId="17" applyNumberFormat="0" applyFont="0" applyAlignment="0" applyProtection="0"/>
    <xf numFmtId="0" fontId="2" fillId="23" borderId="17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9" applyNumberFormat="0" applyFill="0" applyBorder="0" applyAlignment="0" applyProtection="0">
      <protection hidden="1"/>
    </xf>
    <xf numFmtId="0" fontId="32" fillId="16" borderId="18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24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16" borderId="9"/>
    <xf numFmtId="0" fontId="39" fillId="0" borderId="22" applyNumberFormat="0" applyFill="0" applyAlignment="0" applyProtection="0"/>
  </cellStyleXfs>
  <cellXfs count="114">
    <xf numFmtId="0" fontId="0" fillId="0" borderId="0" xfId="0"/>
    <xf numFmtId="0" fontId="3" fillId="0" borderId="0" xfId="0" applyFont="1"/>
    <xf numFmtId="0" fontId="2" fillId="0" borderId="0" xfId="0" applyFont="1"/>
    <xf numFmtId="164" fontId="4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/>
    <xf numFmtId="4" fontId="3" fillId="0" borderId="0" xfId="0" applyNumberFormat="1" applyFont="1"/>
    <xf numFmtId="164" fontId="4" fillId="0" borderId="0" xfId="2" applyNumberFormat="1" applyFont="1"/>
    <xf numFmtId="165" fontId="2" fillId="0" borderId="0" xfId="0" applyNumberFormat="1" applyFont="1"/>
    <xf numFmtId="43" fontId="2" fillId="0" borderId="0" xfId="0" applyNumberFormat="1" applyFont="1"/>
    <xf numFmtId="164" fontId="7" fillId="0" borderId="0" xfId="0" applyNumberFormat="1" applyFont="1"/>
    <xf numFmtId="0" fontId="8" fillId="0" borderId="0" xfId="0" applyFont="1"/>
    <xf numFmtId="43" fontId="3" fillId="0" borderId="0" xfId="0" applyNumberFormat="1" applyFont="1"/>
    <xf numFmtId="0" fontId="9" fillId="0" borderId="0" xfId="0" applyFont="1"/>
    <xf numFmtId="164" fontId="9" fillId="0" borderId="0" xfId="0" applyNumberFormat="1" applyFont="1"/>
    <xf numFmtId="164" fontId="8" fillId="0" borderId="0" xfId="0" applyNumberFormat="1" applyFont="1"/>
    <xf numFmtId="164" fontId="13" fillId="0" borderId="0" xfId="0" applyNumberFormat="1" applyFont="1"/>
    <xf numFmtId="43" fontId="6" fillId="0" borderId="0" xfId="0" applyNumberFormat="1" applyFont="1" applyAlignment="1">
      <alignment horizontal="right"/>
    </xf>
    <xf numFmtId="0" fontId="14" fillId="0" borderId="0" xfId="0" applyFont="1"/>
    <xf numFmtId="167" fontId="3" fillId="0" borderId="0" xfId="0" applyNumberFormat="1" applyFont="1"/>
    <xf numFmtId="166" fontId="10" fillId="0" borderId="0" xfId="0" applyNumberFormat="1" applyFont="1" applyAlignment="1">
      <alignment horizontal="right" vertical="center" wrapText="1" readingOrder="1"/>
    </xf>
    <xf numFmtId="0" fontId="11" fillId="0" borderId="0" xfId="0" applyFont="1" applyAlignment="1">
      <alignment vertical="center" wrapText="1"/>
    </xf>
    <xf numFmtId="4" fontId="12" fillId="0" borderId="0" xfId="0" applyNumberFormat="1" applyFont="1"/>
    <xf numFmtId="165" fontId="0" fillId="0" borderId="0" xfId="0" applyNumberFormat="1"/>
    <xf numFmtId="172" fontId="2" fillId="0" borderId="0" xfId="0" applyNumberFormat="1" applyFont="1"/>
    <xf numFmtId="0" fontId="40" fillId="0" borderId="0" xfId="0" applyFont="1" applyAlignment="1">
      <alignment horizontal="center"/>
    </xf>
    <xf numFmtId="164" fontId="43" fillId="0" borderId="0" xfId="0" applyNumberFormat="1" applyFont="1" applyAlignment="1">
      <alignment vertical="center"/>
    </xf>
    <xf numFmtId="0" fontId="44" fillId="0" borderId="0" xfId="0" applyFont="1"/>
    <xf numFmtId="49" fontId="41" fillId="0" borderId="0" xfId="0" applyNumberFormat="1" applyFont="1"/>
    <xf numFmtId="164" fontId="44" fillId="0" borderId="0" xfId="0" applyNumberFormat="1" applyFont="1"/>
    <xf numFmtId="164" fontId="45" fillId="0" borderId="0" xfId="0" applyNumberFormat="1" applyFont="1"/>
    <xf numFmtId="0" fontId="46" fillId="0" borderId="0" xfId="0" applyFont="1"/>
    <xf numFmtId="164" fontId="47" fillId="0" borderId="0" xfId="0" applyNumberFormat="1" applyFont="1"/>
    <xf numFmtId="168" fontId="44" fillId="0" borderId="0" xfId="0" applyNumberFormat="1" applyFont="1"/>
    <xf numFmtId="0" fontId="47" fillId="0" borderId="0" xfId="0" applyFont="1"/>
    <xf numFmtId="0" fontId="46" fillId="0" borderId="0" xfId="0" applyFont="1" applyAlignment="1">
      <alignment horizontal="left" indent="1"/>
    </xf>
    <xf numFmtId="0" fontId="42" fillId="0" borderId="0" xfId="0" applyFont="1"/>
    <xf numFmtId="0" fontId="45" fillId="0" borderId="0" xfId="0" applyFont="1"/>
    <xf numFmtId="49" fontId="45" fillId="0" borderId="0" xfId="0" applyNumberFormat="1" applyFont="1"/>
    <xf numFmtId="4" fontId="45" fillId="0" borderId="0" xfId="0" applyNumberFormat="1" applyFont="1"/>
    <xf numFmtId="166" fontId="45" fillId="0" borderId="0" xfId="0" applyNumberFormat="1" applyFont="1"/>
    <xf numFmtId="168" fontId="45" fillId="0" borderId="0" xfId="0" applyNumberFormat="1" applyFont="1"/>
    <xf numFmtId="165" fontId="47" fillId="0" borderId="0" xfId="0" applyNumberFormat="1" applyFont="1"/>
    <xf numFmtId="43" fontId="47" fillId="0" borderId="0" xfId="0" applyNumberFormat="1" applyFont="1"/>
    <xf numFmtId="49" fontId="46" fillId="0" borderId="0" xfId="0" applyNumberFormat="1" applyFont="1"/>
    <xf numFmtId="43" fontId="45" fillId="0" borderId="0" xfId="0" applyNumberFormat="1" applyFont="1"/>
    <xf numFmtId="0" fontId="48" fillId="24" borderId="4" xfId="0" applyFont="1" applyFill="1" applyBorder="1" applyAlignment="1">
      <alignment horizontal="center" vertical="center"/>
    </xf>
    <xf numFmtId="0" fontId="48" fillId="24" borderId="5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left" vertical="center"/>
    </xf>
    <xf numFmtId="0" fontId="49" fillId="0" borderId="9" xfId="3" applyFont="1" applyBorder="1"/>
    <xf numFmtId="49" fontId="49" fillId="0" borderId="9" xfId="2" applyNumberFormat="1" applyFont="1" applyBorder="1" applyAlignment="1">
      <alignment horizontal="left"/>
    </xf>
    <xf numFmtId="49" fontId="43" fillId="0" borderId="9" xfId="2" applyNumberFormat="1" applyFont="1" applyBorder="1" applyAlignment="1">
      <alignment horizontal="left" indent="1"/>
    </xf>
    <xf numFmtId="49" fontId="49" fillId="0" borderId="9" xfId="3" applyNumberFormat="1" applyFont="1" applyBorder="1" applyAlignment="1">
      <alignment horizontal="left" indent="1"/>
    </xf>
    <xf numFmtId="49" fontId="43" fillId="0" borderId="9" xfId="3" applyNumberFormat="1" applyFont="1" applyBorder="1" applyAlignment="1">
      <alignment horizontal="left" indent="2"/>
    </xf>
    <xf numFmtId="49" fontId="43" fillId="0" borderId="9" xfId="0" applyNumberFormat="1" applyFont="1" applyBorder="1" applyAlignment="1">
      <alignment horizontal="left" indent="2"/>
    </xf>
    <xf numFmtId="49" fontId="49" fillId="0" borderId="9" xfId="2" applyNumberFormat="1" applyFont="1" applyBorder="1" applyAlignment="1">
      <alignment horizontal="left" indent="2"/>
    </xf>
    <xf numFmtId="49" fontId="43" fillId="0" borderId="9" xfId="2" applyNumberFormat="1" applyFont="1" applyBorder="1" applyAlignment="1">
      <alignment horizontal="left" indent="3"/>
    </xf>
    <xf numFmtId="0" fontId="49" fillId="0" borderId="9" xfId="3" applyFont="1" applyBorder="1" applyAlignment="1">
      <alignment horizontal="left" indent="2"/>
    </xf>
    <xf numFmtId="49" fontId="51" fillId="0" borderId="9" xfId="2" applyNumberFormat="1" applyFont="1" applyBorder="1" applyAlignment="1">
      <alignment horizontal="left" indent="2"/>
    </xf>
    <xf numFmtId="49" fontId="49" fillId="0" borderId="9" xfId="2" applyNumberFormat="1" applyFont="1" applyBorder="1"/>
    <xf numFmtId="49" fontId="49" fillId="0" borderId="9" xfId="2" applyNumberFormat="1" applyFont="1" applyBorder="1" applyAlignment="1">
      <alignment horizontal="left" indent="1"/>
    </xf>
    <xf numFmtId="49" fontId="43" fillId="0" borderId="9" xfId="3" applyNumberFormat="1" applyFont="1" applyBorder="1" applyAlignment="1">
      <alignment horizontal="left" indent="3"/>
    </xf>
    <xf numFmtId="49" fontId="48" fillId="24" borderId="4" xfId="2" applyNumberFormat="1" applyFont="1" applyFill="1" applyBorder="1" applyAlignment="1">
      <alignment horizontal="center"/>
    </xf>
    <xf numFmtId="49" fontId="49" fillId="0" borderId="9" xfId="0" applyNumberFormat="1" applyFont="1" applyBorder="1"/>
    <xf numFmtId="49" fontId="50" fillId="0" borderId="9" xfId="0" applyNumberFormat="1" applyFont="1" applyBorder="1" applyAlignment="1">
      <alignment horizontal="left"/>
    </xf>
    <xf numFmtId="49" fontId="43" fillId="0" borderId="9" xfId="0" applyNumberFormat="1" applyFont="1" applyBorder="1" applyAlignment="1">
      <alignment horizontal="left" indent="1"/>
    </xf>
    <xf numFmtId="49" fontId="51" fillId="0" borderId="9" xfId="0" applyNumberFormat="1" applyFont="1" applyBorder="1" applyAlignment="1">
      <alignment horizontal="left" indent="1"/>
    </xf>
    <xf numFmtId="49" fontId="49" fillId="0" borderId="9" xfId="0" applyNumberFormat="1" applyFont="1" applyBorder="1" applyAlignment="1" applyProtection="1">
      <alignment horizontal="left" indent="2"/>
      <protection locked="0"/>
    </xf>
    <xf numFmtId="49" fontId="43" fillId="0" borderId="9" xfId="0" applyNumberFormat="1" applyFont="1" applyBorder="1" applyAlignment="1" applyProtection="1">
      <alignment horizontal="left" indent="2"/>
      <protection locked="0"/>
    </xf>
    <xf numFmtId="49" fontId="43" fillId="0" borderId="9" xfId="0" applyNumberFormat="1" applyFont="1" applyBorder="1" applyAlignment="1" applyProtection="1">
      <alignment horizontal="left" indent="3"/>
      <protection locked="0"/>
    </xf>
    <xf numFmtId="49" fontId="49" fillId="0" borderId="9" xfId="0" applyNumberFormat="1" applyFont="1" applyBorder="1" applyAlignment="1" applyProtection="1">
      <alignment horizontal="left" indent="1"/>
      <protection locked="0"/>
    </xf>
    <xf numFmtId="49" fontId="48" fillId="24" borderId="4" xfId="0" applyNumberFormat="1" applyFont="1" applyFill="1" applyBorder="1" applyAlignment="1">
      <alignment horizontal="center"/>
    </xf>
    <xf numFmtId="49" fontId="49" fillId="0" borderId="26" xfId="0" applyNumberFormat="1" applyFont="1" applyBorder="1" applyAlignment="1">
      <alignment horizontal="left"/>
    </xf>
    <xf numFmtId="49" fontId="43" fillId="0" borderId="9" xfId="0" applyNumberFormat="1" applyFont="1" applyBorder="1" applyAlignment="1">
      <alignment horizontal="left"/>
    </xf>
    <xf numFmtId="165" fontId="43" fillId="0" borderId="8" xfId="1" applyNumberFormat="1" applyFont="1" applyFill="1" applyBorder="1" applyAlignment="1" applyProtection="1">
      <alignment vertical="center"/>
    </xf>
    <xf numFmtId="49" fontId="43" fillId="0" borderId="6" xfId="0" applyNumberFormat="1" applyFont="1" applyBorder="1" applyAlignment="1">
      <alignment horizontal="left"/>
    </xf>
    <xf numFmtId="49" fontId="48" fillId="24" borderId="27" xfId="0" applyNumberFormat="1" applyFont="1" applyFill="1" applyBorder="1" applyAlignment="1">
      <alignment horizontal="left"/>
    </xf>
    <xf numFmtId="49" fontId="49" fillId="0" borderId="9" xfId="0" applyNumberFormat="1" applyFont="1" applyBorder="1" applyAlignment="1">
      <alignment horizontal="left" wrapText="1"/>
    </xf>
    <xf numFmtId="164" fontId="52" fillId="0" borderId="0" xfId="0" applyNumberFormat="1" applyFont="1"/>
    <xf numFmtId="0" fontId="48" fillId="24" borderId="23" xfId="0" applyFont="1" applyFill="1" applyBorder="1" applyAlignment="1">
      <alignment horizontal="center" vertical="center"/>
    </xf>
    <xf numFmtId="0" fontId="48" fillId="24" borderId="25" xfId="0" applyFont="1" applyFill="1" applyBorder="1" applyAlignment="1">
      <alignment horizontal="center" vertical="center"/>
    </xf>
    <xf numFmtId="0" fontId="48" fillId="24" borderId="1" xfId="0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 vertical="center"/>
    </xf>
    <xf numFmtId="0" fontId="48" fillId="24" borderId="3" xfId="0" applyFont="1" applyFill="1" applyBorder="1" applyAlignment="1">
      <alignment horizontal="center" vertical="center"/>
    </xf>
    <xf numFmtId="0" fontId="48" fillId="24" borderId="6" xfId="0" applyFont="1" applyFill="1" applyBorder="1" applyAlignment="1">
      <alignment horizontal="center" vertical="center"/>
    </xf>
    <xf numFmtId="0" fontId="48" fillId="24" borderId="1" xfId="0" applyFont="1" applyFill="1" applyBorder="1" applyAlignment="1">
      <alignment horizontal="center"/>
    </xf>
    <xf numFmtId="0" fontId="48" fillId="24" borderId="24" xfId="0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165" fontId="49" fillId="0" borderId="8" xfId="1" applyNumberFormat="1" applyFont="1" applyBorder="1"/>
    <xf numFmtId="165" fontId="43" fillId="0" borderId="8" xfId="1" applyNumberFormat="1" applyFont="1" applyBorder="1"/>
    <xf numFmtId="165" fontId="50" fillId="0" borderId="8" xfId="1" applyNumberFormat="1" applyFont="1" applyBorder="1"/>
    <xf numFmtId="165" fontId="51" fillId="0" borderId="8" xfId="1" applyNumberFormat="1" applyFont="1" applyBorder="1"/>
    <xf numFmtId="165" fontId="43" fillId="0" borderId="8" xfId="1" applyNumberFormat="1" applyFont="1" applyFill="1" applyBorder="1" applyProtection="1"/>
    <xf numFmtId="165" fontId="43" fillId="25" borderId="8" xfId="1" applyNumberFormat="1" applyFont="1" applyFill="1" applyBorder="1"/>
    <xf numFmtId="165" fontId="43" fillId="0" borderId="9" xfId="1" applyNumberFormat="1" applyFont="1" applyBorder="1" applyAlignment="1">
      <alignment vertical="center"/>
    </xf>
    <xf numFmtId="165" fontId="43" fillId="0" borderId="9" xfId="1" applyNumberFormat="1" applyFont="1" applyBorder="1"/>
    <xf numFmtId="165" fontId="44" fillId="0" borderId="9" xfId="1" applyNumberFormat="1" applyFont="1" applyBorder="1"/>
    <xf numFmtId="165" fontId="49" fillId="0" borderId="8" xfId="1" applyNumberFormat="1" applyFont="1" applyFill="1" applyBorder="1" applyProtection="1"/>
    <xf numFmtId="165" fontId="48" fillId="24" borderId="5" xfId="1" applyNumberFormat="1" applyFont="1" applyFill="1" applyBorder="1"/>
    <xf numFmtId="165" fontId="50" fillId="0" borderId="9" xfId="1" applyNumberFormat="1" applyFont="1" applyBorder="1"/>
    <xf numFmtId="165" fontId="51" fillId="0" borderId="9" xfId="1" applyNumberFormat="1" applyFont="1" applyBorder="1"/>
    <xf numFmtId="165" fontId="49" fillId="0" borderId="9" xfId="1" applyNumberFormat="1" applyFont="1" applyBorder="1"/>
    <xf numFmtId="165" fontId="49" fillId="0" borderId="8" xfId="1" applyNumberFormat="1" applyFont="1" applyBorder="1" applyAlignment="1">
      <alignment horizontal="left" indent="4"/>
    </xf>
    <xf numFmtId="165" fontId="49" fillId="0" borderId="8" xfId="1" applyNumberFormat="1" applyFont="1" applyBorder="1" applyAlignment="1">
      <alignment vertical="center"/>
    </xf>
    <xf numFmtId="165" fontId="49" fillId="0" borderId="7" xfId="1" applyNumberFormat="1" applyFont="1" applyBorder="1"/>
    <xf numFmtId="165" fontId="43" fillId="0" borderId="8" xfId="1" applyNumberFormat="1" applyFont="1" applyBorder="1" applyAlignment="1">
      <alignment vertical="center"/>
    </xf>
    <xf numFmtId="165" fontId="43" fillId="0" borderId="10" xfId="1" applyNumberFormat="1" applyFont="1" applyBorder="1" applyAlignment="1">
      <alignment vertical="center"/>
    </xf>
    <xf numFmtId="165" fontId="48" fillId="24" borderId="11" xfId="1" applyNumberFormat="1" applyFont="1" applyFill="1" applyBorder="1" applyAlignment="1">
      <alignment vertical="center"/>
    </xf>
    <xf numFmtId="165" fontId="48" fillId="24" borderId="12" xfId="1" applyNumberFormat="1" applyFont="1" applyFill="1" applyBorder="1" applyAlignment="1">
      <alignment vertical="center"/>
    </xf>
  </cellXfs>
  <cellStyles count="172">
    <cellStyle name="20% - Énfasis1 2" xfId="4" xr:uid="{00000000-0005-0000-0000-000000000000}"/>
    <cellStyle name="20% - Énfasis2 2" xfId="5" xr:uid="{00000000-0005-0000-0000-000001000000}"/>
    <cellStyle name="20% - Énfasis3 2" xfId="6" xr:uid="{00000000-0005-0000-0000-000002000000}"/>
    <cellStyle name="20% - Énfasis4 2" xfId="7" xr:uid="{00000000-0005-0000-0000-000003000000}"/>
    <cellStyle name="20% - Énfasis5 2" xfId="8" xr:uid="{00000000-0005-0000-0000-000004000000}"/>
    <cellStyle name="20% - Énfasis6 2" xfId="9" xr:uid="{00000000-0005-0000-0000-000005000000}"/>
    <cellStyle name="40% - Énfasis1 2" xfId="10" xr:uid="{00000000-0005-0000-0000-000006000000}"/>
    <cellStyle name="40% - Énfasis2 2" xfId="11" xr:uid="{00000000-0005-0000-0000-000007000000}"/>
    <cellStyle name="40% - Énfasis3 2" xfId="12" xr:uid="{00000000-0005-0000-0000-000008000000}"/>
    <cellStyle name="40% - Énfasis4 2" xfId="13" xr:uid="{00000000-0005-0000-0000-000009000000}"/>
    <cellStyle name="40% - Énfasis5 2" xfId="14" xr:uid="{00000000-0005-0000-0000-00000A000000}"/>
    <cellStyle name="40% - Énfasis6 2" xfId="15" xr:uid="{00000000-0005-0000-0000-00000B000000}"/>
    <cellStyle name="60% - Énfasis1 2" xfId="16" xr:uid="{00000000-0005-0000-0000-00000C000000}"/>
    <cellStyle name="60% - Énfasis2 2" xfId="17" xr:uid="{00000000-0005-0000-0000-00000D000000}"/>
    <cellStyle name="60% - Énfasis3 2" xfId="18" xr:uid="{00000000-0005-0000-0000-00000E000000}"/>
    <cellStyle name="60% - Énfasis4 2" xfId="19" xr:uid="{00000000-0005-0000-0000-00000F000000}"/>
    <cellStyle name="60% - Énfasis5 2" xfId="20" xr:uid="{00000000-0005-0000-0000-000010000000}"/>
    <cellStyle name="60% - Énfasis6 2" xfId="21" xr:uid="{00000000-0005-0000-0000-000011000000}"/>
    <cellStyle name="Array" xfId="22" xr:uid="{00000000-0005-0000-0000-000012000000}"/>
    <cellStyle name="Array Enter" xfId="23" xr:uid="{00000000-0005-0000-0000-000013000000}"/>
    <cellStyle name="Array_Sheet1" xfId="24" xr:uid="{00000000-0005-0000-0000-000014000000}"/>
    <cellStyle name="base paren" xfId="25" xr:uid="{00000000-0005-0000-0000-000015000000}"/>
    <cellStyle name="Buena 2" xfId="26" xr:uid="{00000000-0005-0000-0000-000016000000}"/>
    <cellStyle name="Cálculo 2" xfId="27" xr:uid="{00000000-0005-0000-0000-000017000000}"/>
    <cellStyle name="Celda de comprobación 2" xfId="28" xr:uid="{00000000-0005-0000-0000-000018000000}"/>
    <cellStyle name="Celda vinculada 2" xfId="29" xr:uid="{00000000-0005-0000-0000-000019000000}"/>
    <cellStyle name="Comma 2" xfId="30" xr:uid="{00000000-0005-0000-0000-00001B000000}"/>
    <cellStyle name="Comma 2 2" xfId="31" xr:uid="{00000000-0005-0000-0000-00001C000000}"/>
    <cellStyle name="Comma 2 3" xfId="32" xr:uid="{00000000-0005-0000-0000-00001D000000}"/>
    <cellStyle name="Comma 2_Sheet1" xfId="33" xr:uid="{00000000-0005-0000-0000-00001E000000}"/>
    <cellStyle name="Comma 3" xfId="34" xr:uid="{00000000-0005-0000-0000-00001F000000}"/>
    <cellStyle name="Comma 3 2" xfId="35" xr:uid="{00000000-0005-0000-0000-000020000000}"/>
    <cellStyle name="Comma 3 3" xfId="36" xr:uid="{00000000-0005-0000-0000-000021000000}"/>
    <cellStyle name="Comma 4" xfId="37" xr:uid="{00000000-0005-0000-0000-000022000000}"/>
    <cellStyle name="Comma 4 2" xfId="38" xr:uid="{00000000-0005-0000-0000-000023000000}"/>
    <cellStyle name="Comma 4 3" xfId="39" xr:uid="{00000000-0005-0000-0000-000024000000}"/>
    <cellStyle name="Comma 5" xfId="40" xr:uid="{00000000-0005-0000-0000-000025000000}"/>
    <cellStyle name="Comma 6" xfId="41" xr:uid="{00000000-0005-0000-0000-000026000000}"/>
    <cellStyle name="Comma 7" xfId="42" xr:uid="{00000000-0005-0000-0000-000027000000}"/>
    <cellStyle name="Comma 8" xfId="43" xr:uid="{00000000-0005-0000-0000-000028000000}"/>
    <cellStyle name="Comma 9" xfId="44" xr:uid="{00000000-0005-0000-0000-000029000000}"/>
    <cellStyle name="Comma 9 2" xfId="45" xr:uid="{00000000-0005-0000-0000-00002A000000}"/>
    <cellStyle name="Encabezado 4 2" xfId="46" xr:uid="{00000000-0005-0000-0000-00002B000000}"/>
    <cellStyle name="Énfasis1 2" xfId="47" xr:uid="{00000000-0005-0000-0000-00002C000000}"/>
    <cellStyle name="Énfasis2 2" xfId="48" xr:uid="{00000000-0005-0000-0000-00002D000000}"/>
    <cellStyle name="Énfasis3 2" xfId="49" xr:uid="{00000000-0005-0000-0000-00002E000000}"/>
    <cellStyle name="Énfasis4 2" xfId="50" xr:uid="{00000000-0005-0000-0000-00002F000000}"/>
    <cellStyle name="Énfasis5 2" xfId="51" xr:uid="{00000000-0005-0000-0000-000030000000}"/>
    <cellStyle name="Énfasis6 2" xfId="52" xr:uid="{00000000-0005-0000-0000-000031000000}"/>
    <cellStyle name="Entrada 2" xfId="53" xr:uid="{00000000-0005-0000-0000-000032000000}"/>
    <cellStyle name="Euro" xfId="54" xr:uid="{00000000-0005-0000-0000-000033000000}"/>
    <cellStyle name="Hipervínculo 2" xfId="55" xr:uid="{00000000-0005-0000-0000-000034000000}"/>
    <cellStyle name="Incorrecto 2" xfId="56" xr:uid="{00000000-0005-0000-0000-000035000000}"/>
    <cellStyle name="MacroCode" xfId="57" xr:uid="{00000000-0005-0000-0000-000036000000}"/>
    <cellStyle name="Millares" xfId="1" builtinId="3"/>
    <cellStyle name="Millares 10" xfId="58" xr:uid="{00000000-0005-0000-0000-000037000000}"/>
    <cellStyle name="Millares 10 2" xfId="59" xr:uid="{00000000-0005-0000-0000-000038000000}"/>
    <cellStyle name="Millares 10 2 2" xfId="60" xr:uid="{00000000-0005-0000-0000-000039000000}"/>
    <cellStyle name="Millares 10 3" xfId="61" xr:uid="{00000000-0005-0000-0000-00003A000000}"/>
    <cellStyle name="Millares 10 4" xfId="62" xr:uid="{00000000-0005-0000-0000-00003B000000}"/>
    <cellStyle name="Millares 10 5" xfId="63" xr:uid="{00000000-0005-0000-0000-00003C000000}"/>
    <cellStyle name="Millares 10 6" xfId="64" xr:uid="{00000000-0005-0000-0000-00003D000000}"/>
    <cellStyle name="Millares 11" xfId="65" xr:uid="{00000000-0005-0000-0000-00003E000000}"/>
    <cellStyle name="Millares 11 2" xfId="66" xr:uid="{00000000-0005-0000-0000-00003F000000}"/>
    <cellStyle name="Millares 12" xfId="67" xr:uid="{00000000-0005-0000-0000-000040000000}"/>
    <cellStyle name="Millares 13" xfId="68" xr:uid="{00000000-0005-0000-0000-000041000000}"/>
    <cellStyle name="Millares 14" xfId="69" xr:uid="{00000000-0005-0000-0000-000042000000}"/>
    <cellStyle name="Millares 2" xfId="70" xr:uid="{00000000-0005-0000-0000-000043000000}"/>
    <cellStyle name="Millares 2 2" xfId="71" xr:uid="{00000000-0005-0000-0000-000044000000}"/>
    <cellStyle name="Millares 2 2 2" xfId="72" xr:uid="{00000000-0005-0000-0000-000045000000}"/>
    <cellStyle name="Millares 2 2 3" xfId="73" xr:uid="{00000000-0005-0000-0000-000046000000}"/>
    <cellStyle name="Millares 2 3" xfId="74" xr:uid="{00000000-0005-0000-0000-000047000000}"/>
    <cellStyle name="Millares 2 4" xfId="75" xr:uid="{00000000-0005-0000-0000-000048000000}"/>
    <cellStyle name="Millares 2 5" xfId="76" xr:uid="{00000000-0005-0000-0000-000049000000}"/>
    <cellStyle name="Millares 2_DGA" xfId="77" xr:uid="{00000000-0005-0000-0000-00004A000000}"/>
    <cellStyle name="Millares 3" xfId="78" xr:uid="{00000000-0005-0000-0000-00004B000000}"/>
    <cellStyle name="Millares 3 2" xfId="79" xr:uid="{00000000-0005-0000-0000-00004C000000}"/>
    <cellStyle name="Millares 3 2 2" xfId="80" xr:uid="{00000000-0005-0000-0000-00004D000000}"/>
    <cellStyle name="Millares 3 2 3" xfId="81" xr:uid="{00000000-0005-0000-0000-00004E000000}"/>
    <cellStyle name="Millares 3 3" xfId="82" xr:uid="{00000000-0005-0000-0000-00004F000000}"/>
    <cellStyle name="Millares 3 4" xfId="83" xr:uid="{00000000-0005-0000-0000-000050000000}"/>
    <cellStyle name="Millares 3 5" xfId="84" xr:uid="{00000000-0005-0000-0000-000051000000}"/>
    <cellStyle name="Millares 3_DGA" xfId="85" xr:uid="{00000000-0005-0000-0000-000052000000}"/>
    <cellStyle name="Millares 4" xfId="86" xr:uid="{00000000-0005-0000-0000-000053000000}"/>
    <cellStyle name="Millares 4 2" xfId="87" xr:uid="{00000000-0005-0000-0000-000054000000}"/>
    <cellStyle name="Millares 4 3" xfId="88" xr:uid="{00000000-0005-0000-0000-000055000000}"/>
    <cellStyle name="Millares 4 4" xfId="89" xr:uid="{00000000-0005-0000-0000-000056000000}"/>
    <cellStyle name="Millares 4 5" xfId="90" xr:uid="{00000000-0005-0000-0000-000057000000}"/>
    <cellStyle name="Millares 4 6" xfId="91" xr:uid="{00000000-0005-0000-0000-000058000000}"/>
    <cellStyle name="Millares 4_DGA" xfId="92" xr:uid="{00000000-0005-0000-0000-000059000000}"/>
    <cellStyle name="Millares 5" xfId="93" xr:uid="{00000000-0005-0000-0000-00005A000000}"/>
    <cellStyle name="Millares 5 2" xfId="94" xr:uid="{00000000-0005-0000-0000-00005B000000}"/>
    <cellStyle name="Millares 5 3" xfId="95" xr:uid="{00000000-0005-0000-0000-00005C000000}"/>
    <cellStyle name="Millares 5_DGA" xfId="96" xr:uid="{00000000-0005-0000-0000-00005D000000}"/>
    <cellStyle name="Millares 6" xfId="97" xr:uid="{00000000-0005-0000-0000-00005E000000}"/>
    <cellStyle name="Millares 7" xfId="98" xr:uid="{00000000-0005-0000-0000-00005F000000}"/>
    <cellStyle name="Millares 7 2" xfId="99" xr:uid="{00000000-0005-0000-0000-000060000000}"/>
    <cellStyle name="Millares 8" xfId="100" xr:uid="{00000000-0005-0000-0000-000061000000}"/>
    <cellStyle name="Millares 8 2" xfId="101" xr:uid="{00000000-0005-0000-0000-000062000000}"/>
    <cellStyle name="Millares 8 3" xfId="102" xr:uid="{00000000-0005-0000-0000-000063000000}"/>
    <cellStyle name="Millares 9" xfId="103" xr:uid="{00000000-0005-0000-0000-000064000000}"/>
    <cellStyle name="Millares 9 2" xfId="104" xr:uid="{00000000-0005-0000-0000-000065000000}"/>
    <cellStyle name="Millares 9 2 2" xfId="105" xr:uid="{00000000-0005-0000-0000-000066000000}"/>
    <cellStyle name="Millares 9 3" xfId="106" xr:uid="{00000000-0005-0000-0000-000067000000}"/>
    <cellStyle name="Millares 9 4" xfId="107" xr:uid="{00000000-0005-0000-0000-000068000000}"/>
    <cellStyle name="Millares 9 5" xfId="108" xr:uid="{00000000-0005-0000-0000-000069000000}"/>
    <cellStyle name="Millares 9 6" xfId="109" xr:uid="{00000000-0005-0000-0000-00006A000000}"/>
    <cellStyle name="Neutral 2" xfId="110" xr:uid="{00000000-0005-0000-0000-00006B000000}"/>
    <cellStyle name="Normal" xfId="0" builtinId="0"/>
    <cellStyle name="Normal 10" xfId="111" xr:uid="{00000000-0005-0000-0000-00006D000000}"/>
    <cellStyle name="Normal 2" xfId="112" xr:uid="{00000000-0005-0000-0000-00006E000000}"/>
    <cellStyle name="Normal 2 2" xfId="113" xr:uid="{00000000-0005-0000-0000-00006F000000}"/>
    <cellStyle name="Normal 2 2 2" xfId="2" xr:uid="{00000000-0005-0000-0000-000070000000}"/>
    <cellStyle name="Normal 2 3" xfId="114" xr:uid="{00000000-0005-0000-0000-000071000000}"/>
    <cellStyle name="Normal 2 4" xfId="115" xr:uid="{00000000-0005-0000-0000-000072000000}"/>
    <cellStyle name="Normal 2_DGA" xfId="116" xr:uid="{00000000-0005-0000-0000-000073000000}"/>
    <cellStyle name="Normal 3" xfId="117" xr:uid="{00000000-0005-0000-0000-000074000000}"/>
    <cellStyle name="Normal 3 2" xfId="118" xr:uid="{00000000-0005-0000-0000-000075000000}"/>
    <cellStyle name="Normal 3 3" xfId="119" xr:uid="{00000000-0005-0000-0000-000076000000}"/>
    <cellStyle name="Normal 3 4" xfId="120" xr:uid="{00000000-0005-0000-0000-000077000000}"/>
    <cellStyle name="Normal 3 5" xfId="121" xr:uid="{00000000-0005-0000-0000-000078000000}"/>
    <cellStyle name="Normal 3_Sheet1" xfId="122" xr:uid="{00000000-0005-0000-0000-000079000000}"/>
    <cellStyle name="Normal 4" xfId="123" xr:uid="{00000000-0005-0000-0000-00007A000000}"/>
    <cellStyle name="Normal 5" xfId="124" xr:uid="{00000000-0005-0000-0000-00007B000000}"/>
    <cellStyle name="Normal 5 2" xfId="125" xr:uid="{00000000-0005-0000-0000-00007C000000}"/>
    <cellStyle name="Normal 5 3" xfId="126" xr:uid="{00000000-0005-0000-0000-00007D000000}"/>
    <cellStyle name="Normal 5 4" xfId="127" xr:uid="{00000000-0005-0000-0000-00007E000000}"/>
    <cellStyle name="Normal 6" xfId="128" xr:uid="{00000000-0005-0000-0000-00007F000000}"/>
    <cellStyle name="Normal 6 2" xfId="129" xr:uid="{00000000-0005-0000-0000-000080000000}"/>
    <cellStyle name="Normal 6 2 2" xfId="130" xr:uid="{00000000-0005-0000-0000-000081000000}"/>
    <cellStyle name="Normal 6 2 3" xfId="131" xr:uid="{00000000-0005-0000-0000-000082000000}"/>
    <cellStyle name="Normal 6 3" xfId="132" xr:uid="{00000000-0005-0000-0000-000083000000}"/>
    <cellStyle name="Normal 6 4" xfId="133" xr:uid="{00000000-0005-0000-0000-000084000000}"/>
    <cellStyle name="Normal 7" xfId="134" xr:uid="{00000000-0005-0000-0000-000085000000}"/>
    <cellStyle name="Normal 7 2" xfId="135" xr:uid="{00000000-0005-0000-0000-000086000000}"/>
    <cellStyle name="Normal 7 2 2" xfId="136" xr:uid="{00000000-0005-0000-0000-000087000000}"/>
    <cellStyle name="Normal 7 3" xfId="137" xr:uid="{00000000-0005-0000-0000-000088000000}"/>
    <cellStyle name="Normal 7 4" xfId="138" xr:uid="{00000000-0005-0000-0000-000089000000}"/>
    <cellStyle name="Normal 7 5" xfId="139" xr:uid="{00000000-0005-0000-0000-00008A000000}"/>
    <cellStyle name="Normal 8" xfId="140" xr:uid="{00000000-0005-0000-0000-00008B000000}"/>
    <cellStyle name="Normal 8 2" xfId="141" xr:uid="{00000000-0005-0000-0000-00008C000000}"/>
    <cellStyle name="Normal 9" xfId="142" xr:uid="{00000000-0005-0000-0000-00008D000000}"/>
    <cellStyle name="Normal 9 2" xfId="143" xr:uid="{00000000-0005-0000-0000-00008E000000}"/>
    <cellStyle name="Normal 9 3" xfId="144" xr:uid="{00000000-0005-0000-0000-00008F000000}"/>
    <cellStyle name="Normal_COMPARACION 2002-2001" xfId="3" xr:uid="{00000000-0005-0000-0000-000090000000}"/>
    <cellStyle name="Notas 2" xfId="145" xr:uid="{00000000-0005-0000-0000-000091000000}"/>
    <cellStyle name="Notas 2 2" xfId="146" xr:uid="{00000000-0005-0000-0000-000092000000}"/>
    <cellStyle name="Notas 2_Sheet1" xfId="147" xr:uid="{00000000-0005-0000-0000-000093000000}"/>
    <cellStyle name="Percent 2" xfId="148" xr:uid="{00000000-0005-0000-0000-000094000000}"/>
    <cellStyle name="Percent 2 2" xfId="149" xr:uid="{00000000-0005-0000-0000-000095000000}"/>
    <cellStyle name="Percent 3" xfId="150" xr:uid="{00000000-0005-0000-0000-000096000000}"/>
    <cellStyle name="Percent 4" xfId="151" xr:uid="{00000000-0005-0000-0000-000097000000}"/>
    <cellStyle name="Percent 5" xfId="152" xr:uid="{00000000-0005-0000-0000-000098000000}"/>
    <cellStyle name="Percent 6" xfId="153" xr:uid="{00000000-0005-0000-0000-000099000000}"/>
    <cellStyle name="Percent 7" xfId="154" xr:uid="{00000000-0005-0000-0000-00009A000000}"/>
    <cellStyle name="Percent 7 2" xfId="155" xr:uid="{00000000-0005-0000-0000-00009B000000}"/>
    <cellStyle name="Porcentual 2" xfId="156" xr:uid="{00000000-0005-0000-0000-00009C000000}"/>
    <cellStyle name="Porcentual 2 2" xfId="157" xr:uid="{00000000-0005-0000-0000-00009D000000}"/>
    <cellStyle name="Porcentual 2 3" xfId="158" xr:uid="{00000000-0005-0000-0000-00009E000000}"/>
    <cellStyle name="Porcentual 3" xfId="159" xr:uid="{00000000-0005-0000-0000-00009F000000}"/>
    <cellStyle name="Porcentual 3 2" xfId="160" xr:uid="{00000000-0005-0000-0000-0000A0000000}"/>
    <cellStyle name="Porcentual 4" xfId="161" xr:uid="{00000000-0005-0000-0000-0000A1000000}"/>
    <cellStyle name="Red Text" xfId="162" xr:uid="{00000000-0005-0000-0000-0000A2000000}"/>
    <cellStyle name="Salida 2" xfId="163" xr:uid="{00000000-0005-0000-0000-0000A3000000}"/>
    <cellStyle name="Texto de advertencia 2" xfId="164" xr:uid="{00000000-0005-0000-0000-0000A4000000}"/>
    <cellStyle name="Texto explicativo 2" xfId="165" xr:uid="{00000000-0005-0000-0000-0000A5000000}"/>
    <cellStyle name="Título 1 2" xfId="166" xr:uid="{00000000-0005-0000-0000-0000A6000000}"/>
    <cellStyle name="Título 2 2" xfId="167" xr:uid="{00000000-0005-0000-0000-0000A7000000}"/>
    <cellStyle name="Título 3 2" xfId="168" xr:uid="{00000000-0005-0000-0000-0000A8000000}"/>
    <cellStyle name="Título 4" xfId="169" xr:uid="{00000000-0005-0000-0000-0000A9000000}"/>
    <cellStyle name="TopGrey" xfId="170" xr:uid="{00000000-0005-0000-0000-0000AA000000}"/>
    <cellStyle name="Total 2" xfId="171" xr:uid="{00000000-0005-0000-0000-0000A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2438-0613-4395-8719-0C05439EB0C3}">
  <dimension ref="B1:CE263"/>
  <sheetViews>
    <sheetView showGridLines="0" tabSelected="1" zoomScaleNormal="100" workbookViewId="0">
      <selection activeCell="F17" sqref="F17"/>
    </sheetView>
  </sheetViews>
  <sheetFormatPr baseColWidth="10" defaultColWidth="11.42578125" defaultRowHeight="12.75"/>
  <cols>
    <col min="1" max="1" width="1.5703125" customWidth="1"/>
    <col min="2" max="2" width="82.85546875" style="30" customWidth="1"/>
    <col min="3" max="3" width="14.140625" style="30" customWidth="1"/>
    <col min="4" max="4" width="11.42578125" style="30" bestFit="1" customWidth="1"/>
    <col min="5" max="6" width="13.7109375" style="30" customWidth="1"/>
    <col min="7" max="7" width="12.28515625" style="30" bestFit="1" customWidth="1"/>
    <col min="8" max="8" width="11.85546875" style="30" bestFit="1" customWidth="1"/>
    <col min="9" max="9" width="14.85546875" style="30" customWidth="1"/>
    <col min="10" max="10" width="12.140625" style="30" customWidth="1"/>
    <col min="11" max="14" width="14.42578125" style="30" customWidth="1"/>
    <col min="15" max="15" width="13.140625" style="30" bestFit="1" customWidth="1"/>
    <col min="16" max="27" width="12.5703125" style="30" customWidth="1"/>
    <col min="28" max="28" width="14.28515625" style="30" customWidth="1"/>
    <col min="29" max="29" width="11.85546875" style="30" bestFit="1" customWidth="1"/>
    <col min="30" max="30" width="9.5703125" style="30" customWidth="1"/>
    <col min="31" max="31" width="19.28515625" customWidth="1"/>
    <col min="32" max="32" width="15.7109375" customWidth="1"/>
    <col min="33" max="33" width="13" customWidth="1"/>
    <col min="34" max="34" width="11.7109375" customWidth="1"/>
    <col min="257" max="257" width="1.5703125" customWidth="1"/>
    <col min="258" max="258" width="69.5703125" customWidth="1"/>
    <col min="259" max="270" width="11" customWidth="1"/>
    <col min="271" max="271" width="10.42578125" customWidth="1"/>
    <col min="272" max="272" width="10.28515625" customWidth="1"/>
    <col min="273" max="279" width="10.140625" customWidth="1"/>
    <col min="280" max="282" width="11.7109375" customWidth="1"/>
    <col min="283" max="283" width="11.140625" customWidth="1"/>
    <col min="284" max="285" width="11.28515625" customWidth="1"/>
    <col min="286" max="286" width="9.5703125" customWidth="1"/>
    <col min="287" max="287" width="19.28515625" customWidth="1"/>
    <col min="288" max="288" width="15.7109375" customWidth="1"/>
    <col min="289" max="289" width="13" customWidth="1"/>
    <col min="290" max="290" width="11.7109375" customWidth="1"/>
    <col min="513" max="513" width="1.5703125" customWidth="1"/>
    <col min="514" max="514" width="69.5703125" customWidth="1"/>
    <col min="515" max="526" width="11" customWidth="1"/>
    <col min="527" max="527" width="10.42578125" customWidth="1"/>
    <col min="528" max="528" width="10.28515625" customWidth="1"/>
    <col min="529" max="535" width="10.140625" customWidth="1"/>
    <col min="536" max="538" width="11.7109375" customWidth="1"/>
    <col min="539" max="539" width="11.140625" customWidth="1"/>
    <col min="540" max="541" width="11.28515625" customWidth="1"/>
    <col min="542" max="542" width="9.5703125" customWidth="1"/>
    <col min="543" max="543" width="19.28515625" customWidth="1"/>
    <col min="544" max="544" width="15.7109375" customWidth="1"/>
    <col min="545" max="545" width="13" customWidth="1"/>
    <col min="546" max="546" width="11.7109375" customWidth="1"/>
    <col min="769" max="769" width="1.5703125" customWidth="1"/>
    <col min="770" max="770" width="69.5703125" customWidth="1"/>
    <col min="771" max="782" width="11" customWidth="1"/>
    <col min="783" max="783" width="10.42578125" customWidth="1"/>
    <col min="784" max="784" width="10.28515625" customWidth="1"/>
    <col min="785" max="791" width="10.140625" customWidth="1"/>
    <col min="792" max="794" width="11.7109375" customWidth="1"/>
    <col min="795" max="795" width="11.140625" customWidth="1"/>
    <col min="796" max="797" width="11.28515625" customWidth="1"/>
    <col min="798" max="798" width="9.5703125" customWidth="1"/>
    <col min="799" max="799" width="19.28515625" customWidth="1"/>
    <col min="800" max="800" width="15.7109375" customWidth="1"/>
    <col min="801" max="801" width="13" customWidth="1"/>
    <col min="802" max="802" width="11.7109375" customWidth="1"/>
    <col min="1025" max="1025" width="1.5703125" customWidth="1"/>
    <col min="1026" max="1026" width="69.5703125" customWidth="1"/>
    <col min="1027" max="1038" width="11" customWidth="1"/>
    <col min="1039" max="1039" width="10.42578125" customWidth="1"/>
    <col min="1040" max="1040" width="10.28515625" customWidth="1"/>
    <col min="1041" max="1047" width="10.140625" customWidth="1"/>
    <col min="1048" max="1050" width="11.7109375" customWidth="1"/>
    <col min="1051" max="1051" width="11.140625" customWidth="1"/>
    <col min="1052" max="1053" width="11.28515625" customWidth="1"/>
    <col min="1054" max="1054" width="9.5703125" customWidth="1"/>
    <col min="1055" max="1055" width="19.28515625" customWidth="1"/>
    <col min="1056" max="1056" width="15.7109375" customWidth="1"/>
    <col min="1057" max="1057" width="13" customWidth="1"/>
    <col min="1058" max="1058" width="11.7109375" customWidth="1"/>
    <col min="1281" max="1281" width="1.5703125" customWidth="1"/>
    <col min="1282" max="1282" width="69.5703125" customWidth="1"/>
    <col min="1283" max="1294" width="11" customWidth="1"/>
    <col min="1295" max="1295" width="10.42578125" customWidth="1"/>
    <col min="1296" max="1296" width="10.28515625" customWidth="1"/>
    <col min="1297" max="1303" width="10.140625" customWidth="1"/>
    <col min="1304" max="1306" width="11.7109375" customWidth="1"/>
    <col min="1307" max="1307" width="11.140625" customWidth="1"/>
    <col min="1308" max="1309" width="11.28515625" customWidth="1"/>
    <col min="1310" max="1310" width="9.5703125" customWidth="1"/>
    <col min="1311" max="1311" width="19.28515625" customWidth="1"/>
    <col min="1312" max="1312" width="15.7109375" customWidth="1"/>
    <col min="1313" max="1313" width="13" customWidth="1"/>
    <col min="1314" max="1314" width="11.7109375" customWidth="1"/>
    <col min="1537" max="1537" width="1.5703125" customWidth="1"/>
    <col min="1538" max="1538" width="69.5703125" customWidth="1"/>
    <col min="1539" max="1550" width="11" customWidth="1"/>
    <col min="1551" max="1551" width="10.42578125" customWidth="1"/>
    <col min="1552" max="1552" width="10.28515625" customWidth="1"/>
    <col min="1553" max="1559" width="10.140625" customWidth="1"/>
    <col min="1560" max="1562" width="11.7109375" customWidth="1"/>
    <col min="1563" max="1563" width="11.140625" customWidth="1"/>
    <col min="1564" max="1565" width="11.28515625" customWidth="1"/>
    <col min="1566" max="1566" width="9.5703125" customWidth="1"/>
    <col min="1567" max="1567" width="19.28515625" customWidth="1"/>
    <col min="1568" max="1568" width="15.7109375" customWidth="1"/>
    <col min="1569" max="1569" width="13" customWidth="1"/>
    <col min="1570" max="1570" width="11.7109375" customWidth="1"/>
    <col min="1793" max="1793" width="1.5703125" customWidth="1"/>
    <col min="1794" max="1794" width="69.5703125" customWidth="1"/>
    <col min="1795" max="1806" width="11" customWidth="1"/>
    <col min="1807" max="1807" width="10.42578125" customWidth="1"/>
    <col min="1808" max="1808" width="10.28515625" customWidth="1"/>
    <col min="1809" max="1815" width="10.140625" customWidth="1"/>
    <col min="1816" max="1818" width="11.7109375" customWidth="1"/>
    <col min="1819" max="1819" width="11.140625" customWidth="1"/>
    <col min="1820" max="1821" width="11.28515625" customWidth="1"/>
    <col min="1822" max="1822" width="9.5703125" customWidth="1"/>
    <col min="1823" max="1823" width="19.28515625" customWidth="1"/>
    <col min="1824" max="1824" width="15.7109375" customWidth="1"/>
    <col min="1825" max="1825" width="13" customWidth="1"/>
    <col min="1826" max="1826" width="11.7109375" customWidth="1"/>
    <col min="2049" max="2049" width="1.5703125" customWidth="1"/>
    <col min="2050" max="2050" width="69.5703125" customWidth="1"/>
    <col min="2051" max="2062" width="11" customWidth="1"/>
    <col min="2063" max="2063" width="10.42578125" customWidth="1"/>
    <col min="2064" max="2064" width="10.28515625" customWidth="1"/>
    <col min="2065" max="2071" width="10.140625" customWidth="1"/>
    <col min="2072" max="2074" width="11.7109375" customWidth="1"/>
    <col min="2075" max="2075" width="11.140625" customWidth="1"/>
    <col min="2076" max="2077" width="11.28515625" customWidth="1"/>
    <col min="2078" max="2078" width="9.5703125" customWidth="1"/>
    <col min="2079" max="2079" width="19.28515625" customWidth="1"/>
    <col min="2080" max="2080" width="15.7109375" customWidth="1"/>
    <col min="2081" max="2081" width="13" customWidth="1"/>
    <col min="2082" max="2082" width="11.7109375" customWidth="1"/>
    <col min="2305" max="2305" width="1.5703125" customWidth="1"/>
    <col min="2306" max="2306" width="69.5703125" customWidth="1"/>
    <col min="2307" max="2318" width="11" customWidth="1"/>
    <col min="2319" max="2319" width="10.42578125" customWidth="1"/>
    <col min="2320" max="2320" width="10.28515625" customWidth="1"/>
    <col min="2321" max="2327" width="10.140625" customWidth="1"/>
    <col min="2328" max="2330" width="11.7109375" customWidth="1"/>
    <col min="2331" max="2331" width="11.140625" customWidth="1"/>
    <col min="2332" max="2333" width="11.28515625" customWidth="1"/>
    <col min="2334" max="2334" width="9.5703125" customWidth="1"/>
    <col min="2335" max="2335" width="19.28515625" customWidth="1"/>
    <col min="2336" max="2336" width="15.7109375" customWidth="1"/>
    <col min="2337" max="2337" width="13" customWidth="1"/>
    <col min="2338" max="2338" width="11.7109375" customWidth="1"/>
    <col min="2561" max="2561" width="1.5703125" customWidth="1"/>
    <col min="2562" max="2562" width="69.5703125" customWidth="1"/>
    <col min="2563" max="2574" width="11" customWidth="1"/>
    <col min="2575" max="2575" width="10.42578125" customWidth="1"/>
    <col min="2576" max="2576" width="10.28515625" customWidth="1"/>
    <col min="2577" max="2583" width="10.140625" customWidth="1"/>
    <col min="2584" max="2586" width="11.7109375" customWidth="1"/>
    <col min="2587" max="2587" width="11.140625" customWidth="1"/>
    <col min="2588" max="2589" width="11.28515625" customWidth="1"/>
    <col min="2590" max="2590" width="9.5703125" customWidth="1"/>
    <col min="2591" max="2591" width="19.28515625" customWidth="1"/>
    <col min="2592" max="2592" width="15.7109375" customWidth="1"/>
    <col min="2593" max="2593" width="13" customWidth="1"/>
    <col min="2594" max="2594" width="11.7109375" customWidth="1"/>
    <col min="2817" max="2817" width="1.5703125" customWidth="1"/>
    <col min="2818" max="2818" width="69.5703125" customWidth="1"/>
    <col min="2819" max="2830" width="11" customWidth="1"/>
    <col min="2831" max="2831" width="10.42578125" customWidth="1"/>
    <col min="2832" max="2832" width="10.28515625" customWidth="1"/>
    <col min="2833" max="2839" width="10.140625" customWidth="1"/>
    <col min="2840" max="2842" width="11.7109375" customWidth="1"/>
    <col min="2843" max="2843" width="11.140625" customWidth="1"/>
    <col min="2844" max="2845" width="11.28515625" customWidth="1"/>
    <col min="2846" max="2846" width="9.5703125" customWidth="1"/>
    <col min="2847" max="2847" width="19.28515625" customWidth="1"/>
    <col min="2848" max="2848" width="15.7109375" customWidth="1"/>
    <col min="2849" max="2849" width="13" customWidth="1"/>
    <col min="2850" max="2850" width="11.7109375" customWidth="1"/>
    <col min="3073" max="3073" width="1.5703125" customWidth="1"/>
    <col min="3074" max="3074" width="69.5703125" customWidth="1"/>
    <col min="3075" max="3086" width="11" customWidth="1"/>
    <col min="3087" max="3087" width="10.42578125" customWidth="1"/>
    <col min="3088" max="3088" width="10.28515625" customWidth="1"/>
    <col min="3089" max="3095" width="10.140625" customWidth="1"/>
    <col min="3096" max="3098" width="11.7109375" customWidth="1"/>
    <col min="3099" max="3099" width="11.140625" customWidth="1"/>
    <col min="3100" max="3101" width="11.28515625" customWidth="1"/>
    <col min="3102" max="3102" width="9.5703125" customWidth="1"/>
    <col min="3103" max="3103" width="19.28515625" customWidth="1"/>
    <col min="3104" max="3104" width="15.7109375" customWidth="1"/>
    <col min="3105" max="3105" width="13" customWidth="1"/>
    <col min="3106" max="3106" width="11.7109375" customWidth="1"/>
    <col min="3329" max="3329" width="1.5703125" customWidth="1"/>
    <col min="3330" max="3330" width="69.5703125" customWidth="1"/>
    <col min="3331" max="3342" width="11" customWidth="1"/>
    <col min="3343" max="3343" width="10.42578125" customWidth="1"/>
    <col min="3344" max="3344" width="10.28515625" customWidth="1"/>
    <col min="3345" max="3351" width="10.140625" customWidth="1"/>
    <col min="3352" max="3354" width="11.7109375" customWidth="1"/>
    <col min="3355" max="3355" width="11.140625" customWidth="1"/>
    <col min="3356" max="3357" width="11.28515625" customWidth="1"/>
    <col min="3358" max="3358" width="9.5703125" customWidth="1"/>
    <col min="3359" max="3359" width="19.28515625" customWidth="1"/>
    <col min="3360" max="3360" width="15.7109375" customWidth="1"/>
    <col min="3361" max="3361" width="13" customWidth="1"/>
    <col min="3362" max="3362" width="11.7109375" customWidth="1"/>
    <col min="3585" max="3585" width="1.5703125" customWidth="1"/>
    <col min="3586" max="3586" width="69.5703125" customWidth="1"/>
    <col min="3587" max="3598" width="11" customWidth="1"/>
    <col min="3599" max="3599" width="10.42578125" customWidth="1"/>
    <col min="3600" max="3600" width="10.28515625" customWidth="1"/>
    <col min="3601" max="3607" width="10.140625" customWidth="1"/>
    <col min="3608" max="3610" width="11.7109375" customWidth="1"/>
    <col min="3611" max="3611" width="11.140625" customWidth="1"/>
    <col min="3612" max="3613" width="11.28515625" customWidth="1"/>
    <col min="3614" max="3614" width="9.5703125" customWidth="1"/>
    <col min="3615" max="3615" width="19.28515625" customWidth="1"/>
    <col min="3616" max="3616" width="15.7109375" customWidth="1"/>
    <col min="3617" max="3617" width="13" customWidth="1"/>
    <col min="3618" max="3618" width="11.7109375" customWidth="1"/>
    <col min="3841" max="3841" width="1.5703125" customWidth="1"/>
    <col min="3842" max="3842" width="69.5703125" customWidth="1"/>
    <col min="3843" max="3854" width="11" customWidth="1"/>
    <col min="3855" max="3855" width="10.42578125" customWidth="1"/>
    <col min="3856" max="3856" width="10.28515625" customWidth="1"/>
    <col min="3857" max="3863" width="10.140625" customWidth="1"/>
    <col min="3864" max="3866" width="11.7109375" customWidth="1"/>
    <col min="3867" max="3867" width="11.140625" customWidth="1"/>
    <col min="3868" max="3869" width="11.28515625" customWidth="1"/>
    <col min="3870" max="3870" width="9.5703125" customWidth="1"/>
    <col min="3871" max="3871" width="19.28515625" customWidth="1"/>
    <col min="3872" max="3872" width="15.7109375" customWidth="1"/>
    <col min="3873" max="3873" width="13" customWidth="1"/>
    <col min="3874" max="3874" width="11.7109375" customWidth="1"/>
    <col min="4097" max="4097" width="1.5703125" customWidth="1"/>
    <col min="4098" max="4098" width="69.5703125" customWidth="1"/>
    <col min="4099" max="4110" width="11" customWidth="1"/>
    <col min="4111" max="4111" width="10.42578125" customWidth="1"/>
    <col min="4112" max="4112" width="10.28515625" customWidth="1"/>
    <col min="4113" max="4119" width="10.140625" customWidth="1"/>
    <col min="4120" max="4122" width="11.7109375" customWidth="1"/>
    <col min="4123" max="4123" width="11.140625" customWidth="1"/>
    <col min="4124" max="4125" width="11.28515625" customWidth="1"/>
    <col min="4126" max="4126" width="9.5703125" customWidth="1"/>
    <col min="4127" max="4127" width="19.28515625" customWidth="1"/>
    <col min="4128" max="4128" width="15.7109375" customWidth="1"/>
    <col min="4129" max="4129" width="13" customWidth="1"/>
    <col min="4130" max="4130" width="11.7109375" customWidth="1"/>
    <col min="4353" max="4353" width="1.5703125" customWidth="1"/>
    <col min="4354" max="4354" width="69.5703125" customWidth="1"/>
    <col min="4355" max="4366" width="11" customWidth="1"/>
    <col min="4367" max="4367" width="10.42578125" customWidth="1"/>
    <col min="4368" max="4368" width="10.28515625" customWidth="1"/>
    <col min="4369" max="4375" width="10.140625" customWidth="1"/>
    <col min="4376" max="4378" width="11.7109375" customWidth="1"/>
    <col min="4379" max="4379" width="11.140625" customWidth="1"/>
    <col min="4380" max="4381" width="11.28515625" customWidth="1"/>
    <col min="4382" max="4382" width="9.5703125" customWidth="1"/>
    <col min="4383" max="4383" width="19.28515625" customWidth="1"/>
    <col min="4384" max="4384" width="15.7109375" customWidth="1"/>
    <col min="4385" max="4385" width="13" customWidth="1"/>
    <col min="4386" max="4386" width="11.7109375" customWidth="1"/>
    <col min="4609" max="4609" width="1.5703125" customWidth="1"/>
    <col min="4610" max="4610" width="69.5703125" customWidth="1"/>
    <col min="4611" max="4622" width="11" customWidth="1"/>
    <col min="4623" max="4623" width="10.42578125" customWidth="1"/>
    <col min="4624" max="4624" width="10.28515625" customWidth="1"/>
    <col min="4625" max="4631" width="10.140625" customWidth="1"/>
    <col min="4632" max="4634" width="11.7109375" customWidth="1"/>
    <col min="4635" max="4635" width="11.140625" customWidth="1"/>
    <col min="4636" max="4637" width="11.28515625" customWidth="1"/>
    <col min="4638" max="4638" width="9.5703125" customWidth="1"/>
    <col min="4639" max="4639" width="19.28515625" customWidth="1"/>
    <col min="4640" max="4640" width="15.7109375" customWidth="1"/>
    <col min="4641" max="4641" width="13" customWidth="1"/>
    <col min="4642" max="4642" width="11.7109375" customWidth="1"/>
    <col min="4865" max="4865" width="1.5703125" customWidth="1"/>
    <col min="4866" max="4866" width="69.5703125" customWidth="1"/>
    <col min="4867" max="4878" width="11" customWidth="1"/>
    <col min="4879" max="4879" width="10.42578125" customWidth="1"/>
    <col min="4880" max="4880" width="10.28515625" customWidth="1"/>
    <col min="4881" max="4887" width="10.140625" customWidth="1"/>
    <col min="4888" max="4890" width="11.7109375" customWidth="1"/>
    <col min="4891" max="4891" width="11.140625" customWidth="1"/>
    <col min="4892" max="4893" width="11.28515625" customWidth="1"/>
    <col min="4894" max="4894" width="9.5703125" customWidth="1"/>
    <col min="4895" max="4895" width="19.28515625" customWidth="1"/>
    <col min="4896" max="4896" width="15.7109375" customWidth="1"/>
    <col min="4897" max="4897" width="13" customWidth="1"/>
    <col min="4898" max="4898" width="11.7109375" customWidth="1"/>
    <col min="5121" max="5121" width="1.5703125" customWidth="1"/>
    <col min="5122" max="5122" width="69.5703125" customWidth="1"/>
    <col min="5123" max="5134" width="11" customWidth="1"/>
    <col min="5135" max="5135" width="10.42578125" customWidth="1"/>
    <col min="5136" max="5136" width="10.28515625" customWidth="1"/>
    <col min="5137" max="5143" width="10.140625" customWidth="1"/>
    <col min="5144" max="5146" width="11.7109375" customWidth="1"/>
    <col min="5147" max="5147" width="11.140625" customWidth="1"/>
    <col min="5148" max="5149" width="11.28515625" customWidth="1"/>
    <col min="5150" max="5150" width="9.5703125" customWidth="1"/>
    <col min="5151" max="5151" width="19.28515625" customWidth="1"/>
    <col min="5152" max="5152" width="15.7109375" customWidth="1"/>
    <col min="5153" max="5153" width="13" customWidth="1"/>
    <col min="5154" max="5154" width="11.7109375" customWidth="1"/>
    <col min="5377" max="5377" width="1.5703125" customWidth="1"/>
    <col min="5378" max="5378" width="69.5703125" customWidth="1"/>
    <col min="5379" max="5390" width="11" customWidth="1"/>
    <col min="5391" max="5391" width="10.42578125" customWidth="1"/>
    <col min="5392" max="5392" width="10.28515625" customWidth="1"/>
    <col min="5393" max="5399" width="10.140625" customWidth="1"/>
    <col min="5400" max="5402" width="11.7109375" customWidth="1"/>
    <col min="5403" max="5403" width="11.140625" customWidth="1"/>
    <col min="5404" max="5405" width="11.28515625" customWidth="1"/>
    <col min="5406" max="5406" width="9.5703125" customWidth="1"/>
    <col min="5407" max="5407" width="19.28515625" customWidth="1"/>
    <col min="5408" max="5408" width="15.7109375" customWidth="1"/>
    <col min="5409" max="5409" width="13" customWidth="1"/>
    <col min="5410" max="5410" width="11.7109375" customWidth="1"/>
    <col min="5633" max="5633" width="1.5703125" customWidth="1"/>
    <col min="5634" max="5634" width="69.5703125" customWidth="1"/>
    <col min="5635" max="5646" width="11" customWidth="1"/>
    <col min="5647" max="5647" width="10.42578125" customWidth="1"/>
    <col min="5648" max="5648" width="10.28515625" customWidth="1"/>
    <col min="5649" max="5655" width="10.140625" customWidth="1"/>
    <col min="5656" max="5658" width="11.7109375" customWidth="1"/>
    <col min="5659" max="5659" width="11.140625" customWidth="1"/>
    <col min="5660" max="5661" width="11.28515625" customWidth="1"/>
    <col min="5662" max="5662" width="9.5703125" customWidth="1"/>
    <col min="5663" max="5663" width="19.28515625" customWidth="1"/>
    <col min="5664" max="5664" width="15.7109375" customWidth="1"/>
    <col min="5665" max="5665" width="13" customWidth="1"/>
    <col min="5666" max="5666" width="11.7109375" customWidth="1"/>
    <col min="5889" max="5889" width="1.5703125" customWidth="1"/>
    <col min="5890" max="5890" width="69.5703125" customWidth="1"/>
    <col min="5891" max="5902" width="11" customWidth="1"/>
    <col min="5903" max="5903" width="10.42578125" customWidth="1"/>
    <col min="5904" max="5904" width="10.28515625" customWidth="1"/>
    <col min="5905" max="5911" width="10.140625" customWidth="1"/>
    <col min="5912" max="5914" width="11.7109375" customWidth="1"/>
    <col min="5915" max="5915" width="11.140625" customWidth="1"/>
    <col min="5916" max="5917" width="11.28515625" customWidth="1"/>
    <col min="5918" max="5918" width="9.5703125" customWidth="1"/>
    <col min="5919" max="5919" width="19.28515625" customWidth="1"/>
    <col min="5920" max="5920" width="15.7109375" customWidth="1"/>
    <col min="5921" max="5921" width="13" customWidth="1"/>
    <col min="5922" max="5922" width="11.7109375" customWidth="1"/>
    <col min="6145" max="6145" width="1.5703125" customWidth="1"/>
    <col min="6146" max="6146" width="69.5703125" customWidth="1"/>
    <col min="6147" max="6158" width="11" customWidth="1"/>
    <col min="6159" max="6159" width="10.42578125" customWidth="1"/>
    <col min="6160" max="6160" width="10.28515625" customWidth="1"/>
    <col min="6161" max="6167" width="10.140625" customWidth="1"/>
    <col min="6168" max="6170" width="11.7109375" customWidth="1"/>
    <col min="6171" max="6171" width="11.140625" customWidth="1"/>
    <col min="6172" max="6173" width="11.28515625" customWidth="1"/>
    <col min="6174" max="6174" width="9.5703125" customWidth="1"/>
    <col min="6175" max="6175" width="19.28515625" customWidth="1"/>
    <col min="6176" max="6176" width="15.7109375" customWidth="1"/>
    <col min="6177" max="6177" width="13" customWidth="1"/>
    <col min="6178" max="6178" width="11.7109375" customWidth="1"/>
    <col min="6401" max="6401" width="1.5703125" customWidth="1"/>
    <col min="6402" max="6402" width="69.5703125" customWidth="1"/>
    <col min="6403" max="6414" width="11" customWidth="1"/>
    <col min="6415" max="6415" width="10.42578125" customWidth="1"/>
    <col min="6416" max="6416" width="10.28515625" customWidth="1"/>
    <col min="6417" max="6423" width="10.140625" customWidth="1"/>
    <col min="6424" max="6426" width="11.7109375" customWidth="1"/>
    <col min="6427" max="6427" width="11.140625" customWidth="1"/>
    <col min="6428" max="6429" width="11.28515625" customWidth="1"/>
    <col min="6430" max="6430" width="9.5703125" customWidth="1"/>
    <col min="6431" max="6431" width="19.28515625" customWidth="1"/>
    <col min="6432" max="6432" width="15.7109375" customWidth="1"/>
    <col min="6433" max="6433" width="13" customWidth="1"/>
    <col min="6434" max="6434" width="11.7109375" customWidth="1"/>
    <col min="6657" max="6657" width="1.5703125" customWidth="1"/>
    <col min="6658" max="6658" width="69.5703125" customWidth="1"/>
    <col min="6659" max="6670" width="11" customWidth="1"/>
    <col min="6671" max="6671" width="10.42578125" customWidth="1"/>
    <col min="6672" max="6672" width="10.28515625" customWidth="1"/>
    <col min="6673" max="6679" width="10.140625" customWidth="1"/>
    <col min="6680" max="6682" width="11.7109375" customWidth="1"/>
    <col min="6683" max="6683" width="11.140625" customWidth="1"/>
    <col min="6684" max="6685" width="11.28515625" customWidth="1"/>
    <col min="6686" max="6686" width="9.5703125" customWidth="1"/>
    <col min="6687" max="6687" width="19.28515625" customWidth="1"/>
    <col min="6688" max="6688" width="15.7109375" customWidth="1"/>
    <col min="6689" max="6689" width="13" customWidth="1"/>
    <col min="6690" max="6690" width="11.7109375" customWidth="1"/>
    <col min="6913" max="6913" width="1.5703125" customWidth="1"/>
    <col min="6914" max="6914" width="69.5703125" customWidth="1"/>
    <col min="6915" max="6926" width="11" customWidth="1"/>
    <col min="6927" max="6927" width="10.42578125" customWidth="1"/>
    <col min="6928" max="6928" width="10.28515625" customWidth="1"/>
    <col min="6929" max="6935" width="10.140625" customWidth="1"/>
    <col min="6936" max="6938" width="11.7109375" customWidth="1"/>
    <col min="6939" max="6939" width="11.140625" customWidth="1"/>
    <col min="6940" max="6941" width="11.28515625" customWidth="1"/>
    <col min="6942" max="6942" width="9.5703125" customWidth="1"/>
    <col min="6943" max="6943" width="19.28515625" customWidth="1"/>
    <col min="6944" max="6944" width="15.7109375" customWidth="1"/>
    <col min="6945" max="6945" width="13" customWidth="1"/>
    <col min="6946" max="6946" width="11.7109375" customWidth="1"/>
    <col min="7169" max="7169" width="1.5703125" customWidth="1"/>
    <col min="7170" max="7170" width="69.5703125" customWidth="1"/>
    <col min="7171" max="7182" width="11" customWidth="1"/>
    <col min="7183" max="7183" width="10.42578125" customWidth="1"/>
    <col min="7184" max="7184" width="10.28515625" customWidth="1"/>
    <col min="7185" max="7191" width="10.140625" customWidth="1"/>
    <col min="7192" max="7194" width="11.7109375" customWidth="1"/>
    <col min="7195" max="7195" width="11.140625" customWidth="1"/>
    <col min="7196" max="7197" width="11.28515625" customWidth="1"/>
    <col min="7198" max="7198" width="9.5703125" customWidth="1"/>
    <col min="7199" max="7199" width="19.28515625" customWidth="1"/>
    <col min="7200" max="7200" width="15.7109375" customWidth="1"/>
    <col min="7201" max="7201" width="13" customWidth="1"/>
    <col min="7202" max="7202" width="11.7109375" customWidth="1"/>
    <col min="7425" max="7425" width="1.5703125" customWidth="1"/>
    <col min="7426" max="7426" width="69.5703125" customWidth="1"/>
    <col min="7427" max="7438" width="11" customWidth="1"/>
    <col min="7439" max="7439" width="10.42578125" customWidth="1"/>
    <col min="7440" max="7440" width="10.28515625" customWidth="1"/>
    <col min="7441" max="7447" width="10.140625" customWidth="1"/>
    <col min="7448" max="7450" width="11.7109375" customWidth="1"/>
    <col min="7451" max="7451" width="11.140625" customWidth="1"/>
    <col min="7452" max="7453" width="11.28515625" customWidth="1"/>
    <col min="7454" max="7454" width="9.5703125" customWidth="1"/>
    <col min="7455" max="7455" width="19.28515625" customWidth="1"/>
    <col min="7456" max="7456" width="15.7109375" customWidth="1"/>
    <col min="7457" max="7457" width="13" customWidth="1"/>
    <col min="7458" max="7458" width="11.7109375" customWidth="1"/>
    <col min="7681" max="7681" width="1.5703125" customWidth="1"/>
    <col min="7682" max="7682" width="69.5703125" customWidth="1"/>
    <col min="7683" max="7694" width="11" customWidth="1"/>
    <col min="7695" max="7695" width="10.42578125" customWidth="1"/>
    <col min="7696" max="7696" width="10.28515625" customWidth="1"/>
    <col min="7697" max="7703" width="10.140625" customWidth="1"/>
    <col min="7704" max="7706" width="11.7109375" customWidth="1"/>
    <col min="7707" max="7707" width="11.140625" customWidth="1"/>
    <col min="7708" max="7709" width="11.28515625" customWidth="1"/>
    <col min="7710" max="7710" width="9.5703125" customWidth="1"/>
    <col min="7711" max="7711" width="19.28515625" customWidth="1"/>
    <col min="7712" max="7712" width="15.7109375" customWidth="1"/>
    <col min="7713" max="7713" width="13" customWidth="1"/>
    <col min="7714" max="7714" width="11.7109375" customWidth="1"/>
    <col min="7937" max="7937" width="1.5703125" customWidth="1"/>
    <col min="7938" max="7938" width="69.5703125" customWidth="1"/>
    <col min="7939" max="7950" width="11" customWidth="1"/>
    <col min="7951" max="7951" width="10.42578125" customWidth="1"/>
    <col min="7952" max="7952" width="10.28515625" customWidth="1"/>
    <col min="7953" max="7959" width="10.140625" customWidth="1"/>
    <col min="7960" max="7962" width="11.7109375" customWidth="1"/>
    <col min="7963" max="7963" width="11.140625" customWidth="1"/>
    <col min="7964" max="7965" width="11.28515625" customWidth="1"/>
    <col min="7966" max="7966" width="9.5703125" customWidth="1"/>
    <col min="7967" max="7967" width="19.28515625" customWidth="1"/>
    <col min="7968" max="7968" width="15.7109375" customWidth="1"/>
    <col min="7969" max="7969" width="13" customWidth="1"/>
    <col min="7970" max="7970" width="11.7109375" customWidth="1"/>
    <col min="8193" max="8193" width="1.5703125" customWidth="1"/>
    <col min="8194" max="8194" width="69.5703125" customWidth="1"/>
    <col min="8195" max="8206" width="11" customWidth="1"/>
    <col min="8207" max="8207" width="10.42578125" customWidth="1"/>
    <col min="8208" max="8208" width="10.28515625" customWidth="1"/>
    <col min="8209" max="8215" width="10.140625" customWidth="1"/>
    <col min="8216" max="8218" width="11.7109375" customWidth="1"/>
    <col min="8219" max="8219" width="11.140625" customWidth="1"/>
    <col min="8220" max="8221" width="11.28515625" customWidth="1"/>
    <col min="8222" max="8222" width="9.5703125" customWidth="1"/>
    <col min="8223" max="8223" width="19.28515625" customWidth="1"/>
    <col min="8224" max="8224" width="15.7109375" customWidth="1"/>
    <col min="8225" max="8225" width="13" customWidth="1"/>
    <col min="8226" max="8226" width="11.7109375" customWidth="1"/>
    <col min="8449" max="8449" width="1.5703125" customWidth="1"/>
    <col min="8450" max="8450" width="69.5703125" customWidth="1"/>
    <col min="8451" max="8462" width="11" customWidth="1"/>
    <col min="8463" max="8463" width="10.42578125" customWidth="1"/>
    <col min="8464" max="8464" width="10.28515625" customWidth="1"/>
    <col min="8465" max="8471" width="10.140625" customWidth="1"/>
    <col min="8472" max="8474" width="11.7109375" customWidth="1"/>
    <col min="8475" max="8475" width="11.140625" customWidth="1"/>
    <col min="8476" max="8477" width="11.28515625" customWidth="1"/>
    <col min="8478" max="8478" width="9.5703125" customWidth="1"/>
    <col min="8479" max="8479" width="19.28515625" customWidth="1"/>
    <col min="8480" max="8480" width="15.7109375" customWidth="1"/>
    <col min="8481" max="8481" width="13" customWidth="1"/>
    <col min="8482" max="8482" width="11.7109375" customWidth="1"/>
    <col min="8705" max="8705" width="1.5703125" customWidth="1"/>
    <col min="8706" max="8706" width="69.5703125" customWidth="1"/>
    <col min="8707" max="8718" width="11" customWidth="1"/>
    <col min="8719" max="8719" width="10.42578125" customWidth="1"/>
    <col min="8720" max="8720" width="10.28515625" customWidth="1"/>
    <col min="8721" max="8727" width="10.140625" customWidth="1"/>
    <col min="8728" max="8730" width="11.7109375" customWidth="1"/>
    <col min="8731" max="8731" width="11.140625" customWidth="1"/>
    <col min="8732" max="8733" width="11.28515625" customWidth="1"/>
    <col min="8734" max="8734" width="9.5703125" customWidth="1"/>
    <col min="8735" max="8735" width="19.28515625" customWidth="1"/>
    <col min="8736" max="8736" width="15.7109375" customWidth="1"/>
    <col min="8737" max="8737" width="13" customWidth="1"/>
    <col min="8738" max="8738" width="11.7109375" customWidth="1"/>
    <col min="8961" max="8961" width="1.5703125" customWidth="1"/>
    <col min="8962" max="8962" width="69.5703125" customWidth="1"/>
    <col min="8963" max="8974" width="11" customWidth="1"/>
    <col min="8975" max="8975" width="10.42578125" customWidth="1"/>
    <col min="8976" max="8976" width="10.28515625" customWidth="1"/>
    <col min="8977" max="8983" width="10.140625" customWidth="1"/>
    <col min="8984" max="8986" width="11.7109375" customWidth="1"/>
    <col min="8987" max="8987" width="11.140625" customWidth="1"/>
    <col min="8988" max="8989" width="11.28515625" customWidth="1"/>
    <col min="8990" max="8990" width="9.5703125" customWidth="1"/>
    <col min="8991" max="8991" width="19.28515625" customWidth="1"/>
    <col min="8992" max="8992" width="15.7109375" customWidth="1"/>
    <col min="8993" max="8993" width="13" customWidth="1"/>
    <col min="8994" max="8994" width="11.7109375" customWidth="1"/>
    <col min="9217" max="9217" width="1.5703125" customWidth="1"/>
    <col min="9218" max="9218" width="69.5703125" customWidth="1"/>
    <col min="9219" max="9230" width="11" customWidth="1"/>
    <col min="9231" max="9231" width="10.42578125" customWidth="1"/>
    <col min="9232" max="9232" width="10.28515625" customWidth="1"/>
    <col min="9233" max="9239" width="10.140625" customWidth="1"/>
    <col min="9240" max="9242" width="11.7109375" customWidth="1"/>
    <col min="9243" max="9243" width="11.140625" customWidth="1"/>
    <col min="9244" max="9245" width="11.28515625" customWidth="1"/>
    <col min="9246" max="9246" width="9.5703125" customWidth="1"/>
    <col min="9247" max="9247" width="19.28515625" customWidth="1"/>
    <col min="9248" max="9248" width="15.7109375" customWidth="1"/>
    <col min="9249" max="9249" width="13" customWidth="1"/>
    <col min="9250" max="9250" width="11.7109375" customWidth="1"/>
    <col min="9473" max="9473" width="1.5703125" customWidth="1"/>
    <col min="9474" max="9474" width="69.5703125" customWidth="1"/>
    <col min="9475" max="9486" width="11" customWidth="1"/>
    <col min="9487" max="9487" width="10.42578125" customWidth="1"/>
    <col min="9488" max="9488" width="10.28515625" customWidth="1"/>
    <col min="9489" max="9495" width="10.140625" customWidth="1"/>
    <col min="9496" max="9498" width="11.7109375" customWidth="1"/>
    <col min="9499" max="9499" width="11.140625" customWidth="1"/>
    <col min="9500" max="9501" width="11.28515625" customWidth="1"/>
    <col min="9502" max="9502" width="9.5703125" customWidth="1"/>
    <col min="9503" max="9503" width="19.28515625" customWidth="1"/>
    <col min="9504" max="9504" width="15.7109375" customWidth="1"/>
    <col min="9505" max="9505" width="13" customWidth="1"/>
    <col min="9506" max="9506" width="11.7109375" customWidth="1"/>
    <col min="9729" max="9729" width="1.5703125" customWidth="1"/>
    <col min="9730" max="9730" width="69.5703125" customWidth="1"/>
    <col min="9731" max="9742" width="11" customWidth="1"/>
    <col min="9743" max="9743" width="10.42578125" customWidth="1"/>
    <col min="9744" max="9744" width="10.28515625" customWidth="1"/>
    <col min="9745" max="9751" width="10.140625" customWidth="1"/>
    <col min="9752" max="9754" width="11.7109375" customWidth="1"/>
    <col min="9755" max="9755" width="11.140625" customWidth="1"/>
    <col min="9756" max="9757" width="11.28515625" customWidth="1"/>
    <col min="9758" max="9758" width="9.5703125" customWidth="1"/>
    <col min="9759" max="9759" width="19.28515625" customWidth="1"/>
    <col min="9760" max="9760" width="15.7109375" customWidth="1"/>
    <col min="9761" max="9761" width="13" customWidth="1"/>
    <col min="9762" max="9762" width="11.7109375" customWidth="1"/>
    <col min="9985" max="9985" width="1.5703125" customWidth="1"/>
    <col min="9986" max="9986" width="69.5703125" customWidth="1"/>
    <col min="9987" max="9998" width="11" customWidth="1"/>
    <col min="9999" max="9999" width="10.42578125" customWidth="1"/>
    <col min="10000" max="10000" width="10.28515625" customWidth="1"/>
    <col min="10001" max="10007" width="10.140625" customWidth="1"/>
    <col min="10008" max="10010" width="11.7109375" customWidth="1"/>
    <col min="10011" max="10011" width="11.140625" customWidth="1"/>
    <col min="10012" max="10013" width="11.28515625" customWidth="1"/>
    <col min="10014" max="10014" width="9.5703125" customWidth="1"/>
    <col min="10015" max="10015" width="19.28515625" customWidth="1"/>
    <col min="10016" max="10016" width="15.7109375" customWidth="1"/>
    <col min="10017" max="10017" width="13" customWidth="1"/>
    <col min="10018" max="10018" width="11.7109375" customWidth="1"/>
    <col min="10241" max="10241" width="1.5703125" customWidth="1"/>
    <col min="10242" max="10242" width="69.5703125" customWidth="1"/>
    <col min="10243" max="10254" width="11" customWidth="1"/>
    <col min="10255" max="10255" width="10.42578125" customWidth="1"/>
    <col min="10256" max="10256" width="10.28515625" customWidth="1"/>
    <col min="10257" max="10263" width="10.140625" customWidth="1"/>
    <col min="10264" max="10266" width="11.7109375" customWidth="1"/>
    <col min="10267" max="10267" width="11.140625" customWidth="1"/>
    <col min="10268" max="10269" width="11.28515625" customWidth="1"/>
    <col min="10270" max="10270" width="9.5703125" customWidth="1"/>
    <col min="10271" max="10271" width="19.28515625" customWidth="1"/>
    <col min="10272" max="10272" width="15.7109375" customWidth="1"/>
    <col min="10273" max="10273" width="13" customWidth="1"/>
    <col min="10274" max="10274" width="11.7109375" customWidth="1"/>
    <col min="10497" max="10497" width="1.5703125" customWidth="1"/>
    <col min="10498" max="10498" width="69.5703125" customWidth="1"/>
    <col min="10499" max="10510" width="11" customWidth="1"/>
    <col min="10511" max="10511" width="10.42578125" customWidth="1"/>
    <col min="10512" max="10512" width="10.28515625" customWidth="1"/>
    <col min="10513" max="10519" width="10.140625" customWidth="1"/>
    <col min="10520" max="10522" width="11.7109375" customWidth="1"/>
    <col min="10523" max="10523" width="11.140625" customWidth="1"/>
    <col min="10524" max="10525" width="11.28515625" customWidth="1"/>
    <col min="10526" max="10526" width="9.5703125" customWidth="1"/>
    <col min="10527" max="10527" width="19.28515625" customWidth="1"/>
    <col min="10528" max="10528" width="15.7109375" customWidth="1"/>
    <col min="10529" max="10529" width="13" customWidth="1"/>
    <col min="10530" max="10530" width="11.7109375" customWidth="1"/>
    <col min="10753" max="10753" width="1.5703125" customWidth="1"/>
    <col min="10754" max="10754" width="69.5703125" customWidth="1"/>
    <col min="10755" max="10766" width="11" customWidth="1"/>
    <col min="10767" max="10767" width="10.42578125" customWidth="1"/>
    <col min="10768" max="10768" width="10.28515625" customWidth="1"/>
    <col min="10769" max="10775" width="10.140625" customWidth="1"/>
    <col min="10776" max="10778" width="11.7109375" customWidth="1"/>
    <col min="10779" max="10779" width="11.140625" customWidth="1"/>
    <col min="10780" max="10781" width="11.28515625" customWidth="1"/>
    <col min="10782" max="10782" width="9.5703125" customWidth="1"/>
    <col min="10783" max="10783" width="19.28515625" customWidth="1"/>
    <col min="10784" max="10784" width="15.7109375" customWidth="1"/>
    <col min="10785" max="10785" width="13" customWidth="1"/>
    <col min="10786" max="10786" width="11.7109375" customWidth="1"/>
    <col min="11009" max="11009" width="1.5703125" customWidth="1"/>
    <col min="11010" max="11010" width="69.5703125" customWidth="1"/>
    <col min="11011" max="11022" width="11" customWidth="1"/>
    <col min="11023" max="11023" width="10.42578125" customWidth="1"/>
    <col min="11024" max="11024" width="10.28515625" customWidth="1"/>
    <col min="11025" max="11031" width="10.140625" customWidth="1"/>
    <col min="11032" max="11034" width="11.7109375" customWidth="1"/>
    <col min="11035" max="11035" width="11.140625" customWidth="1"/>
    <col min="11036" max="11037" width="11.28515625" customWidth="1"/>
    <col min="11038" max="11038" width="9.5703125" customWidth="1"/>
    <col min="11039" max="11039" width="19.28515625" customWidth="1"/>
    <col min="11040" max="11040" width="15.7109375" customWidth="1"/>
    <col min="11041" max="11041" width="13" customWidth="1"/>
    <col min="11042" max="11042" width="11.7109375" customWidth="1"/>
    <col min="11265" max="11265" width="1.5703125" customWidth="1"/>
    <col min="11266" max="11266" width="69.5703125" customWidth="1"/>
    <col min="11267" max="11278" width="11" customWidth="1"/>
    <col min="11279" max="11279" width="10.42578125" customWidth="1"/>
    <col min="11280" max="11280" width="10.28515625" customWidth="1"/>
    <col min="11281" max="11287" width="10.140625" customWidth="1"/>
    <col min="11288" max="11290" width="11.7109375" customWidth="1"/>
    <col min="11291" max="11291" width="11.140625" customWidth="1"/>
    <col min="11292" max="11293" width="11.28515625" customWidth="1"/>
    <col min="11294" max="11294" width="9.5703125" customWidth="1"/>
    <col min="11295" max="11295" width="19.28515625" customWidth="1"/>
    <col min="11296" max="11296" width="15.7109375" customWidth="1"/>
    <col min="11297" max="11297" width="13" customWidth="1"/>
    <col min="11298" max="11298" width="11.7109375" customWidth="1"/>
    <col min="11521" max="11521" width="1.5703125" customWidth="1"/>
    <col min="11522" max="11522" width="69.5703125" customWidth="1"/>
    <col min="11523" max="11534" width="11" customWidth="1"/>
    <col min="11535" max="11535" width="10.42578125" customWidth="1"/>
    <col min="11536" max="11536" width="10.28515625" customWidth="1"/>
    <col min="11537" max="11543" width="10.140625" customWidth="1"/>
    <col min="11544" max="11546" width="11.7109375" customWidth="1"/>
    <col min="11547" max="11547" width="11.140625" customWidth="1"/>
    <col min="11548" max="11549" width="11.28515625" customWidth="1"/>
    <col min="11550" max="11550" width="9.5703125" customWidth="1"/>
    <col min="11551" max="11551" width="19.28515625" customWidth="1"/>
    <col min="11552" max="11552" width="15.7109375" customWidth="1"/>
    <col min="11553" max="11553" width="13" customWidth="1"/>
    <col min="11554" max="11554" width="11.7109375" customWidth="1"/>
    <col min="11777" max="11777" width="1.5703125" customWidth="1"/>
    <col min="11778" max="11778" width="69.5703125" customWidth="1"/>
    <col min="11779" max="11790" width="11" customWidth="1"/>
    <col min="11791" max="11791" width="10.42578125" customWidth="1"/>
    <col min="11792" max="11792" width="10.28515625" customWidth="1"/>
    <col min="11793" max="11799" width="10.140625" customWidth="1"/>
    <col min="11800" max="11802" width="11.7109375" customWidth="1"/>
    <col min="11803" max="11803" width="11.140625" customWidth="1"/>
    <col min="11804" max="11805" width="11.28515625" customWidth="1"/>
    <col min="11806" max="11806" width="9.5703125" customWidth="1"/>
    <col min="11807" max="11807" width="19.28515625" customWidth="1"/>
    <col min="11808" max="11808" width="15.7109375" customWidth="1"/>
    <col min="11809" max="11809" width="13" customWidth="1"/>
    <col min="11810" max="11810" width="11.7109375" customWidth="1"/>
    <col min="12033" max="12033" width="1.5703125" customWidth="1"/>
    <col min="12034" max="12034" width="69.5703125" customWidth="1"/>
    <col min="12035" max="12046" width="11" customWidth="1"/>
    <col min="12047" max="12047" width="10.42578125" customWidth="1"/>
    <col min="12048" max="12048" width="10.28515625" customWidth="1"/>
    <col min="12049" max="12055" width="10.140625" customWidth="1"/>
    <col min="12056" max="12058" width="11.7109375" customWidth="1"/>
    <col min="12059" max="12059" width="11.140625" customWidth="1"/>
    <col min="12060" max="12061" width="11.28515625" customWidth="1"/>
    <col min="12062" max="12062" width="9.5703125" customWidth="1"/>
    <col min="12063" max="12063" width="19.28515625" customWidth="1"/>
    <col min="12064" max="12064" width="15.7109375" customWidth="1"/>
    <col min="12065" max="12065" width="13" customWidth="1"/>
    <col min="12066" max="12066" width="11.7109375" customWidth="1"/>
    <col min="12289" max="12289" width="1.5703125" customWidth="1"/>
    <col min="12290" max="12290" width="69.5703125" customWidth="1"/>
    <col min="12291" max="12302" width="11" customWidth="1"/>
    <col min="12303" max="12303" width="10.42578125" customWidth="1"/>
    <col min="12304" max="12304" width="10.28515625" customWidth="1"/>
    <col min="12305" max="12311" width="10.140625" customWidth="1"/>
    <col min="12312" max="12314" width="11.7109375" customWidth="1"/>
    <col min="12315" max="12315" width="11.140625" customWidth="1"/>
    <col min="12316" max="12317" width="11.28515625" customWidth="1"/>
    <col min="12318" max="12318" width="9.5703125" customWidth="1"/>
    <col min="12319" max="12319" width="19.28515625" customWidth="1"/>
    <col min="12320" max="12320" width="15.7109375" customWidth="1"/>
    <col min="12321" max="12321" width="13" customWidth="1"/>
    <col min="12322" max="12322" width="11.7109375" customWidth="1"/>
    <col min="12545" max="12545" width="1.5703125" customWidth="1"/>
    <col min="12546" max="12546" width="69.5703125" customWidth="1"/>
    <col min="12547" max="12558" width="11" customWidth="1"/>
    <col min="12559" max="12559" width="10.42578125" customWidth="1"/>
    <col min="12560" max="12560" width="10.28515625" customWidth="1"/>
    <col min="12561" max="12567" width="10.140625" customWidth="1"/>
    <col min="12568" max="12570" width="11.7109375" customWidth="1"/>
    <col min="12571" max="12571" width="11.140625" customWidth="1"/>
    <col min="12572" max="12573" width="11.28515625" customWidth="1"/>
    <col min="12574" max="12574" width="9.5703125" customWidth="1"/>
    <col min="12575" max="12575" width="19.28515625" customWidth="1"/>
    <col min="12576" max="12576" width="15.7109375" customWidth="1"/>
    <col min="12577" max="12577" width="13" customWidth="1"/>
    <col min="12578" max="12578" width="11.7109375" customWidth="1"/>
    <col min="12801" max="12801" width="1.5703125" customWidth="1"/>
    <col min="12802" max="12802" width="69.5703125" customWidth="1"/>
    <col min="12803" max="12814" width="11" customWidth="1"/>
    <col min="12815" max="12815" width="10.42578125" customWidth="1"/>
    <col min="12816" max="12816" width="10.28515625" customWidth="1"/>
    <col min="12817" max="12823" width="10.140625" customWidth="1"/>
    <col min="12824" max="12826" width="11.7109375" customWidth="1"/>
    <col min="12827" max="12827" width="11.140625" customWidth="1"/>
    <col min="12828" max="12829" width="11.28515625" customWidth="1"/>
    <col min="12830" max="12830" width="9.5703125" customWidth="1"/>
    <col min="12831" max="12831" width="19.28515625" customWidth="1"/>
    <col min="12832" max="12832" width="15.7109375" customWidth="1"/>
    <col min="12833" max="12833" width="13" customWidth="1"/>
    <col min="12834" max="12834" width="11.7109375" customWidth="1"/>
    <col min="13057" max="13057" width="1.5703125" customWidth="1"/>
    <col min="13058" max="13058" width="69.5703125" customWidth="1"/>
    <col min="13059" max="13070" width="11" customWidth="1"/>
    <col min="13071" max="13071" width="10.42578125" customWidth="1"/>
    <col min="13072" max="13072" width="10.28515625" customWidth="1"/>
    <col min="13073" max="13079" width="10.140625" customWidth="1"/>
    <col min="13080" max="13082" width="11.7109375" customWidth="1"/>
    <col min="13083" max="13083" width="11.140625" customWidth="1"/>
    <col min="13084" max="13085" width="11.28515625" customWidth="1"/>
    <col min="13086" max="13086" width="9.5703125" customWidth="1"/>
    <col min="13087" max="13087" width="19.28515625" customWidth="1"/>
    <col min="13088" max="13088" width="15.7109375" customWidth="1"/>
    <col min="13089" max="13089" width="13" customWidth="1"/>
    <col min="13090" max="13090" width="11.7109375" customWidth="1"/>
    <col min="13313" max="13313" width="1.5703125" customWidth="1"/>
    <col min="13314" max="13314" width="69.5703125" customWidth="1"/>
    <col min="13315" max="13326" width="11" customWidth="1"/>
    <col min="13327" max="13327" width="10.42578125" customWidth="1"/>
    <col min="13328" max="13328" width="10.28515625" customWidth="1"/>
    <col min="13329" max="13335" width="10.140625" customWidth="1"/>
    <col min="13336" max="13338" width="11.7109375" customWidth="1"/>
    <col min="13339" max="13339" width="11.140625" customWidth="1"/>
    <col min="13340" max="13341" width="11.28515625" customWidth="1"/>
    <col min="13342" max="13342" width="9.5703125" customWidth="1"/>
    <col min="13343" max="13343" width="19.28515625" customWidth="1"/>
    <col min="13344" max="13344" width="15.7109375" customWidth="1"/>
    <col min="13345" max="13345" width="13" customWidth="1"/>
    <col min="13346" max="13346" width="11.7109375" customWidth="1"/>
    <col min="13569" max="13569" width="1.5703125" customWidth="1"/>
    <col min="13570" max="13570" width="69.5703125" customWidth="1"/>
    <col min="13571" max="13582" width="11" customWidth="1"/>
    <col min="13583" max="13583" width="10.42578125" customWidth="1"/>
    <col min="13584" max="13584" width="10.28515625" customWidth="1"/>
    <col min="13585" max="13591" width="10.140625" customWidth="1"/>
    <col min="13592" max="13594" width="11.7109375" customWidth="1"/>
    <col min="13595" max="13595" width="11.140625" customWidth="1"/>
    <col min="13596" max="13597" width="11.28515625" customWidth="1"/>
    <col min="13598" max="13598" width="9.5703125" customWidth="1"/>
    <col min="13599" max="13599" width="19.28515625" customWidth="1"/>
    <col min="13600" max="13600" width="15.7109375" customWidth="1"/>
    <col min="13601" max="13601" width="13" customWidth="1"/>
    <col min="13602" max="13602" width="11.7109375" customWidth="1"/>
    <col min="13825" max="13825" width="1.5703125" customWidth="1"/>
    <col min="13826" max="13826" width="69.5703125" customWidth="1"/>
    <col min="13827" max="13838" width="11" customWidth="1"/>
    <col min="13839" max="13839" width="10.42578125" customWidth="1"/>
    <col min="13840" max="13840" width="10.28515625" customWidth="1"/>
    <col min="13841" max="13847" width="10.140625" customWidth="1"/>
    <col min="13848" max="13850" width="11.7109375" customWidth="1"/>
    <col min="13851" max="13851" width="11.140625" customWidth="1"/>
    <col min="13852" max="13853" width="11.28515625" customWidth="1"/>
    <col min="13854" max="13854" width="9.5703125" customWidth="1"/>
    <col min="13855" max="13855" width="19.28515625" customWidth="1"/>
    <col min="13856" max="13856" width="15.7109375" customWidth="1"/>
    <col min="13857" max="13857" width="13" customWidth="1"/>
    <col min="13858" max="13858" width="11.7109375" customWidth="1"/>
    <col min="14081" max="14081" width="1.5703125" customWidth="1"/>
    <col min="14082" max="14082" width="69.5703125" customWidth="1"/>
    <col min="14083" max="14094" width="11" customWidth="1"/>
    <col min="14095" max="14095" width="10.42578125" customWidth="1"/>
    <col min="14096" max="14096" width="10.28515625" customWidth="1"/>
    <col min="14097" max="14103" width="10.140625" customWidth="1"/>
    <col min="14104" max="14106" width="11.7109375" customWidth="1"/>
    <col min="14107" max="14107" width="11.140625" customWidth="1"/>
    <col min="14108" max="14109" width="11.28515625" customWidth="1"/>
    <col min="14110" max="14110" width="9.5703125" customWidth="1"/>
    <col min="14111" max="14111" width="19.28515625" customWidth="1"/>
    <col min="14112" max="14112" width="15.7109375" customWidth="1"/>
    <col min="14113" max="14113" width="13" customWidth="1"/>
    <col min="14114" max="14114" width="11.7109375" customWidth="1"/>
    <col min="14337" max="14337" width="1.5703125" customWidth="1"/>
    <col min="14338" max="14338" width="69.5703125" customWidth="1"/>
    <col min="14339" max="14350" width="11" customWidth="1"/>
    <col min="14351" max="14351" width="10.42578125" customWidth="1"/>
    <col min="14352" max="14352" width="10.28515625" customWidth="1"/>
    <col min="14353" max="14359" width="10.140625" customWidth="1"/>
    <col min="14360" max="14362" width="11.7109375" customWidth="1"/>
    <col min="14363" max="14363" width="11.140625" customWidth="1"/>
    <col min="14364" max="14365" width="11.28515625" customWidth="1"/>
    <col min="14366" max="14366" width="9.5703125" customWidth="1"/>
    <col min="14367" max="14367" width="19.28515625" customWidth="1"/>
    <col min="14368" max="14368" width="15.7109375" customWidth="1"/>
    <col min="14369" max="14369" width="13" customWidth="1"/>
    <col min="14370" max="14370" width="11.7109375" customWidth="1"/>
    <col min="14593" max="14593" width="1.5703125" customWidth="1"/>
    <col min="14594" max="14594" width="69.5703125" customWidth="1"/>
    <col min="14595" max="14606" width="11" customWidth="1"/>
    <col min="14607" max="14607" width="10.42578125" customWidth="1"/>
    <col min="14608" max="14608" width="10.28515625" customWidth="1"/>
    <col min="14609" max="14615" width="10.140625" customWidth="1"/>
    <col min="14616" max="14618" width="11.7109375" customWidth="1"/>
    <col min="14619" max="14619" width="11.140625" customWidth="1"/>
    <col min="14620" max="14621" width="11.28515625" customWidth="1"/>
    <col min="14622" max="14622" width="9.5703125" customWidth="1"/>
    <col min="14623" max="14623" width="19.28515625" customWidth="1"/>
    <col min="14624" max="14624" width="15.7109375" customWidth="1"/>
    <col min="14625" max="14625" width="13" customWidth="1"/>
    <col min="14626" max="14626" width="11.7109375" customWidth="1"/>
    <col min="14849" max="14849" width="1.5703125" customWidth="1"/>
    <col min="14850" max="14850" width="69.5703125" customWidth="1"/>
    <col min="14851" max="14862" width="11" customWidth="1"/>
    <col min="14863" max="14863" width="10.42578125" customWidth="1"/>
    <col min="14864" max="14864" width="10.28515625" customWidth="1"/>
    <col min="14865" max="14871" width="10.140625" customWidth="1"/>
    <col min="14872" max="14874" width="11.7109375" customWidth="1"/>
    <col min="14875" max="14875" width="11.140625" customWidth="1"/>
    <col min="14876" max="14877" width="11.28515625" customWidth="1"/>
    <col min="14878" max="14878" width="9.5703125" customWidth="1"/>
    <col min="14879" max="14879" width="19.28515625" customWidth="1"/>
    <col min="14880" max="14880" width="15.7109375" customWidth="1"/>
    <col min="14881" max="14881" width="13" customWidth="1"/>
    <col min="14882" max="14882" width="11.7109375" customWidth="1"/>
    <col min="15105" max="15105" width="1.5703125" customWidth="1"/>
    <col min="15106" max="15106" width="69.5703125" customWidth="1"/>
    <col min="15107" max="15118" width="11" customWidth="1"/>
    <col min="15119" max="15119" width="10.42578125" customWidth="1"/>
    <col min="15120" max="15120" width="10.28515625" customWidth="1"/>
    <col min="15121" max="15127" width="10.140625" customWidth="1"/>
    <col min="15128" max="15130" width="11.7109375" customWidth="1"/>
    <col min="15131" max="15131" width="11.140625" customWidth="1"/>
    <col min="15132" max="15133" width="11.28515625" customWidth="1"/>
    <col min="15134" max="15134" width="9.5703125" customWidth="1"/>
    <col min="15135" max="15135" width="19.28515625" customWidth="1"/>
    <col min="15136" max="15136" width="15.7109375" customWidth="1"/>
    <col min="15137" max="15137" width="13" customWidth="1"/>
    <col min="15138" max="15138" width="11.7109375" customWidth="1"/>
    <col min="15361" max="15361" width="1.5703125" customWidth="1"/>
    <col min="15362" max="15362" width="69.5703125" customWidth="1"/>
    <col min="15363" max="15374" width="11" customWidth="1"/>
    <col min="15375" max="15375" width="10.42578125" customWidth="1"/>
    <col min="15376" max="15376" width="10.28515625" customWidth="1"/>
    <col min="15377" max="15383" width="10.140625" customWidth="1"/>
    <col min="15384" max="15386" width="11.7109375" customWidth="1"/>
    <col min="15387" max="15387" width="11.140625" customWidth="1"/>
    <col min="15388" max="15389" width="11.28515625" customWidth="1"/>
    <col min="15390" max="15390" width="9.5703125" customWidth="1"/>
    <col min="15391" max="15391" width="19.28515625" customWidth="1"/>
    <col min="15392" max="15392" width="15.7109375" customWidth="1"/>
    <col min="15393" max="15393" width="13" customWidth="1"/>
    <col min="15394" max="15394" width="11.7109375" customWidth="1"/>
    <col min="15617" max="15617" width="1.5703125" customWidth="1"/>
    <col min="15618" max="15618" width="69.5703125" customWidth="1"/>
    <col min="15619" max="15630" width="11" customWidth="1"/>
    <col min="15631" max="15631" width="10.42578125" customWidth="1"/>
    <col min="15632" max="15632" width="10.28515625" customWidth="1"/>
    <col min="15633" max="15639" width="10.140625" customWidth="1"/>
    <col min="15640" max="15642" width="11.7109375" customWidth="1"/>
    <col min="15643" max="15643" width="11.140625" customWidth="1"/>
    <col min="15644" max="15645" width="11.28515625" customWidth="1"/>
    <col min="15646" max="15646" width="9.5703125" customWidth="1"/>
    <col min="15647" max="15647" width="19.28515625" customWidth="1"/>
    <col min="15648" max="15648" width="15.7109375" customWidth="1"/>
    <col min="15649" max="15649" width="13" customWidth="1"/>
    <col min="15650" max="15650" width="11.7109375" customWidth="1"/>
    <col min="15873" max="15873" width="1.5703125" customWidth="1"/>
    <col min="15874" max="15874" width="69.5703125" customWidth="1"/>
    <col min="15875" max="15886" width="11" customWidth="1"/>
    <col min="15887" max="15887" width="10.42578125" customWidth="1"/>
    <col min="15888" max="15888" width="10.28515625" customWidth="1"/>
    <col min="15889" max="15895" width="10.140625" customWidth="1"/>
    <col min="15896" max="15898" width="11.7109375" customWidth="1"/>
    <col min="15899" max="15899" width="11.140625" customWidth="1"/>
    <col min="15900" max="15901" width="11.28515625" customWidth="1"/>
    <col min="15902" max="15902" width="9.5703125" customWidth="1"/>
    <col min="15903" max="15903" width="19.28515625" customWidth="1"/>
    <col min="15904" max="15904" width="15.7109375" customWidth="1"/>
    <col min="15905" max="15905" width="13" customWidth="1"/>
    <col min="15906" max="15906" width="11.7109375" customWidth="1"/>
    <col min="16129" max="16129" width="1.5703125" customWidth="1"/>
    <col min="16130" max="16130" width="69.5703125" customWidth="1"/>
    <col min="16131" max="16142" width="11" customWidth="1"/>
    <col min="16143" max="16143" width="10.42578125" customWidth="1"/>
    <col min="16144" max="16144" width="10.28515625" customWidth="1"/>
    <col min="16145" max="16151" width="10.140625" customWidth="1"/>
    <col min="16152" max="16154" width="11.7109375" customWidth="1"/>
    <col min="16155" max="16155" width="11.140625" customWidth="1"/>
    <col min="16156" max="16157" width="11.28515625" customWidth="1"/>
    <col min="16158" max="16158" width="9.5703125" customWidth="1"/>
    <col min="16159" max="16159" width="19.28515625" customWidth="1"/>
    <col min="16160" max="16160" width="15.7109375" customWidth="1"/>
    <col min="16161" max="16161" width="13" customWidth="1"/>
    <col min="16162" max="16162" width="11.7109375" customWidth="1"/>
  </cols>
  <sheetData>
    <row r="1" spans="2:44" ht="18.75" customHeight="1">
      <c r="B1" s="90" t="s">
        <v>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1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2:44" ht="9.75" customHeigh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1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2:44" ht="18" customHeight="1">
      <c r="B3" s="91" t="s">
        <v>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2:44" ht="13.5" customHeight="1">
      <c r="B4" s="92" t="s">
        <v>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1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2:44" ht="13.5" customHeight="1">
      <c r="B5" s="92" t="s">
        <v>128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1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2:44" ht="15" customHeight="1">
      <c r="B6" s="82" t="s">
        <v>3</v>
      </c>
      <c r="C6" s="84">
        <v>2016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6">
        <v>2016</v>
      </c>
      <c r="P6" s="84">
        <v>2017</v>
      </c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6">
        <v>2017</v>
      </c>
      <c r="AC6" s="88" t="s">
        <v>4</v>
      </c>
      <c r="AD6" s="89"/>
      <c r="AE6" s="1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2:44" ht="27.75" customHeight="1" thickBot="1">
      <c r="B7" s="83"/>
      <c r="C7" s="49" t="s">
        <v>5</v>
      </c>
      <c r="D7" s="50" t="s">
        <v>6</v>
      </c>
      <c r="E7" s="50" t="s">
        <v>7</v>
      </c>
      <c r="F7" s="50" t="s">
        <v>8</v>
      </c>
      <c r="G7" s="50" t="s">
        <v>9</v>
      </c>
      <c r="H7" s="50" t="s">
        <v>10</v>
      </c>
      <c r="I7" s="50" t="s">
        <v>11</v>
      </c>
      <c r="J7" s="50" t="s">
        <v>12</v>
      </c>
      <c r="K7" s="50" t="s">
        <v>13</v>
      </c>
      <c r="L7" s="50" t="s">
        <v>14</v>
      </c>
      <c r="M7" s="50" t="s">
        <v>15</v>
      </c>
      <c r="N7" s="50" t="s">
        <v>16</v>
      </c>
      <c r="O7" s="87"/>
      <c r="P7" s="50" t="s">
        <v>5</v>
      </c>
      <c r="Q7" s="49" t="s">
        <v>6</v>
      </c>
      <c r="R7" s="49" t="s">
        <v>7</v>
      </c>
      <c r="S7" s="49" t="s">
        <v>8</v>
      </c>
      <c r="T7" s="49" t="s">
        <v>9</v>
      </c>
      <c r="U7" s="49" t="s">
        <v>10</v>
      </c>
      <c r="V7" s="49" t="s">
        <v>11</v>
      </c>
      <c r="W7" s="49" t="s">
        <v>12</v>
      </c>
      <c r="X7" s="49" t="s">
        <v>13</v>
      </c>
      <c r="Y7" s="49" t="s">
        <v>14</v>
      </c>
      <c r="Z7" s="49" t="s">
        <v>15</v>
      </c>
      <c r="AA7" s="49" t="s">
        <v>16</v>
      </c>
      <c r="AB7" s="87"/>
      <c r="AC7" s="50" t="s">
        <v>17</v>
      </c>
      <c r="AD7" s="50" t="s">
        <v>18</v>
      </c>
      <c r="AE7" s="3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2:44" ht="15.95" customHeight="1" thickTop="1">
      <c r="B8" s="51" t="s">
        <v>19</v>
      </c>
      <c r="C8" s="93">
        <f t="shared" ref="C8:T8" si="0">+C9+C54+C55+C56+C73</f>
        <v>41856.399999999994</v>
      </c>
      <c r="D8" s="93">
        <f t="shared" si="0"/>
        <v>33844.900000000009</v>
      </c>
      <c r="E8" s="93">
        <f t="shared" si="0"/>
        <v>39671.4</v>
      </c>
      <c r="F8" s="93">
        <f t="shared" si="0"/>
        <v>49272.3</v>
      </c>
      <c r="G8" s="93">
        <f t="shared" si="0"/>
        <v>36972.1</v>
      </c>
      <c r="H8" s="93">
        <f t="shared" si="0"/>
        <v>38669.700000000004</v>
      </c>
      <c r="I8" s="93">
        <f t="shared" si="0"/>
        <v>38441.1</v>
      </c>
      <c r="J8" s="93">
        <f t="shared" si="0"/>
        <v>37478.199999999997</v>
      </c>
      <c r="K8" s="93">
        <f t="shared" si="0"/>
        <v>39057.200000000004</v>
      </c>
      <c r="L8" s="93">
        <f t="shared" si="0"/>
        <v>41460.5</v>
      </c>
      <c r="M8" s="93">
        <f t="shared" si="0"/>
        <v>38708.899999999994</v>
      </c>
      <c r="N8" s="93">
        <f t="shared" si="0"/>
        <v>44858.200000000004</v>
      </c>
      <c r="O8" s="93">
        <f t="shared" si="0"/>
        <v>480290.90000000008</v>
      </c>
      <c r="P8" s="93">
        <f t="shared" si="0"/>
        <v>46954.099999999991</v>
      </c>
      <c r="Q8" s="93">
        <f t="shared" si="0"/>
        <v>36996.400000000001</v>
      </c>
      <c r="R8" s="93">
        <f t="shared" si="0"/>
        <v>40702.499999999993</v>
      </c>
      <c r="S8" s="93">
        <f t="shared" si="0"/>
        <v>46865.000000000007</v>
      </c>
      <c r="T8" s="93">
        <f t="shared" si="0"/>
        <v>48993.899999999994</v>
      </c>
      <c r="U8" s="93">
        <f>+U9+U54+U55+U56+U73</f>
        <v>46563.700000000004</v>
      </c>
      <c r="V8" s="93">
        <f>+V9+V54+V55+V56+V73</f>
        <v>41137.899999999994</v>
      </c>
      <c r="W8" s="93">
        <f>+W9+W54+W55+W56+W73</f>
        <v>44187.69999999999</v>
      </c>
      <c r="X8" s="93">
        <f>+X9+X54+X55+X56+X73+X81</f>
        <v>41371.699999999997</v>
      </c>
      <c r="Y8" s="93">
        <f>+Y9+Y54+Y55+Y56+Y73+Y81</f>
        <v>44917.599999999999</v>
      </c>
      <c r="Z8" s="93">
        <f>+Z9+Z54+Z55+Z56+Z73+Z81</f>
        <v>44197.899999999994</v>
      </c>
      <c r="AA8" s="93">
        <f>+AA9+AA54+AA55+AA56+AA73+AA81</f>
        <v>46580.499999999993</v>
      </c>
      <c r="AB8" s="93">
        <f>+AB9+AB54+AB55+AB56+AB73+AB81</f>
        <v>529468.9</v>
      </c>
      <c r="AC8" s="93">
        <f t="shared" ref="AC8:AC71" si="1">+AB8-O8</f>
        <v>49177.999999999942</v>
      </c>
      <c r="AD8" s="93">
        <f t="shared" ref="AD8:AD46" si="2">+AC8/O8*100</f>
        <v>10.239211277998383</v>
      </c>
      <c r="AE8" s="4"/>
      <c r="AF8" s="5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2:44" ht="15.95" customHeight="1">
      <c r="B9" s="52" t="s">
        <v>20</v>
      </c>
      <c r="C9" s="93">
        <f t="shared" ref="C9:AB9" si="3">+C10+C15+C24+C43+C52+C53</f>
        <v>40381.899999999994</v>
      </c>
      <c r="D9" s="93">
        <f t="shared" si="3"/>
        <v>31612.700000000004</v>
      </c>
      <c r="E9" s="93">
        <f t="shared" si="3"/>
        <v>37901.4</v>
      </c>
      <c r="F9" s="93">
        <f t="shared" si="3"/>
        <v>44441.600000000006</v>
      </c>
      <c r="G9" s="93">
        <f t="shared" si="3"/>
        <v>34943.199999999997</v>
      </c>
      <c r="H9" s="93">
        <f t="shared" si="3"/>
        <v>35515.700000000004</v>
      </c>
      <c r="I9" s="93">
        <f t="shared" si="3"/>
        <v>36745.199999999997</v>
      </c>
      <c r="J9" s="93">
        <f t="shared" si="3"/>
        <v>35527.699999999997</v>
      </c>
      <c r="K9" s="93">
        <f t="shared" si="3"/>
        <v>36312.400000000001</v>
      </c>
      <c r="L9" s="93">
        <f t="shared" si="3"/>
        <v>39838.800000000003</v>
      </c>
      <c r="M9" s="93">
        <f t="shared" si="3"/>
        <v>36960.5</v>
      </c>
      <c r="N9" s="93">
        <f t="shared" si="3"/>
        <v>41460</v>
      </c>
      <c r="O9" s="93">
        <f t="shared" si="3"/>
        <v>451641.10000000003</v>
      </c>
      <c r="P9" s="93">
        <f t="shared" si="3"/>
        <v>45102.6</v>
      </c>
      <c r="Q9" s="93">
        <f t="shared" si="3"/>
        <v>35109.699999999997</v>
      </c>
      <c r="R9" s="93">
        <f t="shared" si="3"/>
        <v>38799.899999999994</v>
      </c>
      <c r="S9" s="93">
        <f t="shared" si="3"/>
        <v>45017.100000000006</v>
      </c>
      <c r="T9" s="93">
        <f t="shared" si="3"/>
        <v>46955.999999999993</v>
      </c>
      <c r="U9" s="93">
        <f t="shared" si="3"/>
        <v>41539.5</v>
      </c>
      <c r="V9" s="93">
        <f t="shared" si="3"/>
        <v>38715.1</v>
      </c>
      <c r="W9" s="93">
        <f t="shared" si="3"/>
        <v>40864.399999999994</v>
      </c>
      <c r="X9" s="93">
        <f t="shared" si="3"/>
        <v>37733.499999999993</v>
      </c>
      <c r="Y9" s="93">
        <f t="shared" si="3"/>
        <v>42128.799999999996</v>
      </c>
      <c r="Z9" s="93">
        <f t="shared" si="3"/>
        <v>41678.799999999996</v>
      </c>
      <c r="AA9" s="93">
        <f t="shared" si="3"/>
        <v>44302.2</v>
      </c>
      <c r="AB9" s="93">
        <f t="shared" si="3"/>
        <v>497947.60000000009</v>
      </c>
      <c r="AC9" s="93">
        <f t="shared" si="1"/>
        <v>46306.500000000058</v>
      </c>
      <c r="AD9" s="93">
        <f t="shared" si="2"/>
        <v>10.252941993100286</v>
      </c>
      <c r="AE9" s="4"/>
      <c r="AF9" s="5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2:44" ht="15.95" customHeight="1">
      <c r="B10" s="53" t="s">
        <v>21</v>
      </c>
      <c r="C10" s="93">
        <f t="shared" ref="C10:AB10" si="4">SUM(C11:C14)</f>
        <v>14692.6</v>
      </c>
      <c r="D10" s="93">
        <f t="shared" si="4"/>
        <v>8220.5</v>
      </c>
      <c r="E10" s="93">
        <f t="shared" si="4"/>
        <v>11663.300000000001</v>
      </c>
      <c r="F10" s="93">
        <f t="shared" si="4"/>
        <v>18131</v>
      </c>
      <c r="G10" s="93">
        <f t="shared" si="4"/>
        <v>10056.5</v>
      </c>
      <c r="H10" s="93">
        <f t="shared" si="4"/>
        <v>9144.2000000000007</v>
      </c>
      <c r="I10" s="93">
        <f t="shared" si="4"/>
        <v>12374</v>
      </c>
      <c r="J10" s="93">
        <f t="shared" si="4"/>
        <v>9118.5</v>
      </c>
      <c r="K10" s="93">
        <f t="shared" si="4"/>
        <v>8989.3000000000011</v>
      </c>
      <c r="L10" s="93">
        <f t="shared" si="4"/>
        <v>12392.7</v>
      </c>
      <c r="M10" s="93">
        <f t="shared" si="4"/>
        <v>9503.5999999999985</v>
      </c>
      <c r="N10" s="93">
        <f t="shared" si="4"/>
        <v>11413.300000000001</v>
      </c>
      <c r="O10" s="93">
        <f t="shared" si="4"/>
        <v>135699.50000000003</v>
      </c>
      <c r="P10" s="93">
        <f t="shared" si="4"/>
        <v>15738.499999999998</v>
      </c>
      <c r="Q10" s="93">
        <f t="shared" si="4"/>
        <v>9471.4</v>
      </c>
      <c r="R10" s="93">
        <f t="shared" si="4"/>
        <v>10213</v>
      </c>
      <c r="S10" s="93">
        <f t="shared" si="4"/>
        <v>18285.599999999999</v>
      </c>
      <c r="T10" s="93">
        <f t="shared" si="4"/>
        <v>19347.7</v>
      </c>
      <c r="U10" s="93">
        <f t="shared" si="4"/>
        <v>13383.2</v>
      </c>
      <c r="V10" s="93">
        <f t="shared" si="4"/>
        <v>11307.599999999999</v>
      </c>
      <c r="W10" s="93">
        <f t="shared" si="4"/>
        <v>11460.4</v>
      </c>
      <c r="X10" s="93">
        <f t="shared" si="4"/>
        <v>10454.1</v>
      </c>
      <c r="Y10" s="93">
        <f t="shared" si="4"/>
        <v>13017.899999999998</v>
      </c>
      <c r="Z10" s="93">
        <f t="shared" si="4"/>
        <v>10416.6</v>
      </c>
      <c r="AA10" s="93">
        <f t="shared" si="4"/>
        <v>11928.300000000001</v>
      </c>
      <c r="AB10" s="93">
        <f t="shared" si="4"/>
        <v>155024.29999999999</v>
      </c>
      <c r="AC10" s="93">
        <f t="shared" si="1"/>
        <v>19324.799999999959</v>
      </c>
      <c r="AD10" s="93">
        <f t="shared" si="2"/>
        <v>14.240877821952147</v>
      </c>
      <c r="AE10" s="4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2:44" ht="15.95" customHeight="1">
      <c r="B11" s="54" t="s">
        <v>22</v>
      </c>
      <c r="C11" s="94">
        <v>4160.3</v>
      </c>
      <c r="D11" s="94">
        <v>3329.5</v>
      </c>
      <c r="E11" s="94">
        <v>3857.2</v>
      </c>
      <c r="F11" s="94">
        <v>3252.6</v>
      </c>
      <c r="G11" s="94">
        <v>3766.8</v>
      </c>
      <c r="H11" s="94">
        <v>3028.8</v>
      </c>
      <c r="I11" s="94">
        <v>2839.7</v>
      </c>
      <c r="J11" s="94">
        <v>3250.4</v>
      </c>
      <c r="K11" s="94">
        <v>2998</v>
      </c>
      <c r="L11" s="94">
        <v>2895</v>
      </c>
      <c r="M11" s="94">
        <v>2981.4</v>
      </c>
      <c r="N11" s="94">
        <v>3833.4</v>
      </c>
      <c r="O11" s="94">
        <f>SUM(C11:N11)</f>
        <v>40193.100000000006</v>
      </c>
      <c r="P11" s="94">
        <v>4493.2</v>
      </c>
      <c r="Q11" s="94">
        <v>3591.8</v>
      </c>
      <c r="R11" s="94">
        <v>3982.6</v>
      </c>
      <c r="S11" s="94">
        <v>3270.3</v>
      </c>
      <c r="T11" s="94">
        <v>4179.7</v>
      </c>
      <c r="U11" s="94">
        <v>3494.7</v>
      </c>
      <c r="V11" s="94">
        <v>3026.9</v>
      </c>
      <c r="W11" s="94">
        <v>3698.7</v>
      </c>
      <c r="X11" s="94">
        <v>3542.2</v>
      </c>
      <c r="Y11" s="94">
        <v>3183.1</v>
      </c>
      <c r="Z11" s="94">
        <v>3458</v>
      </c>
      <c r="AA11" s="94">
        <v>3631.9</v>
      </c>
      <c r="AB11" s="94">
        <f>SUM(P11:AA11)</f>
        <v>43553.100000000006</v>
      </c>
      <c r="AC11" s="94">
        <f t="shared" si="1"/>
        <v>3360</v>
      </c>
      <c r="AD11" s="94">
        <f t="shared" si="2"/>
        <v>8.3596438194615494</v>
      </c>
      <c r="AE11" s="4"/>
      <c r="AF11" s="5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2:44" ht="15.95" customHeight="1">
      <c r="B12" s="54" t="s">
        <v>23</v>
      </c>
      <c r="C12" s="94">
        <v>6127.2</v>
      </c>
      <c r="D12" s="94">
        <v>3506.9</v>
      </c>
      <c r="E12" s="94">
        <v>5328.5</v>
      </c>
      <c r="F12" s="94">
        <v>13071</v>
      </c>
      <c r="G12" s="94">
        <v>3573.2</v>
      </c>
      <c r="H12" s="94">
        <v>4280.1000000000004</v>
      </c>
      <c r="I12" s="94">
        <v>7571.8</v>
      </c>
      <c r="J12" s="94">
        <v>4202.3</v>
      </c>
      <c r="K12" s="94">
        <v>4061.3</v>
      </c>
      <c r="L12" s="94">
        <v>7662.2</v>
      </c>
      <c r="M12" s="94">
        <v>4857.3999999999996</v>
      </c>
      <c r="N12" s="94">
        <v>5120.3</v>
      </c>
      <c r="O12" s="94">
        <f>SUM(C12:N12)</f>
        <v>69362.200000000012</v>
      </c>
      <c r="P12" s="94">
        <v>8646.9</v>
      </c>
      <c r="Q12" s="94">
        <v>4312.6000000000004</v>
      </c>
      <c r="R12" s="94">
        <v>4175.7</v>
      </c>
      <c r="S12" s="94">
        <v>13233.7</v>
      </c>
      <c r="T12" s="94">
        <v>12503.3</v>
      </c>
      <c r="U12" s="94">
        <v>6403.5</v>
      </c>
      <c r="V12" s="94">
        <v>5674.4</v>
      </c>
      <c r="W12" s="94">
        <v>4776.6000000000004</v>
      </c>
      <c r="X12" s="94">
        <v>4789.7</v>
      </c>
      <c r="Y12" s="94">
        <v>7539.2</v>
      </c>
      <c r="Z12" s="94">
        <v>4990.2</v>
      </c>
      <c r="AA12" s="94">
        <v>6000.8</v>
      </c>
      <c r="AB12" s="94">
        <f>SUM(P12:AA12)</f>
        <v>83046.599999999991</v>
      </c>
      <c r="AC12" s="94">
        <f t="shared" si="1"/>
        <v>13684.39999999998</v>
      </c>
      <c r="AD12" s="94">
        <f t="shared" si="2"/>
        <v>19.728901332425984</v>
      </c>
      <c r="AE12" s="6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2:44" ht="15.95" customHeight="1">
      <c r="B13" s="54" t="s">
        <v>24</v>
      </c>
      <c r="C13" s="94">
        <v>4348.1000000000004</v>
      </c>
      <c r="D13" s="94">
        <v>1298.0999999999999</v>
      </c>
      <c r="E13" s="94">
        <v>2397.1999999999998</v>
      </c>
      <c r="F13" s="94">
        <v>1735.3</v>
      </c>
      <c r="G13" s="94">
        <v>2641.5</v>
      </c>
      <c r="H13" s="94">
        <v>1764.9</v>
      </c>
      <c r="I13" s="94">
        <v>1901.8</v>
      </c>
      <c r="J13" s="94">
        <v>1583.9</v>
      </c>
      <c r="K13" s="94">
        <v>1854.3</v>
      </c>
      <c r="L13" s="94">
        <v>1767.6</v>
      </c>
      <c r="M13" s="94">
        <v>1584.5</v>
      </c>
      <c r="N13" s="94">
        <v>2371.9</v>
      </c>
      <c r="O13" s="94">
        <f>SUM(C13:N13)</f>
        <v>25249.1</v>
      </c>
      <c r="P13" s="94">
        <v>2516.1</v>
      </c>
      <c r="Q13" s="94">
        <v>1475.2</v>
      </c>
      <c r="R13" s="94">
        <v>1954.5</v>
      </c>
      <c r="S13" s="94">
        <v>1706.1</v>
      </c>
      <c r="T13" s="94">
        <v>2324.3000000000002</v>
      </c>
      <c r="U13" s="94">
        <v>3377.7</v>
      </c>
      <c r="V13" s="94">
        <v>2338.4</v>
      </c>
      <c r="W13" s="94">
        <v>2870.1</v>
      </c>
      <c r="X13" s="94">
        <v>2017.2</v>
      </c>
      <c r="Y13" s="94">
        <v>2072.8000000000002</v>
      </c>
      <c r="Z13" s="94">
        <v>1873.3</v>
      </c>
      <c r="AA13" s="94">
        <v>2170.4</v>
      </c>
      <c r="AB13" s="94">
        <f>SUM(P13:AA13)</f>
        <v>26696.100000000002</v>
      </c>
      <c r="AC13" s="94">
        <f t="shared" si="1"/>
        <v>1447.0000000000036</v>
      </c>
      <c r="AD13" s="94">
        <f t="shared" si="2"/>
        <v>5.7308973389150646</v>
      </c>
      <c r="AE13" s="6"/>
      <c r="AF13" s="6"/>
      <c r="AG13" s="6"/>
      <c r="AH13" s="6"/>
      <c r="AI13" s="6"/>
      <c r="AJ13" s="6"/>
      <c r="AK13" s="6"/>
      <c r="AL13" s="6"/>
      <c r="AM13" s="6"/>
      <c r="AN13" s="2"/>
      <c r="AO13" s="2"/>
      <c r="AP13" s="2"/>
      <c r="AQ13" s="2"/>
      <c r="AR13" s="2"/>
    </row>
    <row r="14" spans="2:44" ht="15.95" customHeight="1">
      <c r="B14" s="54" t="s">
        <v>25</v>
      </c>
      <c r="C14" s="94">
        <v>57</v>
      </c>
      <c r="D14" s="94">
        <v>86</v>
      </c>
      <c r="E14" s="94">
        <v>80.400000000000006</v>
      </c>
      <c r="F14" s="94">
        <v>72.099999999999994</v>
      </c>
      <c r="G14" s="94">
        <v>75</v>
      </c>
      <c r="H14" s="94">
        <v>70.400000000000006</v>
      </c>
      <c r="I14" s="94">
        <v>60.7</v>
      </c>
      <c r="J14" s="94">
        <v>81.900000000000006</v>
      </c>
      <c r="K14" s="94">
        <v>75.7</v>
      </c>
      <c r="L14" s="94">
        <v>67.900000000000006</v>
      </c>
      <c r="M14" s="94">
        <v>80.3</v>
      </c>
      <c r="N14" s="94">
        <v>87.7</v>
      </c>
      <c r="O14" s="94">
        <f>SUM(C14:N14)</f>
        <v>895.1</v>
      </c>
      <c r="P14" s="94">
        <v>82.3</v>
      </c>
      <c r="Q14" s="94">
        <v>91.8</v>
      </c>
      <c r="R14" s="94">
        <v>100.2</v>
      </c>
      <c r="S14" s="94">
        <v>75.5</v>
      </c>
      <c r="T14" s="94">
        <v>340.4</v>
      </c>
      <c r="U14" s="94">
        <v>107.3</v>
      </c>
      <c r="V14" s="94">
        <v>267.89999999999998</v>
      </c>
      <c r="W14" s="94">
        <v>115</v>
      </c>
      <c r="X14" s="94">
        <v>105</v>
      </c>
      <c r="Y14" s="94">
        <v>222.8</v>
      </c>
      <c r="Z14" s="94">
        <v>95.1</v>
      </c>
      <c r="AA14" s="94">
        <v>125.2</v>
      </c>
      <c r="AB14" s="94">
        <f>SUM(P14:AA14)</f>
        <v>1728.5</v>
      </c>
      <c r="AC14" s="94">
        <f t="shared" si="1"/>
        <v>833.4</v>
      </c>
      <c r="AD14" s="94">
        <f t="shared" si="2"/>
        <v>93.106915428443742</v>
      </c>
      <c r="AE14" s="6"/>
      <c r="AF14" s="7"/>
      <c r="AG14" s="7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2:44" ht="15.95" customHeight="1">
      <c r="B15" s="52" t="s">
        <v>26</v>
      </c>
      <c r="C15" s="93">
        <f t="shared" ref="C15:AB15" si="5">+C16+C23</f>
        <v>1227.3999999999999</v>
      </c>
      <c r="D15" s="93">
        <f t="shared" si="5"/>
        <v>1383.4</v>
      </c>
      <c r="E15" s="93">
        <f t="shared" si="5"/>
        <v>2022.6999999999998</v>
      </c>
      <c r="F15" s="93">
        <f t="shared" si="5"/>
        <v>2723.7</v>
      </c>
      <c r="G15" s="93">
        <f t="shared" si="5"/>
        <v>1338.7999999999997</v>
      </c>
      <c r="H15" s="93">
        <f t="shared" si="5"/>
        <v>1483.8</v>
      </c>
      <c r="I15" s="93">
        <f t="shared" si="5"/>
        <v>1491.3999999999999</v>
      </c>
      <c r="J15" s="93">
        <f t="shared" si="5"/>
        <v>1336</v>
      </c>
      <c r="K15" s="93">
        <f t="shared" si="5"/>
        <v>1972.8</v>
      </c>
      <c r="L15" s="93">
        <f t="shared" si="5"/>
        <v>2415.5000000000005</v>
      </c>
      <c r="M15" s="93">
        <f t="shared" si="5"/>
        <v>1461.5</v>
      </c>
      <c r="N15" s="93">
        <f t="shared" si="5"/>
        <v>1860.3999999999999</v>
      </c>
      <c r="O15" s="93">
        <f t="shared" si="5"/>
        <v>20717.399999999998</v>
      </c>
      <c r="P15" s="93">
        <f t="shared" si="5"/>
        <v>1272.5</v>
      </c>
      <c r="Q15" s="93">
        <f t="shared" si="5"/>
        <v>1449.2</v>
      </c>
      <c r="R15" s="93">
        <f t="shared" si="5"/>
        <v>2366.3000000000002</v>
      </c>
      <c r="S15" s="93">
        <f t="shared" si="5"/>
        <v>2121.5</v>
      </c>
      <c r="T15" s="93">
        <f t="shared" si="5"/>
        <v>2164.2000000000003</v>
      </c>
      <c r="U15" s="93">
        <f t="shared" si="5"/>
        <v>1719.1999999999998</v>
      </c>
      <c r="V15" s="93">
        <f t="shared" si="5"/>
        <v>1561.5999999999997</v>
      </c>
      <c r="W15" s="93">
        <f t="shared" si="5"/>
        <v>1526.3</v>
      </c>
      <c r="X15" s="93">
        <f t="shared" si="5"/>
        <v>2129.6</v>
      </c>
      <c r="Y15" s="93">
        <f t="shared" si="5"/>
        <v>2889.7</v>
      </c>
      <c r="Z15" s="93">
        <f t="shared" si="5"/>
        <v>1629.4</v>
      </c>
      <c r="AA15" s="93">
        <f t="shared" si="5"/>
        <v>2112.9</v>
      </c>
      <c r="AB15" s="93">
        <f t="shared" si="5"/>
        <v>22942.399999999998</v>
      </c>
      <c r="AC15" s="93">
        <f t="shared" si="1"/>
        <v>2225</v>
      </c>
      <c r="AD15" s="93">
        <f t="shared" si="2"/>
        <v>10.739764642281369</v>
      </c>
      <c r="AE15" s="6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2:44" ht="15.95" customHeight="1">
      <c r="B16" s="55" t="s">
        <v>27</v>
      </c>
      <c r="C16" s="93">
        <f t="shared" ref="C16:AB16" si="6">SUM(C17:C22)</f>
        <v>1189.3</v>
      </c>
      <c r="D16" s="93">
        <f t="shared" si="6"/>
        <v>1331.7</v>
      </c>
      <c r="E16" s="93">
        <f t="shared" si="6"/>
        <v>1960.4999999999998</v>
      </c>
      <c r="F16" s="93">
        <f t="shared" si="6"/>
        <v>2656.7</v>
      </c>
      <c r="G16" s="93">
        <f t="shared" si="6"/>
        <v>1255.2999999999997</v>
      </c>
      <c r="H16" s="93">
        <f t="shared" si="6"/>
        <v>1406.1</v>
      </c>
      <c r="I16" s="93">
        <f t="shared" si="6"/>
        <v>1431.8999999999999</v>
      </c>
      <c r="J16" s="93">
        <f t="shared" si="6"/>
        <v>1268.7</v>
      </c>
      <c r="K16" s="93">
        <f t="shared" si="6"/>
        <v>1876.7</v>
      </c>
      <c r="L16" s="93">
        <f t="shared" si="6"/>
        <v>2328.0000000000005</v>
      </c>
      <c r="M16" s="93">
        <f t="shared" si="6"/>
        <v>1361.8</v>
      </c>
      <c r="N16" s="93">
        <f t="shared" si="6"/>
        <v>1742.6999999999998</v>
      </c>
      <c r="O16" s="93">
        <f t="shared" si="6"/>
        <v>19809.399999999998</v>
      </c>
      <c r="P16" s="93">
        <f t="shared" si="6"/>
        <v>1189.5999999999999</v>
      </c>
      <c r="Q16" s="93">
        <f t="shared" si="6"/>
        <v>1341.9</v>
      </c>
      <c r="R16" s="93">
        <f t="shared" si="6"/>
        <v>2226</v>
      </c>
      <c r="S16" s="93">
        <f t="shared" si="6"/>
        <v>2018.6999999999998</v>
      </c>
      <c r="T16" s="93">
        <f t="shared" si="6"/>
        <v>2049.8000000000002</v>
      </c>
      <c r="U16" s="93">
        <f t="shared" si="6"/>
        <v>1596.1999999999998</v>
      </c>
      <c r="V16" s="93">
        <f t="shared" si="6"/>
        <v>1458.4999999999998</v>
      </c>
      <c r="W16" s="93">
        <f t="shared" si="6"/>
        <v>1425.8999999999999</v>
      </c>
      <c r="X16" s="93">
        <f t="shared" si="6"/>
        <v>2015.4</v>
      </c>
      <c r="Y16" s="93">
        <f t="shared" si="6"/>
        <v>2771.2</v>
      </c>
      <c r="Z16" s="93">
        <f>SUM(Z17:Z22)</f>
        <v>1504.9</v>
      </c>
      <c r="AA16" s="93">
        <f t="shared" si="6"/>
        <v>1903.7</v>
      </c>
      <c r="AB16" s="93">
        <f t="shared" si="6"/>
        <v>21501.8</v>
      </c>
      <c r="AC16" s="93">
        <f t="shared" si="1"/>
        <v>1692.4000000000015</v>
      </c>
      <c r="AD16" s="93">
        <f t="shared" si="2"/>
        <v>8.5434187809827744</v>
      </c>
      <c r="AE16" s="3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2:83" ht="15.95" customHeight="1">
      <c r="B17" s="56" t="s">
        <v>28</v>
      </c>
      <c r="C17" s="94">
        <v>47.4</v>
      </c>
      <c r="D17" s="94">
        <v>142.19999999999999</v>
      </c>
      <c r="E17" s="94">
        <v>588.4</v>
      </c>
      <c r="F17" s="94">
        <v>98.8</v>
      </c>
      <c r="G17" s="94">
        <v>63.2</v>
      </c>
      <c r="H17" s="94">
        <v>58.5</v>
      </c>
      <c r="I17" s="94">
        <v>51.5</v>
      </c>
      <c r="J17" s="94">
        <v>101.7</v>
      </c>
      <c r="K17" s="94">
        <v>534.1</v>
      </c>
      <c r="L17" s="94">
        <v>72.900000000000006</v>
      </c>
      <c r="M17" s="94">
        <v>59.6</v>
      </c>
      <c r="N17" s="94">
        <v>53</v>
      </c>
      <c r="O17" s="94">
        <f t="shared" ref="O17:O23" si="7">SUM(C17:N17)</f>
        <v>1871.3000000000002</v>
      </c>
      <c r="P17" s="94">
        <v>62.5</v>
      </c>
      <c r="Q17" s="94">
        <v>142.4</v>
      </c>
      <c r="R17" s="94">
        <v>703.9</v>
      </c>
      <c r="S17" s="94">
        <v>90.5</v>
      </c>
      <c r="T17" s="94">
        <v>85.1</v>
      </c>
      <c r="U17" s="94">
        <v>75</v>
      </c>
      <c r="V17" s="94">
        <v>69</v>
      </c>
      <c r="W17" s="94">
        <v>122.8</v>
      </c>
      <c r="X17" s="94">
        <v>599</v>
      </c>
      <c r="Y17" s="94">
        <v>96.7</v>
      </c>
      <c r="Z17" s="94">
        <v>65.099999999999994</v>
      </c>
      <c r="AA17" s="94">
        <v>54.3</v>
      </c>
      <c r="AB17" s="94">
        <f t="shared" ref="AB17:AB23" si="8">SUM(P17:AA17)</f>
        <v>2166.3000000000002</v>
      </c>
      <c r="AC17" s="94">
        <f t="shared" si="1"/>
        <v>295</v>
      </c>
      <c r="AD17" s="94">
        <f t="shared" si="2"/>
        <v>15.764441831881578</v>
      </c>
      <c r="AE17" s="3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2:83" ht="15.95" customHeight="1">
      <c r="B18" s="56" t="s">
        <v>29</v>
      </c>
      <c r="C18" s="94">
        <v>112.2</v>
      </c>
      <c r="D18" s="94">
        <v>72.3</v>
      </c>
      <c r="E18" s="94">
        <v>107.4</v>
      </c>
      <c r="F18" s="94">
        <v>1305</v>
      </c>
      <c r="G18" s="94">
        <v>135.5</v>
      </c>
      <c r="H18" s="94">
        <v>133.19999999999999</v>
      </c>
      <c r="I18" s="94">
        <v>141.19999999999999</v>
      </c>
      <c r="J18" s="94">
        <v>85.4</v>
      </c>
      <c r="K18" s="94">
        <v>112.2</v>
      </c>
      <c r="L18" s="94">
        <v>1131.4000000000001</v>
      </c>
      <c r="M18" s="94">
        <v>123.9</v>
      </c>
      <c r="N18" s="94">
        <v>84.3</v>
      </c>
      <c r="O18" s="94">
        <f t="shared" si="7"/>
        <v>3544.0000000000005</v>
      </c>
      <c r="P18" s="94">
        <v>137.6</v>
      </c>
      <c r="Q18" s="94">
        <v>80.7</v>
      </c>
      <c r="R18" s="94">
        <v>115</v>
      </c>
      <c r="S18" s="94">
        <v>871.3</v>
      </c>
      <c r="T18" s="94">
        <v>774.3</v>
      </c>
      <c r="U18" s="94">
        <v>147.30000000000001</v>
      </c>
      <c r="V18" s="94">
        <v>143.1</v>
      </c>
      <c r="W18" s="94">
        <v>85.7</v>
      </c>
      <c r="X18" s="94">
        <v>107.2</v>
      </c>
      <c r="Y18" s="94">
        <v>1328.1</v>
      </c>
      <c r="Z18" s="94">
        <v>192.8</v>
      </c>
      <c r="AA18" s="94">
        <v>129.4</v>
      </c>
      <c r="AB18" s="94">
        <f t="shared" si="8"/>
        <v>4112.4999999999991</v>
      </c>
      <c r="AC18" s="94">
        <f t="shared" si="1"/>
        <v>568.49999999999864</v>
      </c>
      <c r="AD18" s="94">
        <f t="shared" si="2"/>
        <v>16.04119638826181</v>
      </c>
      <c r="AE18" s="8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2:83" ht="15.95" customHeight="1">
      <c r="B19" s="56" t="s">
        <v>30</v>
      </c>
      <c r="C19" s="94">
        <v>390.7</v>
      </c>
      <c r="D19" s="94">
        <v>476.4</v>
      </c>
      <c r="E19" s="94">
        <v>574.79999999999995</v>
      </c>
      <c r="F19" s="94">
        <v>462</v>
      </c>
      <c r="G19" s="94">
        <v>394.4</v>
      </c>
      <c r="H19" s="94">
        <v>487.1</v>
      </c>
      <c r="I19" s="94">
        <v>468.8</v>
      </c>
      <c r="J19" s="94">
        <v>422.8</v>
      </c>
      <c r="K19" s="94">
        <v>452.9</v>
      </c>
      <c r="L19" s="94">
        <v>504.3</v>
      </c>
      <c r="M19" s="94">
        <v>501.2</v>
      </c>
      <c r="N19" s="94">
        <v>532.79999999999995</v>
      </c>
      <c r="O19" s="94">
        <f t="shared" si="7"/>
        <v>5668.2</v>
      </c>
      <c r="P19" s="94">
        <v>363.9</v>
      </c>
      <c r="Q19" s="94">
        <v>439.2</v>
      </c>
      <c r="R19" s="94">
        <v>519.20000000000005</v>
      </c>
      <c r="S19" s="94">
        <v>368.9</v>
      </c>
      <c r="T19" s="94">
        <v>477.3</v>
      </c>
      <c r="U19" s="94">
        <v>521.70000000000005</v>
      </c>
      <c r="V19" s="94">
        <v>543.9</v>
      </c>
      <c r="W19" s="94">
        <v>506</v>
      </c>
      <c r="X19" s="94">
        <v>461.3</v>
      </c>
      <c r="Y19" s="94">
        <v>501.5</v>
      </c>
      <c r="Z19" s="94">
        <v>537.1</v>
      </c>
      <c r="AA19" s="94">
        <v>561.70000000000005</v>
      </c>
      <c r="AB19" s="94">
        <f t="shared" si="8"/>
        <v>5801.7</v>
      </c>
      <c r="AC19" s="94">
        <f t="shared" si="1"/>
        <v>133.5</v>
      </c>
      <c r="AD19" s="94">
        <f t="shared" si="2"/>
        <v>2.3552450513390495</v>
      </c>
      <c r="AE19" s="3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2:83" ht="15.95" customHeight="1">
      <c r="B20" s="57" t="s">
        <v>31</v>
      </c>
      <c r="C20" s="94">
        <v>76.900000000000006</v>
      </c>
      <c r="D20" s="94">
        <v>92.5</v>
      </c>
      <c r="E20" s="94">
        <v>87.2</v>
      </c>
      <c r="F20" s="94">
        <v>87.3</v>
      </c>
      <c r="G20" s="94">
        <v>79.5</v>
      </c>
      <c r="H20" s="94">
        <v>85.8</v>
      </c>
      <c r="I20" s="94">
        <v>84.5</v>
      </c>
      <c r="J20" s="94">
        <v>86.3</v>
      </c>
      <c r="K20" s="94">
        <v>81.7</v>
      </c>
      <c r="L20" s="94">
        <v>76.400000000000006</v>
      </c>
      <c r="M20" s="94">
        <v>79.5</v>
      </c>
      <c r="N20" s="94">
        <v>87.8</v>
      </c>
      <c r="O20" s="94">
        <f t="shared" si="7"/>
        <v>1005.4</v>
      </c>
      <c r="P20" s="94">
        <v>82.9</v>
      </c>
      <c r="Q20" s="94">
        <v>81.7</v>
      </c>
      <c r="R20" s="94">
        <v>98.7</v>
      </c>
      <c r="S20" s="94">
        <v>77.900000000000006</v>
      </c>
      <c r="T20" s="94">
        <v>96.9</v>
      </c>
      <c r="U20" s="94">
        <v>95</v>
      </c>
      <c r="V20" s="94">
        <v>89.3</v>
      </c>
      <c r="W20" s="94">
        <v>95.9</v>
      </c>
      <c r="X20" s="94">
        <v>75.7</v>
      </c>
      <c r="Y20" s="94">
        <v>92.1</v>
      </c>
      <c r="Z20" s="94">
        <v>92.6</v>
      </c>
      <c r="AA20" s="94">
        <v>97.7</v>
      </c>
      <c r="AB20" s="94">
        <f>SUM(P20:AA20)</f>
        <v>1076.4000000000001</v>
      </c>
      <c r="AC20" s="94">
        <f t="shared" si="1"/>
        <v>71.000000000000114</v>
      </c>
      <c r="AD20" s="94">
        <f t="shared" si="2"/>
        <v>7.0618659240103563</v>
      </c>
      <c r="AE20" s="3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2:83" ht="15.95" customHeight="1">
      <c r="B21" s="56" t="s">
        <v>32</v>
      </c>
      <c r="C21" s="94">
        <v>524.79999999999995</v>
      </c>
      <c r="D21" s="94">
        <v>481.9</v>
      </c>
      <c r="E21" s="94">
        <v>479.9</v>
      </c>
      <c r="F21" s="94">
        <v>599.79999999999995</v>
      </c>
      <c r="G21" s="94">
        <v>496.1</v>
      </c>
      <c r="H21" s="94">
        <v>500.6</v>
      </c>
      <c r="I21" s="94">
        <v>622.6</v>
      </c>
      <c r="J21" s="94">
        <v>495.7</v>
      </c>
      <c r="K21" s="94">
        <v>622.70000000000005</v>
      </c>
      <c r="L21" s="94">
        <v>489.6</v>
      </c>
      <c r="M21" s="94">
        <v>505</v>
      </c>
      <c r="N21" s="94">
        <v>772.2</v>
      </c>
      <c r="O21" s="94">
        <f t="shared" si="7"/>
        <v>6590.9</v>
      </c>
      <c r="P21" s="94">
        <v>466.2</v>
      </c>
      <c r="Q21" s="94">
        <v>515.5</v>
      </c>
      <c r="R21" s="94">
        <v>667.8</v>
      </c>
      <c r="S21" s="94">
        <v>498</v>
      </c>
      <c r="T21" s="94">
        <v>532.9</v>
      </c>
      <c r="U21" s="94">
        <v>673.6</v>
      </c>
      <c r="V21" s="94">
        <v>534.9</v>
      </c>
      <c r="W21" s="94">
        <v>525.20000000000005</v>
      </c>
      <c r="X21" s="94">
        <v>689.7</v>
      </c>
      <c r="Y21" s="94">
        <v>603.5</v>
      </c>
      <c r="Z21" s="94">
        <v>531.1</v>
      </c>
      <c r="AA21" s="94">
        <v>878.5</v>
      </c>
      <c r="AB21" s="94">
        <f t="shared" si="8"/>
        <v>7116.9000000000005</v>
      </c>
      <c r="AC21" s="94">
        <f t="shared" si="1"/>
        <v>526.00000000000091</v>
      </c>
      <c r="AD21" s="94">
        <f t="shared" si="2"/>
        <v>7.980700663035412</v>
      </c>
      <c r="AE21" s="4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2:83" ht="15.95" customHeight="1">
      <c r="B22" s="57" t="s">
        <v>33</v>
      </c>
      <c r="C22" s="94">
        <v>37.299999999999997</v>
      </c>
      <c r="D22" s="94">
        <v>66.400000000000006</v>
      </c>
      <c r="E22" s="94">
        <v>122.8</v>
      </c>
      <c r="F22" s="94">
        <v>103.8</v>
      </c>
      <c r="G22" s="94">
        <v>86.6</v>
      </c>
      <c r="H22" s="94">
        <v>140.9</v>
      </c>
      <c r="I22" s="94">
        <v>63.3</v>
      </c>
      <c r="J22" s="94">
        <v>76.8</v>
      </c>
      <c r="K22" s="94">
        <v>73.099999999999994</v>
      </c>
      <c r="L22" s="94">
        <v>53.4</v>
      </c>
      <c r="M22" s="94">
        <v>92.6</v>
      </c>
      <c r="N22" s="94">
        <v>212.6</v>
      </c>
      <c r="O22" s="94">
        <f t="shared" si="7"/>
        <v>1129.5999999999999</v>
      </c>
      <c r="P22" s="94">
        <v>76.5</v>
      </c>
      <c r="Q22" s="94">
        <v>82.4</v>
      </c>
      <c r="R22" s="94">
        <v>121.4</v>
      </c>
      <c r="S22" s="94">
        <v>112.1</v>
      </c>
      <c r="T22" s="94">
        <v>83.3</v>
      </c>
      <c r="U22" s="94">
        <v>83.6</v>
      </c>
      <c r="V22" s="94">
        <v>78.3</v>
      </c>
      <c r="W22" s="94">
        <v>90.3</v>
      </c>
      <c r="X22" s="94">
        <v>82.5</v>
      </c>
      <c r="Y22" s="94">
        <v>149.30000000000001</v>
      </c>
      <c r="Z22" s="94">
        <v>86.2</v>
      </c>
      <c r="AA22" s="94">
        <v>182.1</v>
      </c>
      <c r="AB22" s="94">
        <f t="shared" si="8"/>
        <v>1227.9999999999998</v>
      </c>
      <c r="AC22" s="94">
        <f t="shared" si="1"/>
        <v>98.399999999999864</v>
      </c>
      <c r="AD22" s="94">
        <f t="shared" si="2"/>
        <v>8.7110481586402155</v>
      </c>
      <c r="AE22" s="4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2:83" ht="15.95" customHeight="1">
      <c r="B23" s="55" t="s">
        <v>34</v>
      </c>
      <c r="C23" s="93">
        <v>38.1</v>
      </c>
      <c r="D23" s="93">
        <v>51.7</v>
      </c>
      <c r="E23" s="93">
        <v>62.2</v>
      </c>
      <c r="F23" s="93">
        <v>67</v>
      </c>
      <c r="G23" s="93">
        <v>83.5</v>
      </c>
      <c r="H23" s="93">
        <v>77.7</v>
      </c>
      <c r="I23" s="93">
        <v>59.5</v>
      </c>
      <c r="J23" s="93">
        <v>67.3</v>
      </c>
      <c r="K23" s="93">
        <v>96.1</v>
      </c>
      <c r="L23" s="93">
        <v>87.5</v>
      </c>
      <c r="M23" s="93">
        <v>99.7</v>
      </c>
      <c r="N23" s="93">
        <v>117.7</v>
      </c>
      <c r="O23" s="93">
        <f t="shared" si="7"/>
        <v>908.00000000000011</v>
      </c>
      <c r="P23" s="93">
        <v>82.9</v>
      </c>
      <c r="Q23" s="93">
        <v>107.3</v>
      </c>
      <c r="R23" s="93">
        <v>140.30000000000001</v>
      </c>
      <c r="S23" s="93">
        <v>102.8</v>
      </c>
      <c r="T23" s="93">
        <v>114.4</v>
      </c>
      <c r="U23" s="93">
        <v>123</v>
      </c>
      <c r="V23" s="93">
        <v>103.1</v>
      </c>
      <c r="W23" s="93">
        <v>100.4</v>
      </c>
      <c r="X23" s="93">
        <v>114.2</v>
      </c>
      <c r="Y23" s="93">
        <v>118.5</v>
      </c>
      <c r="Z23" s="93">
        <v>124.5</v>
      </c>
      <c r="AA23" s="93">
        <v>209.2</v>
      </c>
      <c r="AB23" s="93">
        <f t="shared" si="8"/>
        <v>1440.6000000000001</v>
      </c>
      <c r="AC23" s="93">
        <f t="shared" si="1"/>
        <v>532.6</v>
      </c>
      <c r="AD23" s="93">
        <f t="shared" si="2"/>
        <v>58.656387665198231</v>
      </c>
      <c r="AE23" s="3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2:83" ht="15.95" customHeight="1">
      <c r="B24" s="53" t="s">
        <v>35</v>
      </c>
      <c r="C24" s="93">
        <f t="shared" ref="C24:AB24" si="9">+C25+C28+C36+C42</f>
        <v>22129.7</v>
      </c>
      <c r="D24" s="93">
        <f t="shared" si="9"/>
        <v>19591.500000000004</v>
      </c>
      <c r="E24" s="93">
        <f t="shared" si="9"/>
        <v>21328.9</v>
      </c>
      <c r="F24" s="93">
        <f t="shared" si="9"/>
        <v>20863.100000000002</v>
      </c>
      <c r="G24" s="93">
        <f t="shared" si="9"/>
        <v>20533.900000000001</v>
      </c>
      <c r="H24" s="93">
        <f t="shared" si="9"/>
        <v>22174.800000000003</v>
      </c>
      <c r="I24" s="93">
        <f t="shared" si="9"/>
        <v>20295.2</v>
      </c>
      <c r="J24" s="93">
        <f t="shared" si="9"/>
        <v>21993.7</v>
      </c>
      <c r="K24" s="93">
        <f t="shared" si="9"/>
        <v>22442.3</v>
      </c>
      <c r="L24" s="93">
        <f t="shared" si="9"/>
        <v>22111.5</v>
      </c>
      <c r="M24" s="93">
        <f t="shared" si="9"/>
        <v>22589.4</v>
      </c>
      <c r="N24" s="93">
        <f t="shared" si="9"/>
        <v>25000.999999999996</v>
      </c>
      <c r="O24" s="93">
        <f t="shared" si="9"/>
        <v>261054.99999999997</v>
      </c>
      <c r="P24" s="93">
        <f t="shared" si="9"/>
        <v>25528</v>
      </c>
      <c r="Q24" s="93">
        <f t="shared" si="9"/>
        <v>21661.100000000002</v>
      </c>
      <c r="R24" s="93">
        <f t="shared" si="9"/>
        <v>23117.599999999999</v>
      </c>
      <c r="S24" s="93">
        <f t="shared" si="9"/>
        <v>21882.400000000001</v>
      </c>
      <c r="T24" s="93">
        <f t="shared" si="9"/>
        <v>22390.499999999996</v>
      </c>
      <c r="U24" s="93">
        <f t="shared" si="9"/>
        <v>23044.3</v>
      </c>
      <c r="V24" s="93">
        <f t="shared" si="9"/>
        <v>23014.7</v>
      </c>
      <c r="W24" s="93">
        <f t="shared" si="9"/>
        <v>24853.399999999998</v>
      </c>
      <c r="X24" s="93">
        <f t="shared" si="9"/>
        <v>22554.999999999996</v>
      </c>
      <c r="Y24" s="93">
        <f t="shared" si="9"/>
        <v>23086.6</v>
      </c>
      <c r="Z24" s="93">
        <f t="shared" si="9"/>
        <v>25821.200000000001</v>
      </c>
      <c r="AA24" s="93">
        <f t="shared" si="9"/>
        <v>27015.800000000003</v>
      </c>
      <c r="AB24" s="93">
        <f t="shared" si="9"/>
        <v>283970.60000000009</v>
      </c>
      <c r="AC24" s="93">
        <f t="shared" si="1"/>
        <v>22915.600000000122</v>
      </c>
      <c r="AD24" s="93">
        <f t="shared" si="2"/>
        <v>8.7780735860259806</v>
      </c>
      <c r="AE24" s="3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2:83" ht="15.95" customHeight="1">
      <c r="B25" s="58" t="s">
        <v>36</v>
      </c>
      <c r="C25" s="93">
        <f t="shared" ref="C25:AB25" si="10">+C26+C27</f>
        <v>13091.2</v>
      </c>
      <c r="D25" s="93">
        <f t="shared" si="10"/>
        <v>12228.400000000001</v>
      </c>
      <c r="E25" s="93">
        <f t="shared" si="10"/>
        <v>13195.5</v>
      </c>
      <c r="F25" s="93">
        <f t="shared" si="10"/>
        <v>13082.7</v>
      </c>
      <c r="G25" s="93">
        <f t="shared" si="10"/>
        <v>13189.8</v>
      </c>
      <c r="H25" s="93">
        <f t="shared" si="10"/>
        <v>13317.1</v>
      </c>
      <c r="I25" s="93">
        <f t="shared" si="10"/>
        <v>12764.9</v>
      </c>
      <c r="J25" s="93">
        <f t="shared" si="10"/>
        <v>13888.8</v>
      </c>
      <c r="K25" s="93">
        <f t="shared" si="10"/>
        <v>13443.7</v>
      </c>
      <c r="L25" s="93">
        <f t="shared" si="10"/>
        <v>13372.5</v>
      </c>
      <c r="M25" s="93">
        <f t="shared" si="10"/>
        <v>13595</v>
      </c>
      <c r="N25" s="93">
        <f t="shared" si="10"/>
        <v>14042.3</v>
      </c>
      <c r="O25" s="93">
        <f t="shared" si="10"/>
        <v>159211.9</v>
      </c>
      <c r="P25" s="93">
        <f t="shared" si="10"/>
        <v>14841.7</v>
      </c>
      <c r="Q25" s="93">
        <f t="shared" si="10"/>
        <v>12763</v>
      </c>
      <c r="R25" s="93">
        <f t="shared" si="10"/>
        <v>13537.4</v>
      </c>
      <c r="S25" s="93">
        <f t="shared" si="10"/>
        <v>13666</v>
      </c>
      <c r="T25" s="93">
        <f t="shared" si="10"/>
        <v>13958</v>
      </c>
      <c r="U25" s="93">
        <f t="shared" si="10"/>
        <v>13915.8</v>
      </c>
      <c r="V25" s="93">
        <f t="shared" si="10"/>
        <v>13933.6</v>
      </c>
      <c r="W25" s="93">
        <f t="shared" si="10"/>
        <v>14809.2</v>
      </c>
      <c r="X25" s="93">
        <f t="shared" si="10"/>
        <v>13600.8</v>
      </c>
      <c r="Y25" s="93">
        <f t="shared" si="10"/>
        <v>13881.900000000001</v>
      </c>
      <c r="Z25" s="93">
        <f t="shared" si="10"/>
        <v>15015.599999999999</v>
      </c>
      <c r="AA25" s="93">
        <f t="shared" si="10"/>
        <v>15705.8</v>
      </c>
      <c r="AB25" s="93">
        <f t="shared" si="10"/>
        <v>169628.80000000005</v>
      </c>
      <c r="AC25" s="93">
        <f t="shared" si="1"/>
        <v>10416.900000000052</v>
      </c>
      <c r="AD25" s="93">
        <f t="shared" si="2"/>
        <v>6.5427898291522517</v>
      </c>
      <c r="AE25" s="9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2:83" ht="15.95" customHeight="1">
      <c r="B26" s="59" t="s">
        <v>37</v>
      </c>
      <c r="C26" s="94">
        <v>8685.5</v>
      </c>
      <c r="D26" s="94">
        <v>7325.1</v>
      </c>
      <c r="E26" s="94">
        <v>7623.7</v>
      </c>
      <c r="F26" s="94">
        <v>7919.4</v>
      </c>
      <c r="G26" s="94">
        <v>7731.1</v>
      </c>
      <c r="H26" s="94">
        <v>7791.1</v>
      </c>
      <c r="I26" s="94">
        <v>7539</v>
      </c>
      <c r="J26" s="94">
        <v>7857.5</v>
      </c>
      <c r="K26" s="94">
        <v>7563.6</v>
      </c>
      <c r="L26" s="94">
        <v>7092.1</v>
      </c>
      <c r="M26" s="94">
        <v>7076.4</v>
      </c>
      <c r="N26" s="94">
        <v>7845</v>
      </c>
      <c r="O26" s="94">
        <f>SUM(C26:N26)</f>
        <v>92049.5</v>
      </c>
      <c r="P26" s="94">
        <v>9444.9</v>
      </c>
      <c r="Q26" s="94">
        <v>7398.1</v>
      </c>
      <c r="R26" s="94">
        <v>7340.4</v>
      </c>
      <c r="S26" s="94">
        <v>8006</v>
      </c>
      <c r="T26" s="94">
        <v>7436.8</v>
      </c>
      <c r="U26" s="94">
        <v>7784.8</v>
      </c>
      <c r="V26" s="94">
        <v>7732.3</v>
      </c>
      <c r="W26" s="94">
        <v>8133.9</v>
      </c>
      <c r="X26" s="94">
        <v>8043.5</v>
      </c>
      <c r="Y26" s="94">
        <v>6822.6</v>
      </c>
      <c r="Z26" s="94">
        <v>7721.4</v>
      </c>
      <c r="AA26" s="94">
        <v>8906</v>
      </c>
      <c r="AB26" s="94">
        <f>SUM(P26:AA26)</f>
        <v>94770.700000000012</v>
      </c>
      <c r="AC26" s="94">
        <f t="shared" si="1"/>
        <v>2721.2000000000116</v>
      </c>
      <c r="AD26" s="94">
        <f t="shared" si="2"/>
        <v>2.9562355037235526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2:83" ht="15.95" customHeight="1">
      <c r="B27" s="59" t="s">
        <v>38</v>
      </c>
      <c r="C27" s="94">
        <v>4405.7</v>
      </c>
      <c r="D27" s="94">
        <v>4903.3</v>
      </c>
      <c r="E27" s="94">
        <v>5571.8</v>
      </c>
      <c r="F27" s="94">
        <v>5163.3</v>
      </c>
      <c r="G27" s="94">
        <v>5458.7</v>
      </c>
      <c r="H27" s="94">
        <v>5526</v>
      </c>
      <c r="I27" s="94">
        <v>5225.8999999999996</v>
      </c>
      <c r="J27" s="94">
        <v>6031.3</v>
      </c>
      <c r="K27" s="94">
        <v>5880.1</v>
      </c>
      <c r="L27" s="94">
        <v>6280.4</v>
      </c>
      <c r="M27" s="94">
        <v>6518.6</v>
      </c>
      <c r="N27" s="94">
        <v>6197.3</v>
      </c>
      <c r="O27" s="94">
        <f>SUM(C27:N27)</f>
        <v>67162.399999999994</v>
      </c>
      <c r="P27" s="94">
        <v>5396.8</v>
      </c>
      <c r="Q27" s="94">
        <v>5364.9</v>
      </c>
      <c r="R27" s="94">
        <v>6197</v>
      </c>
      <c r="S27" s="94">
        <v>5660</v>
      </c>
      <c r="T27" s="94">
        <v>6521.2</v>
      </c>
      <c r="U27" s="94">
        <v>6131</v>
      </c>
      <c r="V27" s="94">
        <v>6201.3</v>
      </c>
      <c r="W27" s="94">
        <v>6675.3</v>
      </c>
      <c r="X27" s="94">
        <v>5557.3</v>
      </c>
      <c r="Y27" s="94">
        <v>7059.3</v>
      </c>
      <c r="Z27" s="94">
        <v>7294.2</v>
      </c>
      <c r="AA27" s="94">
        <v>6799.8</v>
      </c>
      <c r="AB27" s="94">
        <f>SUM(P27:AA27)</f>
        <v>74858.10000000002</v>
      </c>
      <c r="AC27" s="94">
        <f t="shared" si="1"/>
        <v>7695.7000000000262</v>
      </c>
      <c r="AD27" s="94">
        <f t="shared" si="2"/>
        <v>11.458345741069447</v>
      </c>
      <c r="AE27" s="9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2:83" ht="15.95" customHeight="1">
      <c r="B28" s="60" t="s">
        <v>39</v>
      </c>
      <c r="C28" s="93">
        <f t="shared" ref="C28:AB28" si="11">SUM(C29:C35)</f>
        <v>7736.6</v>
      </c>
      <c r="D28" s="93">
        <f t="shared" si="11"/>
        <v>6158.4000000000015</v>
      </c>
      <c r="E28" s="93">
        <f t="shared" si="11"/>
        <v>7086.4999999999991</v>
      </c>
      <c r="F28" s="93">
        <f t="shared" si="11"/>
        <v>6872.2000000000007</v>
      </c>
      <c r="G28" s="93">
        <f t="shared" si="11"/>
        <v>6504.0000000000009</v>
      </c>
      <c r="H28" s="93">
        <f t="shared" si="11"/>
        <v>7960.2999999999993</v>
      </c>
      <c r="I28" s="93">
        <f t="shared" si="11"/>
        <v>6673.5</v>
      </c>
      <c r="J28" s="93">
        <f t="shared" si="11"/>
        <v>7181.7000000000007</v>
      </c>
      <c r="K28" s="93">
        <f t="shared" si="11"/>
        <v>8046.8</v>
      </c>
      <c r="L28" s="93">
        <f t="shared" si="11"/>
        <v>7574.5</v>
      </c>
      <c r="M28" s="93">
        <f t="shared" si="11"/>
        <v>7548</v>
      </c>
      <c r="N28" s="93">
        <f t="shared" si="11"/>
        <v>9203.4999999999982</v>
      </c>
      <c r="O28" s="93">
        <f t="shared" si="11"/>
        <v>88545.999999999985</v>
      </c>
      <c r="P28" s="93">
        <f t="shared" si="11"/>
        <v>8826.2999999999993</v>
      </c>
      <c r="Q28" s="93">
        <f t="shared" si="11"/>
        <v>7844.4000000000005</v>
      </c>
      <c r="R28" s="93">
        <f t="shared" si="11"/>
        <v>8506.2000000000007</v>
      </c>
      <c r="S28" s="93">
        <f t="shared" si="11"/>
        <v>7363</v>
      </c>
      <c r="T28" s="93">
        <f t="shared" si="11"/>
        <v>7429.5999999999995</v>
      </c>
      <c r="U28" s="93">
        <f t="shared" si="11"/>
        <v>8155.3000000000011</v>
      </c>
      <c r="V28" s="93">
        <f t="shared" si="11"/>
        <v>8101.7</v>
      </c>
      <c r="W28" s="93">
        <f t="shared" si="11"/>
        <v>9087.9</v>
      </c>
      <c r="X28" s="93">
        <f t="shared" si="11"/>
        <v>8108</v>
      </c>
      <c r="Y28" s="93">
        <f t="shared" si="11"/>
        <v>7975.5999999999995</v>
      </c>
      <c r="Z28" s="93">
        <f t="shared" si="11"/>
        <v>9579.7000000000007</v>
      </c>
      <c r="AA28" s="93">
        <f t="shared" si="11"/>
        <v>9495.5000000000018</v>
      </c>
      <c r="AB28" s="93">
        <f t="shared" si="11"/>
        <v>100473.2</v>
      </c>
      <c r="AC28" s="93">
        <f t="shared" si="1"/>
        <v>11927.200000000012</v>
      </c>
      <c r="AD28" s="93">
        <f t="shared" si="2"/>
        <v>13.47006075937932</v>
      </c>
      <c r="AE28" s="9"/>
      <c r="AF28" s="5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2:83" ht="15.95" customHeight="1">
      <c r="B29" s="59" t="s">
        <v>40</v>
      </c>
      <c r="C29" s="94">
        <v>2339.9</v>
      </c>
      <c r="D29" s="94">
        <v>2467.1</v>
      </c>
      <c r="E29" s="94">
        <v>3197.7</v>
      </c>
      <c r="F29" s="94">
        <v>2569.1</v>
      </c>
      <c r="G29" s="94">
        <v>2513.6</v>
      </c>
      <c r="H29" s="94">
        <v>3033.3</v>
      </c>
      <c r="I29" s="94">
        <v>2383.1999999999998</v>
      </c>
      <c r="J29" s="94">
        <v>2617.9</v>
      </c>
      <c r="K29" s="94">
        <v>3111</v>
      </c>
      <c r="L29" s="94">
        <v>2581.5</v>
      </c>
      <c r="M29" s="94">
        <v>2361.4</v>
      </c>
      <c r="N29" s="94">
        <v>3521.7</v>
      </c>
      <c r="O29" s="94">
        <f t="shared" ref="O29:O35" si="12">SUM(C29:N29)</f>
        <v>32697.400000000005</v>
      </c>
      <c r="P29" s="94">
        <v>2609.5</v>
      </c>
      <c r="Q29" s="94">
        <v>3057.4</v>
      </c>
      <c r="R29" s="94">
        <v>3560.7</v>
      </c>
      <c r="S29" s="94">
        <v>2602.9</v>
      </c>
      <c r="T29" s="94">
        <v>2664.9</v>
      </c>
      <c r="U29" s="94">
        <v>3176.7</v>
      </c>
      <c r="V29" s="94">
        <v>2962.9</v>
      </c>
      <c r="W29" s="94">
        <v>3407.8</v>
      </c>
      <c r="X29" s="94">
        <v>2648.4</v>
      </c>
      <c r="Y29" s="94">
        <v>2756.1</v>
      </c>
      <c r="Z29" s="94">
        <v>3400.9</v>
      </c>
      <c r="AA29" s="94">
        <v>3299.8</v>
      </c>
      <c r="AB29" s="94">
        <f t="shared" ref="AB29:AB35" si="13">SUM(P29:AA29)</f>
        <v>36148</v>
      </c>
      <c r="AC29" s="94">
        <f t="shared" si="1"/>
        <v>3450.5999999999949</v>
      </c>
      <c r="AD29" s="94">
        <f t="shared" si="2"/>
        <v>10.55313266498252</v>
      </c>
      <c r="AE29" s="4"/>
      <c r="AF29" s="4"/>
      <c r="AG29" s="4"/>
      <c r="AH29" s="4"/>
      <c r="AI29" s="4"/>
      <c r="AJ29" s="2"/>
      <c r="AK29" s="2"/>
      <c r="AL29" s="2"/>
      <c r="AM29" s="2"/>
      <c r="AN29" s="2"/>
      <c r="AO29" s="2"/>
      <c r="AP29" s="2"/>
      <c r="AQ29" s="2"/>
      <c r="AR29" s="2"/>
    </row>
    <row r="30" spans="2:83" ht="15.95" customHeight="1">
      <c r="B30" s="59" t="s">
        <v>41</v>
      </c>
      <c r="C30" s="94">
        <v>789.5</v>
      </c>
      <c r="D30" s="94">
        <v>787.1</v>
      </c>
      <c r="E30" s="94">
        <v>1040</v>
      </c>
      <c r="F30" s="94">
        <v>906.4</v>
      </c>
      <c r="G30" s="94">
        <v>928.2</v>
      </c>
      <c r="H30" s="94">
        <v>1338.5</v>
      </c>
      <c r="I30" s="94">
        <v>1026.3</v>
      </c>
      <c r="J30" s="94">
        <v>1018.3</v>
      </c>
      <c r="K30" s="94">
        <v>1192.8</v>
      </c>
      <c r="L30" s="94">
        <v>1062.4000000000001</v>
      </c>
      <c r="M30" s="94">
        <v>1194.8</v>
      </c>
      <c r="N30" s="94">
        <v>1716</v>
      </c>
      <c r="O30" s="94">
        <f t="shared" si="12"/>
        <v>13000.3</v>
      </c>
      <c r="P30" s="94">
        <v>1227</v>
      </c>
      <c r="Q30" s="94">
        <v>1386.2</v>
      </c>
      <c r="R30" s="94">
        <v>1775.4</v>
      </c>
      <c r="S30" s="94">
        <v>1185.8</v>
      </c>
      <c r="T30" s="94">
        <v>1168.5999999999999</v>
      </c>
      <c r="U30" s="94">
        <v>1393.8</v>
      </c>
      <c r="V30" s="94">
        <v>1191.4000000000001</v>
      </c>
      <c r="W30" s="94">
        <v>1498.9</v>
      </c>
      <c r="X30" s="94">
        <v>1293.2</v>
      </c>
      <c r="Y30" s="94">
        <v>1319.4</v>
      </c>
      <c r="Z30" s="94">
        <v>1785.2</v>
      </c>
      <c r="AA30" s="94">
        <v>1701.7</v>
      </c>
      <c r="AB30" s="94">
        <f t="shared" si="13"/>
        <v>16926.600000000002</v>
      </c>
      <c r="AC30" s="94">
        <f t="shared" si="1"/>
        <v>3926.3000000000029</v>
      </c>
      <c r="AD30" s="94">
        <f t="shared" si="2"/>
        <v>30.201610732060054</v>
      </c>
      <c r="AE30" s="4"/>
      <c r="AF30" s="5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2:83" ht="15.95" customHeight="1">
      <c r="B31" s="59" t="s">
        <v>42</v>
      </c>
      <c r="C31" s="94">
        <v>2614.5</v>
      </c>
      <c r="D31" s="94">
        <v>1605.9</v>
      </c>
      <c r="E31" s="94">
        <v>1465.1</v>
      </c>
      <c r="F31" s="94">
        <v>1807</v>
      </c>
      <c r="G31" s="94">
        <v>1641.4</v>
      </c>
      <c r="H31" s="94">
        <v>1931.8</v>
      </c>
      <c r="I31" s="94">
        <v>1648.6</v>
      </c>
      <c r="J31" s="94">
        <v>2000.3</v>
      </c>
      <c r="K31" s="94">
        <v>1922.2</v>
      </c>
      <c r="L31" s="94">
        <v>2291.6</v>
      </c>
      <c r="M31" s="94">
        <v>2437</v>
      </c>
      <c r="N31" s="94">
        <v>2251.6</v>
      </c>
      <c r="O31" s="94">
        <f t="shared" si="12"/>
        <v>23616.999999999996</v>
      </c>
      <c r="P31" s="94">
        <v>3071.6</v>
      </c>
      <c r="Q31" s="94">
        <v>1938.2</v>
      </c>
      <c r="R31" s="94">
        <v>1627.1</v>
      </c>
      <c r="S31" s="94">
        <v>1869.8</v>
      </c>
      <c r="T31" s="94">
        <v>1970.5</v>
      </c>
      <c r="U31" s="94">
        <v>1816.5</v>
      </c>
      <c r="V31" s="94">
        <v>2171</v>
      </c>
      <c r="W31" s="94">
        <v>2126.6999999999998</v>
      </c>
      <c r="X31" s="94">
        <v>2486.9</v>
      </c>
      <c r="Y31" s="94">
        <v>1943.9</v>
      </c>
      <c r="Z31" s="94">
        <v>2144</v>
      </c>
      <c r="AA31" s="94">
        <v>2527.8000000000002</v>
      </c>
      <c r="AB31" s="94">
        <f t="shared" si="13"/>
        <v>25694</v>
      </c>
      <c r="AC31" s="94">
        <f t="shared" si="1"/>
        <v>2077.0000000000036</v>
      </c>
      <c r="AD31" s="94">
        <f t="shared" si="2"/>
        <v>8.7945124274886908</v>
      </c>
      <c r="AE31" s="4"/>
      <c r="AF31" s="2"/>
      <c r="AG31" s="5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</row>
    <row r="32" spans="2:83" ht="15.95" customHeight="1">
      <c r="B32" s="59" t="s">
        <v>43</v>
      </c>
      <c r="C32" s="94">
        <v>802</v>
      </c>
      <c r="D32" s="94">
        <v>173.8</v>
      </c>
      <c r="E32" s="94">
        <v>221.2</v>
      </c>
      <c r="F32" s="94">
        <v>253.6</v>
      </c>
      <c r="G32" s="94">
        <v>273.8</v>
      </c>
      <c r="H32" s="94">
        <v>295.39999999999998</v>
      </c>
      <c r="I32" s="94">
        <v>334.2</v>
      </c>
      <c r="J32" s="94">
        <v>326.8</v>
      </c>
      <c r="K32" s="94">
        <v>337.8</v>
      </c>
      <c r="L32" s="94">
        <v>327.2</v>
      </c>
      <c r="M32" s="94">
        <v>348.8</v>
      </c>
      <c r="N32" s="94">
        <v>422</v>
      </c>
      <c r="O32" s="94">
        <f t="shared" si="12"/>
        <v>4116.6000000000004</v>
      </c>
      <c r="P32" s="94">
        <v>647.5</v>
      </c>
      <c r="Q32" s="94">
        <v>196.8</v>
      </c>
      <c r="R32" s="94">
        <v>291.8</v>
      </c>
      <c r="S32" s="94">
        <v>361.4</v>
      </c>
      <c r="T32" s="94">
        <v>345.9</v>
      </c>
      <c r="U32" s="94">
        <v>361.3</v>
      </c>
      <c r="V32" s="94">
        <v>442.7</v>
      </c>
      <c r="W32" s="94">
        <v>695.4</v>
      </c>
      <c r="X32" s="94">
        <v>379.3</v>
      </c>
      <c r="Y32" s="94">
        <v>423.7</v>
      </c>
      <c r="Z32" s="94">
        <v>706.3</v>
      </c>
      <c r="AA32" s="94">
        <v>268.10000000000002</v>
      </c>
      <c r="AB32" s="94">
        <f t="shared" si="13"/>
        <v>5120.2000000000007</v>
      </c>
      <c r="AC32" s="94">
        <f t="shared" si="1"/>
        <v>1003.6000000000004</v>
      </c>
      <c r="AD32" s="94">
        <f t="shared" si="2"/>
        <v>24.379342175581797</v>
      </c>
      <c r="AE32" s="4"/>
      <c r="AF32" s="5"/>
      <c r="AG32" s="5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</row>
    <row r="33" spans="2:83" ht="15.95" customHeight="1">
      <c r="B33" s="59" t="s">
        <v>44</v>
      </c>
      <c r="C33" s="94">
        <v>600.29999999999995</v>
      </c>
      <c r="D33" s="94">
        <v>547.1</v>
      </c>
      <c r="E33" s="94">
        <v>548</v>
      </c>
      <c r="F33" s="94">
        <v>557.20000000000005</v>
      </c>
      <c r="G33" s="94">
        <v>555.79999999999995</v>
      </c>
      <c r="H33" s="94">
        <v>570.9</v>
      </c>
      <c r="I33" s="94">
        <v>472.3</v>
      </c>
      <c r="J33" s="94">
        <v>571.29999999999995</v>
      </c>
      <c r="K33" s="94">
        <v>548.4</v>
      </c>
      <c r="L33" s="94">
        <v>553.29999999999995</v>
      </c>
      <c r="M33" s="94">
        <v>541.29999999999995</v>
      </c>
      <c r="N33" s="94">
        <v>541.5</v>
      </c>
      <c r="O33" s="94">
        <f t="shared" si="12"/>
        <v>6607.4000000000005</v>
      </c>
      <c r="P33" s="94">
        <v>584.79999999999995</v>
      </c>
      <c r="Q33" s="94">
        <v>551.9</v>
      </c>
      <c r="R33" s="94">
        <v>554</v>
      </c>
      <c r="S33" s="94">
        <v>557.29999999999995</v>
      </c>
      <c r="T33" s="94">
        <v>549.20000000000005</v>
      </c>
      <c r="U33" s="94">
        <v>570.29999999999995</v>
      </c>
      <c r="V33" s="94">
        <v>559</v>
      </c>
      <c r="W33" s="94">
        <v>572.6</v>
      </c>
      <c r="X33" s="94">
        <v>586.1</v>
      </c>
      <c r="Y33" s="94">
        <v>559.5</v>
      </c>
      <c r="Z33" s="94">
        <v>570.70000000000005</v>
      </c>
      <c r="AA33" s="94">
        <v>566</v>
      </c>
      <c r="AB33" s="94">
        <f t="shared" si="13"/>
        <v>6781.4000000000005</v>
      </c>
      <c r="AC33" s="94">
        <f t="shared" si="1"/>
        <v>174</v>
      </c>
      <c r="AD33" s="94">
        <f t="shared" si="2"/>
        <v>2.6334110240033901</v>
      </c>
      <c r="AE33" s="10"/>
      <c r="AF33" s="11"/>
      <c r="AG33" s="5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</row>
    <row r="34" spans="2:83" ht="15.95" customHeight="1">
      <c r="B34" s="59" t="s">
        <v>45</v>
      </c>
      <c r="C34" s="94">
        <v>421.6</v>
      </c>
      <c r="D34" s="94">
        <v>374.6</v>
      </c>
      <c r="E34" s="94">
        <v>362.9</v>
      </c>
      <c r="F34" s="94">
        <v>434.3</v>
      </c>
      <c r="G34" s="94">
        <v>371.5</v>
      </c>
      <c r="H34" s="94">
        <v>425.9</v>
      </c>
      <c r="I34" s="94">
        <v>550.70000000000005</v>
      </c>
      <c r="J34" s="94">
        <v>379.5</v>
      </c>
      <c r="K34" s="94">
        <v>390.1</v>
      </c>
      <c r="L34" s="94">
        <v>404</v>
      </c>
      <c r="M34" s="94">
        <v>356.5</v>
      </c>
      <c r="N34" s="94">
        <v>356.8</v>
      </c>
      <c r="O34" s="94">
        <f t="shared" si="12"/>
        <v>4828.4000000000005</v>
      </c>
      <c r="P34" s="94">
        <v>481.1</v>
      </c>
      <c r="Q34" s="94">
        <v>406.3</v>
      </c>
      <c r="R34" s="94">
        <v>379.9</v>
      </c>
      <c r="S34" s="94">
        <v>510.5</v>
      </c>
      <c r="T34" s="94">
        <v>403.8</v>
      </c>
      <c r="U34" s="94">
        <v>480.6</v>
      </c>
      <c r="V34" s="94">
        <v>443.3</v>
      </c>
      <c r="W34" s="94">
        <v>439.6</v>
      </c>
      <c r="X34" s="94">
        <v>437.7</v>
      </c>
      <c r="Y34" s="94">
        <v>440.2</v>
      </c>
      <c r="Z34" s="94">
        <v>395</v>
      </c>
      <c r="AA34" s="94">
        <v>418.4</v>
      </c>
      <c r="AB34" s="94">
        <f t="shared" si="13"/>
        <v>5236.3999999999996</v>
      </c>
      <c r="AC34" s="94">
        <f t="shared" si="1"/>
        <v>407.99999999999909</v>
      </c>
      <c r="AD34" s="94">
        <f t="shared" si="2"/>
        <v>8.450004142158873</v>
      </c>
      <c r="AE34" s="10"/>
      <c r="AF34" s="5"/>
      <c r="AG34" s="5"/>
      <c r="AH34" s="1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</row>
    <row r="35" spans="2:83" ht="15.95" customHeight="1">
      <c r="B35" s="59" t="s">
        <v>33</v>
      </c>
      <c r="C35" s="94">
        <v>168.8</v>
      </c>
      <c r="D35" s="94">
        <v>202.8</v>
      </c>
      <c r="E35" s="94">
        <v>251.6</v>
      </c>
      <c r="F35" s="94">
        <v>344.6</v>
      </c>
      <c r="G35" s="94">
        <v>219.7</v>
      </c>
      <c r="H35" s="94">
        <v>364.5</v>
      </c>
      <c r="I35" s="94">
        <v>258.2</v>
      </c>
      <c r="J35" s="94">
        <v>267.60000000000002</v>
      </c>
      <c r="K35" s="94">
        <v>544.5</v>
      </c>
      <c r="L35" s="94">
        <v>354.5</v>
      </c>
      <c r="M35" s="94">
        <v>308.2</v>
      </c>
      <c r="N35" s="94">
        <v>393.9</v>
      </c>
      <c r="O35" s="94">
        <f t="shared" si="12"/>
        <v>3678.9</v>
      </c>
      <c r="P35" s="94">
        <v>204.8</v>
      </c>
      <c r="Q35" s="94">
        <v>307.60000000000002</v>
      </c>
      <c r="R35" s="94">
        <v>317.3</v>
      </c>
      <c r="S35" s="94">
        <v>275.3</v>
      </c>
      <c r="T35" s="94">
        <v>326.7</v>
      </c>
      <c r="U35" s="94">
        <v>356.1</v>
      </c>
      <c r="V35" s="94">
        <v>331.4</v>
      </c>
      <c r="W35" s="94">
        <v>346.9</v>
      </c>
      <c r="X35" s="94">
        <v>276.39999999999998</v>
      </c>
      <c r="Y35" s="94">
        <v>532.79999999999995</v>
      </c>
      <c r="Z35" s="94">
        <v>577.6</v>
      </c>
      <c r="AA35" s="94">
        <v>713.7</v>
      </c>
      <c r="AB35" s="94">
        <f t="shared" si="13"/>
        <v>4566.6000000000004</v>
      </c>
      <c r="AC35" s="94">
        <f t="shared" si="1"/>
        <v>887.70000000000027</v>
      </c>
      <c r="AD35" s="94">
        <f t="shared" si="2"/>
        <v>24.129495229552319</v>
      </c>
      <c r="AE35" s="4"/>
      <c r="AF35" s="5"/>
      <c r="AG35" s="5"/>
      <c r="AH35" s="1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</row>
    <row r="36" spans="2:83" ht="15.95" customHeight="1">
      <c r="B36" s="58" t="s">
        <v>46</v>
      </c>
      <c r="C36" s="93">
        <f t="shared" ref="C36:AB36" si="14">SUM(C37:C41)</f>
        <v>1236.8</v>
      </c>
      <c r="D36" s="93">
        <f t="shared" si="14"/>
        <v>1116.8999999999999</v>
      </c>
      <c r="E36" s="93">
        <f t="shared" si="14"/>
        <v>979.4</v>
      </c>
      <c r="F36" s="93">
        <f t="shared" si="14"/>
        <v>845.2</v>
      </c>
      <c r="G36" s="93">
        <f t="shared" si="14"/>
        <v>776.69999999999993</v>
      </c>
      <c r="H36" s="93">
        <f t="shared" si="14"/>
        <v>828.5</v>
      </c>
      <c r="I36" s="93">
        <f t="shared" si="14"/>
        <v>787.99999999999989</v>
      </c>
      <c r="J36" s="93">
        <f t="shared" si="14"/>
        <v>848</v>
      </c>
      <c r="K36" s="93">
        <f t="shared" si="14"/>
        <v>859.19999999999993</v>
      </c>
      <c r="L36" s="93">
        <f t="shared" si="14"/>
        <v>1085.5</v>
      </c>
      <c r="M36" s="93">
        <f t="shared" si="14"/>
        <v>1219.2</v>
      </c>
      <c r="N36" s="93">
        <f t="shared" si="14"/>
        <v>1651.3000000000002</v>
      </c>
      <c r="O36" s="93">
        <f t="shared" si="14"/>
        <v>12234.7</v>
      </c>
      <c r="P36" s="93">
        <f t="shared" si="14"/>
        <v>1725.3</v>
      </c>
      <c r="Q36" s="93">
        <f t="shared" si="14"/>
        <v>954.5</v>
      </c>
      <c r="R36" s="93">
        <f t="shared" si="14"/>
        <v>980.3</v>
      </c>
      <c r="S36" s="93">
        <f t="shared" si="14"/>
        <v>778.2</v>
      </c>
      <c r="T36" s="93">
        <f t="shared" si="14"/>
        <v>919.1</v>
      </c>
      <c r="U36" s="93">
        <f t="shared" si="14"/>
        <v>880.50000000000011</v>
      </c>
      <c r="V36" s="93">
        <f t="shared" si="14"/>
        <v>874.90000000000009</v>
      </c>
      <c r="W36" s="93">
        <f t="shared" si="14"/>
        <v>871.09999999999991</v>
      </c>
      <c r="X36" s="93">
        <f t="shared" si="14"/>
        <v>745.1</v>
      </c>
      <c r="Y36" s="93">
        <f t="shared" si="14"/>
        <v>1113.5000000000002</v>
      </c>
      <c r="Z36" s="93">
        <f t="shared" si="14"/>
        <v>1116.5</v>
      </c>
      <c r="AA36" s="93">
        <f t="shared" si="14"/>
        <v>1620.2</v>
      </c>
      <c r="AB36" s="93">
        <f t="shared" si="14"/>
        <v>12579.2</v>
      </c>
      <c r="AC36" s="93">
        <f t="shared" si="1"/>
        <v>344.5</v>
      </c>
      <c r="AD36" s="93">
        <f t="shared" si="2"/>
        <v>2.8157617268915458</v>
      </c>
      <c r="AE36" s="9"/>
      <c r="AF36" s="2"/>
      <c r="AG36" s="2"/>
      <c r="AH36" s="1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2:83" ht="15.95" customHeight="1">
      <c r="B37" s="59" t="s">
        <v>47</v>
      </c>
      <c r="C37" s="94">
        <v>634.6</v>
      </c>
      <c r="D37" s="94">
        <v>886.5</v>
      </c>
      <c r="E37" s="94">
        <v>827.4</v>
      </c>
      <c r="F37" s="94">
        <v>704.5</v>
      </c>
      <c r="G37" s="94">
        <v>642.6</v>
      </c>
      <c r="H37" s="94">
        <v>681.7</v>
      </c>
      <c r="I37" s="94">
        <v>628.79999999999995</v>
      </c>
      <c r="J37" s="94">
        <v>698.2</v>
      </c>
      <c r="K37" s="94">
        <v>721.8</v>
      </c>
      <c r="L37" s="94">
        <v>824.8</v>
      </c>
      <c r="M37" s="94">
        <v>831.9</v>
      </c>
      <c r="N37" s="94">
        <v>820.2</v>
      </c>
      <c r="O37" s="94">
        <f t="shared" ref="O37:O42" si="15">SUM(C37:N37)</f>
        <v>8903</v>
      </c>
      <c r="P37" s="94">
        <v>894.9</v>
      </c>
      <c r="Q37" s="94">
        <v>777.5</v>
      </c>
      <c r="R37" s="94">
        <v>819.3</v>
      </c>
      <c r="S37" s="94">
        <v>633.9</v>
      </c>
      <c r="T37" s="94">
        <v>771.3</v>
      </c>
      <c r="U37" s="94">
        <v>729.1</v>
      </c>
      <c r="V37" s="94">
        <v>723.1</v>
      </c>
      <c r="W37" s="94">
        <v>727.7</v>
      </c>
      <c r="X37" s="94">
        <v>588.9</v>
      </c>
      <c r="Y37" s="94">
        <v>813.2</v>
      </c>
      <c r="Z37" s="94">
        <v>706.9</v>
      </c>
      <c r="AA37" s="94">
        <v>885.9</v>
      </c>
      <c r="AB37" s="94">
        <f t="shared" ref="AB37:AB42" si="16">SUM(P37:AA37)</f>
        <v>9071.6999999999989</v>
      </c>
      <c r="AC37" s="94">
        <f t="shared" si="1"/>
        <v>168.69999999999891</v>
      </c>
      <c r="AD37" s="94">
        <f t="shared" si="2"/>
        <v>1.8948668987981456</v>
      </c>
      <c r="AE37" s="9"/>
      <c r="AF37" s="2"/>
      <c r="AG37" s="2"/>
      <c r="AH37" s="1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2:83" ht="15.95" customHeight="1">
      <c r="B38" s="59" t="s">
        <v>48</v>
      </c>
      <c r="C38" s="94">
        <v>494.9</v>
      </c>
      <c r="D38" s="94">
        <v>115.3</v>
      </c>
      <c r="E38" s="94">
        <v>32.6</v>
      </c>
      <c r="F38" s="94">
        <v>26.2</v>
      </c>
      <c r="G38" s="94">
        <v>22.6</v>
      </c>
      <c r="H38" s="94">
        <v>24.3</v>
      </c>
      <c r="I38" s="94">
        <v>23.9</v>
      </c>
      <c r="J38" s="94">
        <v>24</v>
      </c>
      <c r="K38" s="94">
        <v>23.4</v>
      </c>
      <c r="L38" s="94">
        <v>152.5</v>
      </c>
      <c r="M38" s="94">
        <v>275.3</v>
      </c>
      <c r="N38" s="94">
        <v>717.2</v>
      </c>
      <c r="O38" s="94">
        <f t="shared" si="15"/>
        <v>1932.2</v>
      </c>
      <c r="P38" s="94">
        <v>705.4</v>
      </c>
      <c r="Q38" s="94">
        <v>56.4</v>
      </c>
      <c r="R38" s="94">
        <v>41.4</v>
      </c>
      <c r="S38" s="94">
        <v>30.6</v>
      </c>
      <c r="T38" s="94">
        <v>34</v>
      </c>
      <c r="U38" s="94">
        <v>32.700000000000003</v>
      </c>
      <c r="V38" s="94">
        <v>32.5</v>
      </c>
      <c r="W38" s="94">
        <v>32.4</v>
      </c>
      <c r="X38" s="94">
        <v>24.4</v>
      </c>
      <c r="Y38" s="94">
        <v>172.2</v>
      </c>
      <c r="Z38" s="94">
        <v>292.89999999999998</v>
      </c>
      <c r="AA38" s="94">
        <v>626.4</v>
      </c>
      <c r="AB38" s="94">
        <f t="shared" si="16"/>
        <v>2081.3000000000002</v>
      </c>
      <c r="AC38" s="94">
        <f t="shared" si="1"/>
        <v>149.10000000000014</v>
      </c>
      <c r="AD38" s="94">
        <f t="shared" si="2"/>
        <v>7.7165924852499801</v>
      </c>
      <c r="AE38" s="9"/>
      <c r="AF38" s="2"/>
      <c r="AG38" s="2"/>
      <c r="AH38" s="1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2:83" ht="15.95" customHeight="1">
      <c r="B39" s="59" t="s">
        <v>49</v>
      </c>
      <c r="C39" s="94">
        <v>15.6</v>
      </c>
      <c r="D39" s="94">
        <v>13.5</v>
      </c>
      <c r="E39" s="94">
        <v>15</v>
      </c>
      <c r="F39" s="94">
        <v>12.7</v>
      </c>
      <c r="G39" s="94">
        <v>12.4</v>
      </c>
      <c r="H39" s="94">
        <v>14.5</v>
      </c>
      <c r="I39" s="94">
        <v>33</v>
      </c>
      <c r="J39" s="94">
        <v>23.5</v>
      </c>
      <c r="K39" s="94">
        <v>11.5</v>
      </c>
      <c r="L39" s="94">
        <v>10.1</v>
      </c>
      <c r="M39" s="94">
        <v>11.7</v>
      </c>
      <c r="N39" s="94">
        <v>16.399999999999999</v>
      </c>
      <c r="O39" s="94">
        <f t="shared" si="15"/>
        <v>189.89999999999998</v>
      </c>
      <c r="P39" s="94">
        <v>16.5</v>
      </c>
      <c r="Q39" s="94">
        <v>12</v>
      </c>
      <c r="R39" s="94">
        <v>14.3</v>
      </c>
      <c r="S39" s="94">
        <v>11.1</v>
      </c>
      <c r="T39" s="94">
        <v>13.1</v>
      </c>
      <c r="U39" s="94">
        <v>11.6</v>
      </c>
      <c r="V39" s="94">
        <v>14.2</v>
      </c>
      <c r="W39" s="94">
        <v>7.3</v>
      </c>
      <c r="X39" s="94">
        <v>29.2</v>
      </c>
      <c r="Y39" s="94">
        <v>23.3</v>
      </c>
      <c r="Z39" s="94">
        <v>16.5</v>
      </c>
      <c r="AA39" s="94">
        <v>6.8</v>
      </c>
      <c r="AB39" s="94">
        <f t="shared" si="16"/>
        <v>175.9</v>
      </c>
      <c r="AC39" s="94">
        <f t="shared" si="1"/>
        <v>-13.999999999999972</v>
      </c>
      <c r="AD39" s="94">
        <f t="shared" si="2"/>
        <v>-7.3723012111637569</v>
      </c>
      <c r="AE39" s="1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2:83" ht="15.95" customHeight="1">
      <c r="B40" s="59" t="s">
        <v>50</v>
      </c>
      <c r="C40" s="94">
        <v>69.7</v>
      </c>
      <c r="D40" s="94">
        <v>82.3</v>
      </c>
      <c r="E40" s="94">
        <v>84.4</v>
      </c>
      <c r="F40" s="94">
        <v>79.3</v>
      </c>
      <c r="G40" s="94">
        <v>78.8</v>
      </c>
      <c r="H40" s="94">
        <v>86.5</v>
      </c>
      <c r="I40" s="94">
        <v>80.5</v>
      </c>
      <c r="J40" s="94">
        <v>81.8</v>
      </c>
      <c r="K40" s="94">
        <v>79.400000000000006</v>
      </c>
      <c r="L40" s="94">
        <v>75.7</v>
      </c>
      <c r="M40" s="94">
        <v>76.7</v>
      </c>
      <c r="N40" s="94">
        <v>74.8</v>
      </c>
      <c r="O40" s="94">
        <f t="shared" si="15"/>
        <v>949.9</v>
      </c>
      <c r="P40" s="94">
        <v>85</v>
      </c>
      <c r="Q40" s="94">
        <v>86.6</v>
      </c>
      <c r="R40" s="94">
        <v>83.7</v>
      </c>
      <c r="S40" s="94">
        <v>79.099999999999994</v>
      </c>
      <c r="T40" s="94">
        <v>79</v>
      </c>
      <c r="U40" s="94">
        <v>85.5</v>
      </c>
      <c r="V40" s="94">
        <v>83.7</v>
      </c>
      <c r="W40" s="94">
        <v>81.400000000000006</v>
      </c>
      <c r="X40" s="94">
        <v>80.7</v>
      </c>
      <c r="Y40" s="94">
        <v>82.9</v>
      </c>
      <c r="Z40" s="94">
        <v>77.7</v>
      </c>
      <c r="AA40" s="94">
        <v>79.400000000000006</v>
      </c>
      <c r="AB40" s="94">
        <f t="shared" si="16"/>
        <v>984.7</v>
      </c>
      <c r="AC40" s="94">
        <f t="shared" si="1"/>
        <v>34.800000000000068</v>
      </c>
      <c r="AD40" s="94">
        <f t="shared" si="2"/>
        <v>3.6635435308979969</v>
      </c>
      <c r="AE40" s="4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2:83" ht="15.95" customHeight="1">
      <c r="B41" s="59" t="s">
        <v>51</v>
      </c>
      <c r="C41" s="94">
        <v>22</v>
      </c>
      <c r="D41" s="94">
        <v>19.3</v>
      </c>
      <c r="E41" s="94">
        <v>20</v>
      </c>
      <c r="F41" s="94">
        <v>22.5</v>
      </c>
      <c r="G41" s="94">
        <v>20.3</v>
      </c>
      <c r="H41" s="94">
        <v>21.5</v>
      </c>
      <c r="I41" s="94">
        <v>21.8</v>
      </c>
      <c r="J41" s="94">
        <v>20.5</v>
      </c>
      <c r="K41" s="94">
        <v>23.1</v>
      </c>
      <c r="L41" s="94">
        <v>22.4</v>
      </c>
      <c r="M41" s="94">
        <v>23.6</v>
      </c>
      <c r="N41" s="94">
        <v>22.7</v>
      </c>
      <c r="O41" s="94">
        <f t="shared" si="15"/>
        <v>259.7</v>
      </c>
      <c r="P41" s="94">
        <v>23.5</v>
      </c>
      <c r="Q41" s="94">
        <v>22</v>
      </c>
      <c r="R41" s="94">
        <v>21.6</v>
      </c>
      <c r="S41" s="94">
        <v>23.5</v>
      </c>
      <c r="T41" s="94">
        <v>21.7</v>
      </c>
      <c r="U41" s="94">
        <v>21.6</v>
      </c>
      <c r="V41" s="94">
        <v>21.4</v>
      </c>
      <c r="W41" s="94">
        <v>22.3</v>
      </c>
      <c r="X41" s="94">
        <v>21.9</v>
      </c>
      <c r="Y41" s="94">
        <v>21.9</v>
      </c>
      <c r="Z41" s="94">
        <v>22.5</v>
      </c>
      <c r="AA41" s="94">
        <v>21.7</v>
      </c>
      <c r="AB41" s="94">
        <f t="shared" si="16"/>
        <v>265.60000000000002</v>
      </c>
      <c r="AC41" s="94">
        <f t="shared" si="1"/>
        <v>5.9000000000000341</v>
      </c>
      <c r="AD41" s="94">
        <f t="shared" si="2"/>
        <v>2.271852137081261</v>
      </c>
      <c r="AE41" s="1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2:83" ht="15.95" customHeight="1">
      <c r="B42" s="58" t="s">
        <v>52</v>
      </c>
      <c r="C42" s="93">
        <v>65.099999999999994</v>
      </c>
      <c r="D42" s="93">
        <v>87.8</v>
      </c>
      <c r="E42" s="93">
        <v>67.5</v>
      </c>
      <c r="F42" s="93">
        <v>63</v>
      </c>
      <c r="G42" s="93">
        <v>63.4</v>
      </c>
      <c r="H42" s="93">
        <v>68.900000000000006</v>
      </c>
      <c r="I42" s="93">
        <v>68.8</v>
      </c>
      <c r="J42" s="93">
        <v>75.2</v>
      </c>
      <c r="K42" s="93">
        <v>92.6</v>
      </c>
      <c r="L42" s="93">
        <v>79</v>
      </c>
      <c r="M42" s="93">
        <v>227.2</v>
      </c>
      <c r="N42" s="93">
        <v>103.9</v>
      </c>
      <c r="O42" s="93">
        <f t="shared" si="15"/>
        <v>1062.4000000000001</v>
      </c>
      <c r="P42" s="93">
        <v>134.69999999999999</v>
      </c>
      <c r="Q42" s="93">
        <v>99.2</v>
      </c>
      <c r="R42" s="93">
        <v>93.7</v>
      </c>
      <c r="S42" s="93">
        <v>75.2</v>
      </c>
      <c r="T42" s="93">
        <v>83.8</v>
      </c>
      <c r="U42" s="93">
        <v>92.7</v>
      </c>
      <c r="V42" s="93">
        <v>104.5</v>
      </c>
      <c r="W42" s="93">
        <v>85.2</v>
      </c>
      <c r="X42" s="93">
        <v>101.1</v>
      </c>
      <c r="Y42" s="93">
        <v>115.6</v>
      </c>
      <c r="Z42" s="93">
        <v>109.4</v>
      </c>
      <c r="AA42" s="93">
        <v>194.3</v>
      </c>
      <c r="AB42" s="93">
        <f t="shared" si="16"/>
        <v>1289.4000000000001</v>
      </c>
      <c r="AC42" s="93">
        <f t="shared" si="1"/>
        <v>227</v>
      </c>
      <c r="AD42" s="93">
        <f t="shared" si="2"/>
        <v>21.366716867469879</v>
      </c>
      <c r="AE42" s="3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2:83" ht="15.95" customHeight="1">
      <c r="B43" s="53" t="s">
        <v>53</v>
      </c>
      <c r="C43" s="95">
        <f t="shared" ref="C43:AB43" si="17">+C44+C47+C48</f>
        <v>2281.8999999999996</v>
      </c>
      <c r="D43" s="95">
        <f t="shared" si="17"/>
        <v>2355.4</v>
      </c>
      <c r="E43" s="95">
        <f t="shared" si="17"/>
        <v>2826</v>
      </c>
      <c r="F43" s="95">
        <f t="shared" si="17"/>
        <v>2672.3</v>
      </c>
      <c r="G43" s="95">
        <f t="shared" si="17"/>
        <v>2964.7999999999997</v>
      </c>
      <c r="H43" s="95">
        <f t="shared" si="17"/>
        <v>2660.8</v>
      </c>
      <c r="I43" s="95">
        <f t="shared" si="17"/>
        <v>2536.3000000000002</v>
      </c>
      <c r="J43" s="95">
        <f t="shared" si="17"/>
        <v>3025.7000000000003</v>
      </c>
      <c r="K43" s="95">
        <f t="shared" si="17"/>
        <v>2855.9</v>
      </c>
      <c r="L43" s="95">
        <f t="shared" si="17"/>
        <v>2856.3999999999996</v>
      </c>
      <c r="M43" s="95">
        <f t="shared" si="17"/>
        <v>3342.0999999999995</v>
      </c>
      <c r="N43" s="95">
        <f t="shared" si="17"/>
        <v>3123.4</v>
      </c>
      <c r="O43" s="95">
        <f t="shared" si="17"/>
        <v>33501</v>
      </c>
      <c r="P43" s="95">
        <f t="shared" si="17"/>
        <v>2499.2999999999997</v>
      </c>
      <c r="Q43" s="95">
        <f t="shared" si="17"/>
        <v>2470.6999999999998</v>
      </c>
      <c r="R43" s="95">
        <f t="shared" si="17"/>
        <v>3042.2999999999997</v>
      </c>
      <c r="S43" s="95">
        <f t="shared" si="17"/>
        <v>2677.8</v>
      </c>
      <c r="T43" s="95">
        <f t="shared" si="17"/>
        <v>2995.1000000000004</v>
      </c>
      <c r="U43" s="95">
        <f t="shared" si="17"/>
        <v>3339.3</v>
      </c>
      <c r="V43" s="95">
        <f t="shared" si="17"/>
        <v>2774.6</v>
      </c>
      <c r="W43" s="95">
        <f t="shared" si="17"/>
        <v>2968</v>
      </c>
      <c r="X43" s="95">
        <f t="shared" si="17"/>
        <v>2555.6</v>
      </c>
      <c r="Y43" s="95">
        <f t="shared" si="17"/>
        <v>3076.2</v>
      </c>
      <c r="Z43" s="95">
        <f t="shared" si="17"/>
        <v>3758</v>
      </c>
      <c r="AA43" s="95">
        <f t="shared" si="17"/>
        <v>3177.5</v>
      </c>
      <c r="AB43" s="95">
        <f t="shared" si="17"/>
        <v>35334.399999999994</v>
      </c>
      <c r="AC43" s="95">
        <f t="shared" si="1"/>
        <v>1833.3999999999942</v>
      </c>
      <c r="AD43" s="95">
        <f t="shared" si="2"/>
        <v>5.4726724575385628</v>
      </c>
      <c r="AE43" s="13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2:83" ht="15.95" customHeight="1">
      <c r="B44" s="61" t="s">
        <v>54</v>
      </c>
      <c r="C44" s="96">
        <f t="shared" ref="C44:AB44" si="18">SUM(C45:C46)</f>
        <v>1746.6</v>
      </c>
      <c r="D44" s="96">
        <f t="shared" si="18"/>
        <v>1837</v>
      </c>
      <c r="E44" s="96">
        <f t="shared" si="18"/>
        <v>2179.6</v>
      </c>
      <c r="F44" s="96">
        <f t="shared" si="18"/>
        <v>2090.6</v>
      </c>
      <c r="G44" s="96">
        <f t="shared" si="18"/>
        <v>2477.2999999999997</v>
      </c>
      <c r="H44" s="96">
        <f t="shared" si="18"/>
        <v>2185.5</v>
      </c>
      <c r="I44" s="96">
        <f t="shared" si="18"/>
        <v>2002.1</v>
      </c>
      <c r="J44" s="96">
        <f t="shared" si="18"/>
        <v>2412.3000000000002</v>
      </c>
      <c r="K44" s="96">
        <f t="shared" si="18"/>
        <v>2333.9</v>
      </c>
      <c r="L44" s="96">
        <f t="shared" si="18"/>
        <v>2450.6999999999998</v>
      </c>
      <c r="M44" s="96">
        <f t="shared" si="18"/>
        <v>2899.8999999999996</v>
      </c>
      <c r="N44" s="96">
        <f t="shared" si="18"/>
        <v>2670.6</v>
      </c>
      <c r="O44" s="96">
        <f t="shared" si="18"/>
        <v>27286.100000000002</v>
      </c>
      <c r="P44" s="96">
        <f t="shared" si="18"/>
        <v>1875.1</v>
      </c>
      <c r="Q44" s="96">
        <f t="shared" si="18"/>
        <v>1882.9</v>
      </c>
      <c r="R44" s="96">
        <f t="shared" si="18"/>
        <v>2440.1</v>
      </c>
      <c r="S44" s="96">
        <f t="shared" si="18"/>
        <v>2039.7</v>
      </c>
      <c r="T44" s="96">
        <f t="shared" si="18"/>
        <v>2452.3000000000002</v>
      </c>
      <c r="U44" s="96">
        <f t="shared" si="18"/>
        <v>2803.8</v>
      </c>
      <c r="V44" s="96">
        <f t="shared" si="18"/>
        <v>2185.1999999999998</v>
      </c>
      <c r="W44" s="96">
        <f t="shared" si="18"/>
        <v>2323.5</v>
      </c>
      <c r="X44" s="96">
        <f t="shared" si="18"/>
        <v>2043.3</v>
      </c>
      <c r="Y44" s="96">
        <f t="shared" si="18"/>
        <v>2669.2999999999997</v>
      </c>
      <c r="Z44" s="96">
        <f t="shared" si="18"/>
        <v>3295.9</v>
      </c>
      <c r="AA44" s="96">
        <f t="shared" si="18"/>
        <v>2691.6</v>
      </c>
      <c r="AB44" s="96">
        <f t="shared" si="18"/>
        <v>28702.699999999993</v>
      </c>
      <c r="AC44" s="96">
        <f t="shared" si="1"/>
        <v>1416.5999999999913</v>
      </c>
      <c r="AD44" s="96">
        <f t="shared" si="2"/>
        <v>5.1916543588126967</v>
      </c>
      <c r="AE44" s="1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2:83" ht="15.95" customHeight="1">
      <c r="B45" s="59" t="s">
        <v>55</v>
      </c>
      <c r="C45" s="94">
        <v>1746.6</v>
      </c>
      <c r="D45" s="94">
        <v>1837</v>
      </c>
      <c r="E45" s="94">
        <v>2179.6</v>
      </c>
      <c r="F45" s="94">
        <v>2043.4</v>
      </c>
      <c r="G45" s="94">
        <v>2143.1</v>
      </c>
      <c r="H45" s="94">
        <v>2185.5</v>
      </c>
      <c r="I45" s="94">
        <v>2002.1</v>
      </c>
      <c r="J45" s="94">
        <v>2310.4</v>
      </c>
      <c r="K45" s="94">
        <v>2333.9</v>
      </c>
      <c r="L45" s="94">
        <v>2396.1999999999998</v>
      </c>
      <c r="M45" s="94">
        <v>2663.7</v>
      </c>
      <c r="N45" s="94">
        <v>2555.5</v>
      </c>
      <c r="O45" s="94">
        <f>SUM(C45:N45)</f>
        <v>26397.000000000004</v>
      </c>
      <c r="P45" s="94">
        <v>1875.1</v>
      </c>
      <c r="Q45" s="94">
        <v>1882.9</v>
      </c>
      <c r="R45" s="94">
        <v>2276.4</v>
      </c>
      <c r="S45" s="94">
        <v>2039.7</v>
      </c>
      <c r="T45" s="94">
        <v>2452.3000000000002</v>
      </c>
      <c r="U45" s="94">
        <v>2195</v>
      </c>
      <c r="V45" s="94">
        <v>2185.1999999999998</v>
      </c>
      <c r="W45" s="94">
        <v>2323.5</v>
      </c>
      <c r="X45" s="94">
        <v>2043.3</v>
      </c>
      <c r="Y45" s="94">
        <v>2594.1</v>
      </c>
      <c r="Z45" s="94">
        <v>2717.3</v>
      </c>
      <c r="AA45" s="94">
        <v>2691.6</v>
      </c>
      <c r="AB45" s="94">
        <f>SUM(P45:AA45)</f>
        <v>27276.399999999994</v>
      </c>
      <c r="AC45" s="94">
        <f t="shared" si="1"/>
        <v>879.39999999999054</v>
      </c>
      <c r="AD45" s="94">
        <f t="shared" si="2"/>
        <v>3.3314391786945126</v>
      </c>
      <c r="AE45" s="1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2:83" ht="15.95" customHeight="1">
      <c r="B46" s="59" t="s">
        <v>33</v>
      </c>
      <c r="C46" s="94">
        <v>0</v>
      </c>
      <c r="D46" s="94">
        <v>0</v>
      </c>
      <c r="E46" s="94">
        <v>0</v>
      </c>
      <c r="F46" s="94">
        <v>47.2</v>
      </c>
      <c r="G46" s="94">
        <v>334.2</v>
      </c>
      <c r="H46" s="94">
        <v>0</v>
      </c>
      <c r="I46" s="94">
        <v>0</v>
      </c>
      <c r="J46" s="94">
        <v>101.9</v>
      </c>
      <c r="K46" s="94">
        <v>0</v>
      </c>
      <c r="L46" s="94">
        <v>54.5</v>
      </c>
      <c r="M46" s="94">
        <v>236.2</v>
      </c>
      <c r="N46" s="94">
        <v>115.1</v>
      </c>
      <c r="O46" s="94">
        <f>SUM(C46:N46)</f>
        <v>889.1</v>
      </c>
      <c r="P46" s="94">
        <v>0</v>
      </c>
      <c r="Q46" s="94">
        <v>0</v>
      </c>
      <c r="R46" s="94">
        <v>163.69999999999999</v>
      </c>
      <c r="S46" s="94">
        <v>0</v>
      </c>
      <c r="T46" s="94">
        <v>0</v>
      </c>
      <c r="U46" s="94">
        <v>608.79999999999995</v>
      </c>
      <c r="V46" s="94">
        <v>0</v>
      </c>
      <c r="W46" s="94">
        <v>0</v>
      </c>
      <c r="X46" s="94">
        <v>0</v>
      </c>
      <c r="Y46" s="94">
        <v>75.2</v>
      </c>
      <c r="Z46" s="94">
        <v>578.6</v>
      </c>
      <c r="AA46" s="94">
        <v>0</v>
      </c>
      <c r="AB46" s="94">
        <f>SUM(P46:AA46)</f>
        <v>1426.3000000000002</v>
      </c>
      <c r="AC46" s="94">
        <f t="shared" si="1"/>
        <v>537.20000000000016</v>
      </c>
      <c r="AD46" s="94">
        <f t="shared" si="2"/>
        <v>60.420650095602312</v>
      </c>
      <c r="AE46" s="1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2:83" ht="15.95" customHeight="1">
      <c r="B47" s="61" t="s">
        <v>56</v>
      </c>
      <c r="C47" s="96">
        <v>0</v>
      </c>
      <c r="D47" s="96">
        <v>0</v>
      </c>
      <c r="E47" s="96"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  <c r="N47" s="96">
        <v>0</v>
      </c>
      <c r="O47" s="96">
        <f>SUM(C47:N47)</f>
        <v>0</v>
      </c>
      <c r="P47" s="96">
        <v>0</v>
      </c>
      <c r="Q47" s="96">
        <v>0</v>
      </c>
      <c r="R47" s="96">
        <v>0</v>
      </c>
      <c r="S47" s="96">
        <v>0</v>
      </c>
      <c r="T47" s="96">
        <v>0</v>
      </c>
      <c r="U47" s="96">
        <v>0</v>
      </c>
      <c r="V47" s="96">
        <v>0</v>
      </c>
      <c r="W47" s="96">
        <v>0</v>
      </c>
      <c r="X47" s="96">
        <v>0</v>
      </c>
      <c r="Y47" s="96">
        <v>0</v>
      </c>
      <c r="Z47" s="96">
        <v>0</v>
      </c>
      <c r="AA47" s="96">
        <v>0</v>
      </c>
      <c r="AB47" s="96">
        <f>SUM(P47:AA47)</f>
        <v>0</v>
      </c>
      <c r="AC47" s="96">
        <f t="shared" si="1"/>
        <v>0</v>
      </c>
      <c r="AD47" s="97">
        <v>0</v>
      </c>
      <c r="AE47" s="1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2:83" ht="15.95" customHeight="1">
      <c r="B48" s="61" t="s">
        <v>57</v>
      </c>
      <c r="C48" s="96">
        <f t="shared" ref="C48:AB48" si="19">SUM(C49:C51)</f>
        <v>535.29999999999995</v>
      </c>
      <c r="D48" s="96">
        <f t="shared" si="19"/>
        <v>518.40000000000009</v>
      </c>
      <c r="E48" s="96">
        <f t="shared" si="19"/>
        <v>646.4</v>
      </c>
      <c r="F48" s="96">
        <f t="shared" si="19"/>
        <v>581.70000000000005</v>
      </c>
      <c r="G48" s="96">
        <f t="shared" si="19"/>
        <v>487.5</v>
      </c>
      <c r="H48" s="96">
        <f t="shared" si="19"/>
        <v>475.29999999999995</v>
      </c>
      <c r="I48" s="96">
        <f t="shared" si="19"/>
        <v>534.20000000000005</v>
      </c>
      <c r="J48" s="96">
        <f t="shared" si="19"/>
        <v>613.4</v>
      </c>
      <c r="K48" s="96">
        <f t="shared" si="19"/>
        <v>522</v>
      </c>
      <c r="L48" s="96">
        <f t="shared" si="19"/>
        <v>405.7</v>
      </c>
      <c r="M48" s="96">
        <f t="shared" si="19"/>
        <v>442.2</v>
      </c>
      <c r="N48" s="96">
        <f t="shared" si="19"/>
        <v>452.8</v>
      </c>
      <c r="O48" s="96">
        <f t="shared" si="19"/>
        <v>6214.9</v>
      </c>
      <c r="P48" s="96">
        <f t="shared" si="19"/>
        <v>624.19999999999993</v>
      </c>
      <c r="Q48" s="96">
        <f t="shared" si="19"/>
        <v>587.79999999999995</v>
      </c>
      <c r="R48" s="96">
        <f t="shared" si="19"/>
        <v>602.19999999999993</v>
      </c>
      <c r="S48" s="96">
        <f t="shared" si="19"/>
        <v>638.1</v>
      </c>
      <c r="T48" s="96">
        <f t="shared" si="19"/>
        <v>542.80000000000007</v>
      </c>
      <c r="U48" s="96">
        <f t="shared" si="19"/>
        <v>535.5</v>
      </c>
      <c r="V48" s="96">
        <f t="shared" si="19"/>
        <v>589.4</v>
      </c>
      <c r="W48" s="96">
        <f t="shared" si="19"/>
        <v>644.5</v>
      </c>
      <c r="X48" s="96">
        <f t="shared" si="19"/>
        <v>512.29999999999995</v>
      </c>
      <c r="Y48" s="96">
        <f t="shared" si="19"/>
        <v>406.9</v>
      </c>
      <c r="Z48" s="96">
        <f t="shared" si="19"/>
        <v>462.09999999999997</v>
      </c>
      <c r="AA48" s="96">
        <f t="shared" si="19"/>
        <v>485.9</v>
      </c>
      <c r="AB48" s="96">
        <f t="shared" si="19"/>
        <v>6631.6999999999989</v>
      </c>
      <c r="AC48" s="96">
        <f t="shared" si="1"/>
        <v>416.79999999999927</v>
      </c>
      <c r="AD48" s="96">
        <f t="shared" ref="AD48:AD77" si="20">+AC48/O48*100</f>
        <v>6.7064634990104315</v>
      </c>
      <c r="AE48" s="1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2:44" ht="15.95" customHeight="1">
      <c r="B49" s="59" t="s">
        <v>58</v>
      </c>
      <c r="C49" s="94">
        <v>508.1</v>
      </c>
      <c r="D49" s="94">
        <v>491.1</v>
      </c>
      <c r="E49" s="94">
        <v>619.6</v>
      </c>
      <c r="F49" s="94">
        <v>556.6</v>
      </c>
      <c r="G49" s="94">
        <v>463.9</v>
      </c>
      <c r="H49" s="94">
        <v>444.9</v>
      </c>
      <c r="I49" s="94">
        <v>508</v>
      </c>
      <c r="J49" s="94">
        <v>586.1</v>
      </c>
      <c r="K49" s="94">
        <v>496.3</v>
      </c>
      <c r="L49" s="94">
        <v>384.1</v>
      </c>
      <c r="M49" s="94">
        <v>414.4</v>
      </c>
      <c r="N49" s="94">
        <v>418.5</v>
      </c>
      <c r="O49" s="94">
        <f t="shared" ref="O49:O55" si="21">SUM(C49:N49)</f>
        <v>5891.6</v>
      </c>
      <c r="P49" s="94">
        <v>593.29999999999995</v>
      </c>
      <c r="Q49" s="94">
        <v>561</v>
      </c>
      <c r="R49" s="94">
        <v>567.4</v>
      </c>
      <c r="S49" s="94">
        <v>609.1</v>
      </c>
      <c r="T49" s="94">
        <v>513.20000000000005</v>
      </c>
      <c r="U49" s="94">
        <v>502.6</v>
      </c>
      <c r="V49" s="94">
        <v>557</v>
      </c>
      <c r="W49" s="94">
        <v>612.4</v>
      </c>
      <c r="X49" s="94">
        <v>481</v>
      </c>
      <c r="Y49" s="94">
        <v>372.7</v>
      </c>
      <c r="Z49" s="94">
        <v>429.7</v>
      </c>
      <c r="AA49" s="94">
        <v>452.2</v>
      </c>
      <c r="AB49" s="94">
        <f t="shared" ref="AB49:AB55" si="22">SUM(P49:AA49)</f>
        <v>6251.5999999999995</v>
      </c>
      <c r="AC49" s="94">
        <f t="shared" si="1"/>
        <v>359.99999999999909</v>
      </c>
      <c r="AD49" s="94">
        <f t="shared" si="20"/>
        <v>6.1103944599090072</v>
      </c>
      <c r="AE49" s="14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2:44" ht="15.95" customHeight="1">
      <c r="B50" s="59" t="s">
        <v>59</v>
      </c>
      <c r="C50" s="94">
        <v>11.3</v>
      </c>
      <c r="D50" s="94">
        <v>12.8</v>
      </c>
      <c r="E50" s="94">
        <v>13</v>
      </c>
      <c r="F50" s="94">
        <v>12.1</v>
      </c>
      <c r="G50" s="94">
        <v>10.1</v>
      </c>
      <c r="H50" s="94">
        <v>13.9</v>
      </c>
      <c r="I50" s="94">
        <v>13.2</v>
      </c>
      <c r="J50" s="94">
        <v>13.8</v>
      </c>
      <c r="K50" s="94">
        <v>13.2</v>
      </c>
      <c r="L50" s="94">
        <v>11.4</v>
      </c>
      <c r="M50" s="94">
        <v>12.8</v>
      </c>
      <c r="N50" s="94">
        <v>11.3</v>
      </c>
      <c r="O50" s="94">
        <f t="shared" si="21"/>
        <v>148.90000000000003</v>
      </c>
      <c r="P50" s="94">
        <v>12.8</v>
      </c>
      <c r="Q50" s="94">
        <v>11.8</v>
      </c>
      <c r="R50" s="94">
        <v>14.4</v>
      </c>
      <c r="S50" s="94">
        <v>10.7</v>
      </c>
      <c r="T50" s="94">
        <v>13.1</v>
      </c>
      <c r="U50" s="94">
        <v>14</v>
      </c>
      <c r="V50" s="94">
        <v>14.8</v>
      </c>
      <c r="W50" s="94">
        <v>14.2</v>
      </c>
      <c r="X50" s="94">
        <v>11.7</v>
      </c>
      <c r="Y50" s="94">
        <v>13</v>
      </c>
      <c r="Z50" s="94">
        <v>12.4</v>
      </c>
      <c r="AA50" s="94">
        <v>10</v>
      </c>
      <c r="AB50" s="94">
        <f t="shared" si="22"/>
        <v>152.9</v>
      </c>
      <c r="AC50" s="94">
        <f t="shared" si="1"/>
        <v>3.9999999999999716</v>
      </c>
      <c r="AD50" s="94">
        <f t="shared" si="20"/>
        <v>2.686366689053036</v>
      </c>
      <c r="AE50" s="1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2:44" ht="15.95" customHeight="1">
      <c r="B51" s="59" t="s">
        <v>33</v>
      </c>
      <c r="C51" s="94">
        <v>15.9</v>
      </c>
      <c r="D51" s="94">
        <v>14.5</v>
      </c>
      <c r="E51" s="94">
        <v>13.8</v>
      </c>
      <c r="F51" s="94">
        <v>13</v>
      </c>
      <c r="G51" s="94">
        <v>13.5</v>
      </c>
      <c r="H51" s="94">
        <v>16.5</v>
      </c>
      <c r="I51" s="94">
        <v>13</v>
      </c>
      <c r="J51" s="94">
        <v>13.5</v>
      </c>
      <c r="K51" s="94">
        <v>12.5</v>
      </c>
      <c r="L51" s="94">
        <v>10.199999999999999</v>
      </c>
      <c r="M51" s="94">
        <v>15</v>
      </c>
      <c r="N51" s="94">
        <v>23</v>
      </c>
      <c r="O51" s="94">
        <f t="shared" si="21"/>
        <v>174.4</v>
      </c>
      <c r="P51" s="98">
        <v>18.100000000000001</v>
      </c>
      <c r="Q51" s="94">
        <v>15</v>
      </c>
      <c r="R51" s="94">
        <v>20.399999999999999</v>
      </c>
      <c r="S51" s="94">
        <v>18.3</v>
      </c>
      <c r="T51" s="94">
        <v>16.5</v>
      </c>
      <c r="U51" s="94">
        <v>18.899999999999999</v>
      </c>
      <c r="V51" s="94">
        <v>17.600000000000001</v>
      </c>
      <c r="W51" s="94">
        <v>17.899999999999999</v>
      </c>
      <c r="X51" s="94">
        <v>19.600000000000001</v>
      </c>
      <c r="Y51" s="94">
        <v>21.2</v>
      </c>
      <c r="Z51" s="94">
        <v>20</v>
      </c>
      <c r="AA51" s="94">
        <v>23.7</v>
      </c>
      <c r="AB51" s="94">
        <f t="shared" si="22"/>
        <v>227.19999999999996</v>
      </c>
      <c r="AC51" s="94">
        <f t="shared" si="1"/>
        <v>52.799999999999955</v>
      </c>
      <c r="AD51" s="94">
        <f t="shared" si="20"/>
        <v>30.275229357798139</v>
      </c>
      <c r="AE51" s="1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2:44" ht="15.95" customHeight="1">
      <c r="B52" s="53" t="s">
        <v>60</v>
      </c>
      <c r="C52" s="93">
        <v>50.2</v>
      </c>
      <c r="D52" s="93">
        <v>61.9</v>
      </c>
      <c r="E52" s="93">
        <v>60.4</v>
      </c>
      <c r="F52" s="93">
        <v>51.4</v>
      </c>
      <c r="G52" s="93">
        <v>49.1</v>
      </c>
      <c r="H52" s="93">
        <v>52</v>
      </c>
      <c r="I52" s="93">
        <v>48.2</v>
      </c>
      <c r="J52" s="93">
        <v>53.7</v>
      </c>
      <c r="K52" s="93">
        <v>52</v>
      </c>
      <c r="L52" s="93">
        <v>62.3</v>
      </c>
      <c r="M52" s="93">
        <v>63.9</v>
      </c>
      <c r="N52" s="93">
        <v>61.8</v>
      </c>
      <c r="O52" s="93">
        <f t="shared" si="21"/>
        <v>666.89999999999986</v>
      </c>
      <c r="P52" s="93">
        <v>64.2</v>
      </c>
      <c r="Q52" s="93">
        <v>57.2</v>
      </c>
      <c r="R52" s="93">
        <v>60.7</v>
      </c>
      <c r="S52" s="93">
        <v>49.8</v>
      </c>
      <c r="T52" s="93">
        <v>58.4</v>
      </c>
      <c r="U52" s="93">
        <v>53.3</v>
      </c>
      <c r="V52" s="93">
        <v>56.6</v>
      </c>
      <c r="W52" s="93">
        <v>56.1</v>
      </c>
      <c r="X52" s="93">
        <v>39.200000000000003</v>
      </c>
      <c r="Y52" s="93">
        <v>58.3</v>
      </c>
      <c r="Z52" s="93">
        <v>53.5</v>
      </c>
      <c r="AA52" s="93">
        <v>67.7</v>
      </c>
      <c r="AB52" s="93">
        <f t="shared" si="22"/>
        <v>675.00000000000011</v>
      </c>
      <c r="AC52" s="93">
        <f t="shared" si="1"/>
        <v>8.1000000000002501</v>
      </c>
      <c r="AD52" s="93">
        <f t="shared" si="20"/>
        <v>1.214574898785463</v>
      </c>
      <c r="AE52" s="15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2:44" ht="15.95" customHeight="1">
      <c r="B53" s="53" t="s">
        <v>61</v>
      </c>
      <c r="C53" s="93">
        <v>0.1</v>
      </c>
      <c r="D53" s="93">
        <v>0</v>
      </c>
      <c r="E53" s="93">
        <v>0.1</v>
      </c>
      <c r="F53" s="93">
        <v>0.1</v>
      </c>
      <c r="G53" s="93">
        <v>0.1</v>
      </c>
      <c r="H53" s="93">
        <v>0.1</v>
      </c>
      <c r="I53" s="93">
        <v>0.1</v>
      </c>
      <c r="J53" s="93">
        <v>0.1</v>
      </c>
      <c r="K53" s="93">
        <v>0.1</v>
      </c>
      <c r="L53" s="93">
        <v>0.4</v>
      </c>
      <c r="M53" s="93">
        <v>0</v>
      </c>
      <c r="N53" s="93">
        <v>0.1</v>
      </c>
      <c r="O53" s="93">
        <f t="shared" si="21"/>
        <v>1.3</v>
      </c>
      <c r="P53" s="93">
        <v>0.1</v>
      </c>
      <c r="Q53" s="93">
        <v>0.1</v>
      </c>
      <c r="R53" s="93">
        <v>0</v>
      </c>
      <c r="S53" s="93">
        <v>0</v>
      </c>
      <c r="T53" s="93">
        <v>0.1</v>
      </c>
      <c r="U53" s="93">
        <v>0.2</v>
      </c>
      <c r="V53" s="93">
        <v>0</v>
      </c>
      <c r="W53" s="93">
        <v>0.2</v>
      </c>
      <c r="X53" s="93">
        <v>0</v>
      </c>
      <c r="Y53" s="93">
        <v>0.1</v>
      </c>
      <c r="Z53" s="93">
        <v>0.1</v>
      </c>
      <c r="AA53" s="93">
        <v>0</v>
      </c>
      <c r="AB53" s="93">
        <f t="shared" si="22"/>
        <v>0.89999999999999991</v>
      </c>
      <c r="AC53" s="93">
        <f t="shared" si="1"/>
        <v>-0.40000000000000013</v>
      </c>
      <c r="AD53" s="93">
        <f t="shared" si="20"/>
        <v>-30.769230769230777</v>
      </c>
      <c r="AE53" s="1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2:44" ht="15.95" customHeight="1">
      <c r="B54" s="53" t="s">
        <v>62</v>
      </c>
      <c r="C54" s="93">
        <v>110</v>
      </c>
      <c r="D54" s="93">
        <v>166.9</v>
      </c>
      <c r="E54" s="93">
        <v>120.7</v>
      </c>
      <c r="F54" s="93">
        <v>116.2</v>
      </c>
      <c r="G54" s="93">
        <v>116.5</v>
      </c>
      <c r="H54" s="93">
        <v>162.6</v>
      </c>
      <c r="I54" s="93">
        <v>112.6</v>
      </c>
      <c r="J54" s="93">
        <v>114.5</v>
      </c>
      <c r="K54" s="93">
        <v>114.3</v>
      </c>
      <c r="L54" s="93">
        <v>114.1</v>
      </c>
      <c r="M54" s="93">
        <v>193.2</v>
      </c>
      <c r="N54" s="93">
        <v>108.3</v>
      </c>
      <c r="O54" s="93">
        <f t="shared" si="21"/>
        <v>1549.8999999999999</v>
      </c>
      <c r="P54" s="93">
        <v>103.6</v>
      </c>
      <c r="Q54" s="93">
        <v>166.2</v>
      </c>
      <c r="R54" s="93">
        <v>176.6</v>
      </c>
      <c r="S54" s="93">
        <v>172.5</v>
      </c>
      <c r="T54" s="93">
        <v>220</v>
      </c>
      <c r="U54" s="93">
        <v>176.4</v>
      </c>
      <c r="V54" s="93">
        <v>225.2</v>
      </c>
      <c r="W54" s="93">
        <v>271.5</v>
      </c>
      <c r="X54" s="93">
        <v>286</v>
      </c>
      <c r="Y54" s="93">
        <v>178.4</v>
      </c>
      <c r="Z54" s="93">
        <v>435.1</v>
      </c>
      <c r="AA54" s="93">
        <v>223.6</v>
      </c>
      <c r="AB54" s="93">
        <f t="shared" si="22"/>
        <v>2635.1</v>
      </c>
      <c r="AC54" s="93">
        <f t="shared" si="1"/>
        <v>1085.2</v>
      </c>
      <c r="AD54" s="93">
        <f t="shared" si="20"/>
        <v>70.017420478740576</v>
      </c>
      <c r="AE54" s="1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2:44" ht="15.95" customHeight="1">
      <c r="B55" s="53" t="s">
        <v>63</v>
      </c>
      <c r="C55" s="93">
        <v>0</v>
      </c>
      <c r="D55" s="93">
        <v>20</v>
      </c>
      <c r="E55" s="93">
        <v>15</v>
      </c>
      <c r="F55" s="93">
        <v>15</v>
      </c>
      <c r="G55" s="93">
        <v>0</v>
      </c>
      <c r="H55" s="93">
        <v>0</v>
      </c>
      <c r="I55" s="93">
        <v>0</v>
      </c>
      <c r="J55" s="93">
        <v>45</v>
      </c>
      <c r="K55" s="93">
        <v>0</v>
      </c>
      <c r="L55" s="93">
        <v>0</v>
      </c>
      <c r="M55" s="93">
        <v>0</v>
      </c>
      <c r="N55" s="93">
        <v>0</v>
      </c>
      <c r="O55" s="93">
        <f t="shared" si="21"/>
        <v>95</v>
      </c>
      <c r="P55" s="93">
        <v>15.2</v>
      </c>
      <c r="Q55" s="93">
        <v>0.4</v>
      </c>
      <c r="R55" s="93">
        <v>0.2</v>
      </c>
      <c r="S55" s="93">
        <v>0.4</v>
      </c>
      <c r="T55" s="93">
        <v>30.2</v>
      </c>
      <c r="U55" s="93">
        <v>25</v>
      </c>
      <c r="V55" s="93">
        <v>0.4</v>
      </c>
      <c r="W55" s="93">
        <v>25.2</v>
      </c>
      <c r="X55" s="93">
        <v>1452.8</v>
      </c>
      <c r="Y55" s="93">
        <v>5.3</v>
      </c>
      <c r="Z55" s="93">
        <v>25.3</v>
      </c>
      <c r="AA55" s="93">
        <v>0.1</v>
      </c>
      <c r="AB55" s="93">
        <f t="shared" si="22"/>
        <v>1580.4999999999998</v>
      </c>
      <c r="AC55" s="93">
        <f t="shared" si="1"/>
        <v>1485.4999999999998</v>
      </c>
      <c r="AD55" s="93">
        <f t="shared" si="20"/>
        <v>1563.6842105263156</v>
      </c>
      <c r="AE55" s="14"/>
      <c r="AF55" s="16"/>
      <c r="AG55" s="17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2:44" ht="15.95" customHeight="1">
      <c r="B56" s="62" t="s">
        <v>64</v>
      </c>
      <c r="C56" s="93">
        <f>+C57+C68+C72</f>
        <v>1244.2</v>
      </c>
      <c r="D56" s="93">
        <f t="shared" ref="D56:AB56" si="23">+D57+D68+D72</f>
        <v>1630.0000000000002</v>
      </c>
      <c r="E56" s="93">
        <f t="shared" si="23"/>
        <v>1463.8</v>
      </c>
      <c r="F56" s="93">
        <f t="shared" si="23"/>
        <v>1653.1</v>
      </c>
      <c r="G56" s="93">
        <f t="shared" si="23"/>
        <v>1743.5999999999997</v>
      </c>
      <c r="H56" s="93">
        <f t="shared" si="23"/>
        <v>1521.3</v>
      </c>
      <c r="I56" s="93">
        <f t="shared" si="23"/>
        <v>1391.3</v>
      </c>
      <c r="J56" s="93">
        <f t="shared" si="23"/>
        <v>1570.3999999999999</v>
      </c>
      <c r="K56" s="93">
        <f t="shared" si="23"/>
        <v>1373.1000000000001</v>
      </c>
      <c r="L56" s="93">
        <f t="shared" si="23"/>
        <v>1245.9000000000001</v>
      </c>
      <c r="M56" s="93">
        <f t="shared" si="23"/>
        <v>1235.6000000000001</v>
      </c>
      <c r="N56" s="93">
        <f t="shared" si="23"/>
        <v>3027.6</v>
      </c>
      <c r="O56" s="93">
        <f t="shared" si="23"/>
        <v>19099.900000000001</v>
      </c>
      <c r="P56" s="93">
        <f t="shared" si="23"/>
        <v>1534.6000000000001</v>
      </c>
      <c r="Q56" s="93">
        <f t="shared" si="23"/>
        <v>1552.3</v>
      </c>
      <c r="R56" s="93">
        <f t="shared" si="23"/>
        <v>1587.3999999999999</v>
      </c>
      <c r="S56" s="93">
        <f t="shared" si="23"/>
        <v>1456.7</v>
      </c>
      <c r="T56" s="93">
        <f t="shared" si="23"/>
        <v>1565.8</v>
      </c>
      <c r="U56" s="93">
        <f t="shared" si="23"/>
        <v>1842.8999999999999</v>
      </c>
      <c r="V56" s="93">
        <f t="shared" si="23"/>
        <v>1870.2000000000003</v>
      </c>
      <c r="W56" s="93">
        <f t="shared" si="23"/>
        <v>1933.2</v>
      </c>
      <c r="X56" s="93">
        <f t="shared" si="23"/>
        <v>1641.1</v>
      </c>
      <c r="Y56" s="93">
        <f t="shared" si="23"/>
        <v>1481.0000000000002</v>
      </c>
      <c r="Z56" s="93">
        <f t="shared" si="23"/>
        <v>1608.6</v>
      </c>
      <c r="AA56" s="93">
        <f t="shared" si="23"/>
        <v>1767.5000000000002</v>
      </c>
      <c r="AB56" s="93">
        <f t="shared" si="23"/>
        <v>19841.300000000003</v>
      </c>
      <c r="AC56" s="93">
        <f t="shared" si="1"/>
        <v>741.40000000000146</v>
      </c>
      <c r="AD56" s="93">
        <f t="shared" si="20"/>
        <v>3.881695715684383</v>
      </c>
      <c r="AE56" s="1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2:44" ht="15.95" customHeight="1">
      <c r="B57" s="63" t="s">
        <v>65</v>
      </c>
      <c r="C57" s="93">
        <f>+C58+C63</f>
        <v>1031.4000000000001</v>
      </c>
      <c r="D57" s="93">
        <f t="shared" ref="D57:AB57" si="24">+D58+D63</f>
        <v>1337.7</v>
      </c>
      <c r="E57" s="93">
        <f t="shared" si="24"/>
        <v>1185.4000000000001</v>
      </c>
      <c r="F57" s="93">
        <f t="shared" si="24"/>
        <v>1375.6</v>
      </c>
      <c r="G57" s="93">
        <f t="shared" si="24"/>
        <v>1534.3999999999999</v>
      </c>
      <c r="H57" s="93">
        <f t="shared" si="24"/>
        <v>1234.3</v>
      </c>
      <c r="I57" s="93">
        <f t="shared" si="24"/>
        <v>1093.0999999999999</v>
      </c>
      <c r="J57" s="93">
        <f t="shared" si="24"/>
        <v>1264.1999999999998</v>
      </c>
      <c r="K57" s="93">
        <f t="shared" si="24"/>
        <v>1122.3000000000002</v>
      </c>
      <c r="L57" s="93">
        <f t="shared" si="24"/>
        <v>1042.5</v>
      </c>
      <c r="M57" s="93">
        <f t="shared" si="24"/>
        <v>971.2</v>
      </c>
      <c r="N57" s="93">
        <f t="shared" si="24"/>
        <v>2723.6</v>
      </c>
      <c r="O57" s="93">
        <f t="shared" si="24"/>
        <v>15915.700000000003</v>
      </c>
      <c r="P57" s="93">
        <f t="shared" si="24"/>
        <v>1247.3000000000002</v>
      </c>
      <c r="Q57" s="93">
        <f t="shared" si="24"/>
        <v>1294.3</v>
      </c>
      <c r="R57" s="93">
        <f t="shared" si="24"/>
        <v>1313.3999999999999</v>
      </c>
      <c r="S57" s="93">
        <f t="shared" si="24"/>
        <v>1199.7</v>
      </c>
      <c r="T57" s="93">
        <f t="shared" si="24"/>
        <v>1327.6000000000001</v>
      </c>
      <c r="U57" s="93">
        <f t="shared" si="24"/>
        <v>1525.6</v>
      </c>
      <c r="V57" s="93">
        <f t="shared" si="24"/>
        <v>1559.9</v>
      </c>
      <c r="W57" s="93">
        <f t="shared" si="24"/>
        <v>1688.5</v>
      </c>
      <c r="X57" s="93">
        <f t="shared" si="24"/>
        <v>1424.2</v>
      </c>
      <c r="Y57" s="93">
        <f t="shared" si="24"/>
        <v>1274.6000000000001</v>
      </c>
      <c r="Z57" s="93">
        <f t="shared" si="24"/>
        <v>1326.7</v>
      </c>
      <c r="AA57" s="93">
        <f t="shared" si="24"/>
        <v>1536.0000000000002</v>
      </c>
      <c r="AB57" s="93">
        <f t="shared" si="24"/>
        <v>16717.800000000003</v>
      </c>
      <c r="AC57" s="93">
        <f t="shared" si="1"/>
        <v>802.10000000000036</v>
      </c>
      <c r="AD57" s="93">
        <f t="shared" si="20"/>
        <v>5.0396778024215099</v>
      </c>
      <c r="AE57" s="4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2:44" ht="15.95" customHeight="1">
      <c r="B58" s="58" t="s">
        <v>66</v>
      </c>
      <c r="C58" s="93">
        <f t="shared" ref="C58:AB58" si="25">SUM(C59:C62)</f>
        <v>88.9</v>
      </c>
      <c r="D58" s="93">
        <f t="shared" si="25"/>
        <v>90</v>
      </c>
      <c r="E58" s="93">
        <f t="shared" si="25"/>
        <v>94.600000000000009</v>
      </c>
      <c r="F58" s="93">
        <f t="shared" si="25"/>
        <v>91.7</v>
      </c>
      <c r="G58" s="93">
        <f t="shared" si="25"/>
        <v>84.2</v>
      </c>
      <c r="H58" s="93">
        <f t="shared" si="25"/>
        <v>87.399999999999991</v>
      </c>
      <c r="I58" s="93">
        <f t="shared" si="25"/>
        <v>77</v>
      </c>
      <c r="J58" s="93">
        <f t="shared" si="25"/>
        <v>77.8</v>
      </c>
      <c r="K58" s="93">
        <f t="shared" si="25"/>
        <v>82.199999999999989</v>
      </c>
      <c r="L58" s="93">
        <f t="shared" si="25"/>
        <v>81</v>
      </c>
      <c r="M58" s="93">
        <f t="shared" si="25"/>
        <v>97.700000000000017</v>
      </c>
      <c r="N58" s="93">
        <f t="shared" si="25"/>
        <v>287.10000000000002</v>
      </c>
      <c r="O58" s="93">
        <f t="shared" si="25"/>
        <v>1239.5999999999999</v>
      </c>
      <c r="P58" s="93">
        <f t="shared" si="25"/>
        <v>80</v>
      </c>
      <c r="Q58" s="93">
        <f t="shared" si="25"/>
        <v>88.699999999999989</v>
      </c>
      <c r="R58" s="93">
        <f t="shared" si="25"/>
        <v>101</v>
      </c>
      <c r="S58" s="93">
        <f t="shared" si="25"/>
        <v>74.199999999999989</v>
      </c>
      <c r="T58" s="93">
        <f t="shared" si="25"/>
        <v>102.60000000000001</v>
      </c>
      <c r="U58" s="93">
        <f t="shared" si="25"/>
        <v>81.099999999999994</v>
      </c>
      <c r="V58" s="93">
        <f t="shared" si="25"/>
        <v>94.399999999999991</v>
      </c>
      <c r="W58" s="93">
        <f t="shared" si="25"/>
        <v>116.1</v>
      </c>
      <c r="X58" s="93">
        <f t="shared" si="25"/>
        <v>102.39999999999999</v>
      </c>
      <c r="Y58" s="93">
        <f t="shared" si="25"/>
        <v>100.7</v>
      </c>
      <c r="Z58" s="93">
        <f t="shared" si="25"/>
        <v>102.2</v>
      </c>
      <c r="AA58" s="93">
        <f t="shared" si="25"/>
        <v>148.9</v>
      </c>
      <c r="AB58" s="93">
        <f t="shared" si="25"/>
        <v>1192.3000000000002</v>
      </c>
      <c r="AC58" s="93">
        <f t="shared" si="1"/>
        <v>-47.299999999999727</v>
      </c>
      <c r="AD58" s="93">
        <f t="shared" si="20"/>
        <v>-3.8157470151661608</v>
      </c>
      <c r="AE58" s="1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2:44" ht="15.95" customHeight="1">
      <c r="B59" s="59" t="s">
        <v>67</v>
      </c>
      <c r="C59" s="94">
        <v>75.400000000000006</v>
      </c>
      <c r="D59" s="94">
        <v>82.2</v>
      </c>
      <c r="E59" s="94">
        <v>88.3</v>
      </c>
      <c r="F59" s="94">
        <v>86.5</v>
      </c>
      <c r="G59" s="94">
        <v>78.3</v>
      </c>
      <c r="H59" s="94">
        <v>81.3</v>
      </c>
      <c r="I59" s="94">
        <v>71.8</v>
      </c>
      <c r="J59" s="94">
        <v>68.8</v>
      </c>
      <c r="K59" s="94">
        <v>76.099999999999994</v>
      </c>
      <c r="L59" s="94">
        <v>76.3</v>
      </c>
      <c r="M59" s="94">
        <v>90.9</v>
      </c>
      <c r="N59" s="94">
        <v>69.3</v>
      </c>
      <c r="O59" s="94">
        <f>SUM(C59:N59)</f>
        <v>945.19999999999993</v>
      </c>
      <c r="P59" s="94">
        <v>74.2</v>
      </c>
      <c r="Q59" s="94">
        <v>81.599999999999994</v>
      </c>
      <c r="R59" s="94">
        <v>96</v>
      </c>
      <c r="S59" s="94">
        <v>69</v>
      </c>
      <c r="T59" s="94">
        <v>83.9</v>
      </c>
      <c r="U59" s="94">
        <v>75.7</v>
      </c>
      <c r="V59" s="94">
        <v>79.7</v>
      </c>
      <c r="W59" s="94">
        <v>84.3</v>
      </c>
      <c r="X59" s="94">
        <v>80.099999999999994</v>
      </c>
      <c r="Y59" s="94">
        <v>91.4</v>
      </c>
      <c r="Z59" s="94">
        <v>87.2</v>
      </c>
      <c r="AA59" s="94">
        <v>68.2</v>
      </c>
      <c r="AB59" s="94">
        <f>SUM(P59:AA59)</f>
        <v>971.30000000000007</v>
      </c>
      <c r="AC59" s="94">
        <f t="shared" si="1"/>
        <v>26.100000000000136</v>
      </c>
      <c r="AD59" s="94">
        <f t="shared" si="20"/>
        <v>2.7613203554803363</v>
      </c>
      <c r="AE59" s="18"/>
      <c r="AF59" s="16"/>
      <c r="AG59" s="16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2:44" ht="15.95" customHeight="1">
      <c r="B60" s="59" t="s">
        <v>68</v>
      </c>
      <c r="C60" s="94">
        <v>0.9</v>
      </c>
      <c r="D60" s="94">
        <v>2.7</v>
      </c>
      <c r="E60" s="94">
        <v>2.9</v>
      </c>
      <c r="F60" s="94">
        <v>2.7</v>
      </c>
      <c r="G60" s="94">
        <v>1.9</v>
      </c>
      <c r="H60" s="94">
        <v>2.6</v>
      </c>
      <c r="I60" s="94">
        <v>2.8</v>
      </c>
      <c r="J60" s="94">
        <v>3</v>
      </c>
      <c r="K60" s="94">
        <v>3.1</v>
      </c>
      <c r="L60" s="94">
        <v>3.1</v>
      </c>
      <c r="M60" s="94">
        <v>3.4</v>
      </c>
      <c r="N60" s="94">
        <v>1.4</v>
      </c>
      <c r="O60" s="94">
        <f>SUM(C60:N60)</f>
        <v>30.5</v>
      </c>
      <c r="P60" s="94">
        <v>1.8</v>
      </c>
      <c r="Q60" s="94">
        <v>2.7</v>
      </c>
      <c r="R60" s="94">
        <v>3.4</v>
      </c>
      <c r="S60" s="94">
        <v>2.6</v>
      </c>
      <c r="T60" s="94">
        <v>3.2</v>
      </c>
      <c r="U60" s="94">
        <v>3.1</v>
      </c>
      <c r="V60" s="94">
        <v>3.3</v>
      </c>
      <c r="W60" s="94">
        <v>3.3</v>
      </c>
      <c r="X60" s="94">
        <v>2.5</v>
      </c>
      <c r="Y60" s="94">
        <v>3.3</v>
      </c>
      <c r="Z60" s="94">
        <v>3.4</v>
      </c>
      <c r="AA60" s="94">
        <v>1.8</v>
      </c>
      <c r="AB60" s="94">
        <f>SUM(P60:AA60)</f>
        <v>34.4</v>
      </c>
      <c r="AC60" s="94">
        <f t="shared" si="1"/>
        <v>3.8999999999999986</v>
      </c>
      <c r="AD60" s="94">
        <f t="shared" si="20"/>
        <v>12.786885245901637</v>
      </c>
      <c r="AE60" s="1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2:44" ht="15.95" customHeight="1">
      <c r="B61" s="64" t="s">
        <v>69</v>
      </c>
      <c r="C61" s="94">
        <v>12.5</v>
      </c>
      <c r="D61" s="94">
        <v>5</v>
      </c>
      <c r="E61" s="94">
        <v>2.7</v>
      </c>
      <c r="F61" s="94">
        <v>2.4</v>
      </c>
      <c r="G61" s="94">
        <v>3.5</v>
      </c>
      <c r="H61" s="94">
        <v>3.4</v>
      </c>
      <c r="I61" s="94">
        <v>2.2000000000000002</v>
      </c>
      <c r="J61" s="94">
        <v>5.9</v>
      </c>
      <c r="K61" s="94">
        <v>2.9</v>
      </c>
      <c r="L61" s="94">
        <v>1.4</v>
      </c>
      <c r="M61" s="94">
        <v>2.9</v>
      </c>
      <c r="N61" s="94">
        <v>216.3</v>
      </c>
      <c r="O61" s="94">
        <f>SUM(C61:N61)</f>
        <v>261.10000000000002</v>
      </c>
      <c r="P61" s="94">
        <v>4</v>
      </c>
      <c r="Q61" s="94">
        <v>4.3</v>
      </c>
      <c r="R61" s="94">
        <v>1.5</v>
      </c>
      <c r="S61" s="94">
        <v>2.5</v>
      </c>
      <c r="T61" s="94">
        <v>15.2</v>
      </c>
      <c r="U61" s="94">
        <v>2.2000000000000002</v>
      </c>
      <c r="V61" s="94">
        <v>11.3</v>
      </c>
      <c r="W61" s="94">
        <v>27.2</v>
      </c>
      <c r="X61" s="94">
        <v>19.7</v>
      </c>
      <c r="Y61" s="94">
        <v>6</v>
      </c>
      <c r="Z61" s="94">
        <v>11.6</v>
      </c>
      <c r="AA61" s="94">
        <v>78.900000000000006</v>
      </c>
      <c r="AB61" s="94">
        <f>SUM(P61:AA61)</f>
        <v>184.4</v>
      </c>
      <c r="AC61" s="94">
        <f t="shared" si="1"/>
        <v>-76.700000000000017</v>
      </c>
      <c r="AD61" s="94">
        <f t="shared" si="20"/>
        <v>-29.375718115664501</v>
      </c>
      <c r="AE61" s="4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2:44" ht="15.95" customHeight="1">
      <c r="B62" s="59" t="s">
        <v>70</v>
      </c>
      <c r="C62" s="94">
        <v>0.1</v>
      </c>
      <c r="D62" s="94">
        <v>0.1</v>
      </c>
      <c r="E62" s="94">
        <v>0.7</v>
      </c>
      <c r="F62" s="94">
        <v>0.1</v>
      </c>
      <c r="G62" s="94">
        <v>0.5</v>
      </c>
      <c r="H62" s="94">
        <v>0.1</v>
      </c>
      <c r="I62" s="94">
        <v>0.2</v>
      </c>
      <c r="J62" s="94">
        <v>0.1</v>
      </c>
      <c r="K62" s="94">
        <v>0.1</v>
      </c>
      <c r="L62" s="94">
        <v>0.2</v>
      </c>
      <c r="M62" s="94">
        <v>0.5</v>
      </c>
      <c r="N62" s="94">
        <v>0.1</v>
      </c>
      <c r="O62" s="94">
        <f>SUM(C62:N62)</f>
        <v>2.8000000000000003</v>
      </c>
      <c r="P62" s="94">
        <v>0</v>
      </c>
      <c r="Q62" s="94">
        <v>0.1</v>
      </c>
      <c r="R62" s="94">
        <v>0.1</v>
      </c>
      <c r="S62" s="94">
        <v>0.1</v>
      </c>
      <c r="T62" s="94">
        <v>0.3</v>
      </c>
      <c r="U62" s="94">
        <v>0.1</v>
      </c>
      <c r="V62" s="94">
        <v>0.1</v>
      </c>
      <c r="W62" s="94">
        <v>1.3</v>
      </c>
      <c r="X62" s="94">
        <v>0.1</v>
      </c>
      <c r="Y62" s="94">
        <v>0</v>
      </c>
      <c r="Z62" s="94">
        <v>0</v>
      </c>
      <c r="AA62" s="94">
        <v>0</v>
      </c>
      <c r="AB62" s="94">
        <f>SUM(P62:AA62)</f>
        <v>2.2000000000000002</v>
      </c>
      <c r="AC62" s="94">
        <f t="shared" si="1"/>
        <v>-0.60000000000000009</v>
      </c>
      <c r="AD62" s="94">
        <f t="shared" si="20"/>
        <v>-21.428571428571431</v>
      </c>
      <c r="AE62" s="4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2:44" ht="15.95" customHeight="1">
      <c r="B63" s="58" t="s">
        <v>71</v>
      </c>
      <c r="C63" s="93">
        <f t="shared" ref="C63:AB63" si="26">SUM(C64:C67)</f>
        <v>942.5</v>
      </c>
      <c r="D63" s="93">
        <f t="shared" si="26"/>
        <v>1247.7</v>
      </c>
      <c r="E63" s="93">
        <f t="shared" si="26"/>
        <v>1090.8000000000002</v>
      </c>
      <c r="F63" s="93">
        <f t="shared" si="26"/>
        <v>1283.8999999999999</v>
      </c>
      <c r="G63" s="93">
        <f t="shared" si="26"/>
        <v>1450.1999999999998</v>
      </c>
      <c r="H63" s="93">
        <f t="shared" si="26"/>
        <v>1146.8999999999999</v>
      </c>
      <c r="I63" s="93">
        <f t="shared" si="26"/>
        <v>1016.1</v>
      </c>
      <c r="J63" s="93">
        <f t="shared" si="26"/>
        <v>1186.3999999999999</v>
      </c>
      <c r="K63" s="93">
        <f t="shared" si="26"/>
        <v>1040.1000000000001</v>
      </c>
      <c r="L63" s="93">
        <f t="shared" si="26"/>
        <v>961.50000000000011</v>
      </c>
      <c r="M63" s="93">
        <f t="shared" si="26"/>
        <v>873.5</v>
      </c>
      <c r="N63" s="93">
        <f t="shared" si="26"/>
        <v>2436.5</v>
      </c>
      <c r="O63" s="93">
        <f t="shared" si="26"/>
        <v>14676.100000000002</v>
      </c>
      <c r="P63" s="93">
        <f t="shared" si="26"/>
        <v>1167.3000000000002</v>
      </c>
      <c r="Q63" s="93">
        <f t="shared" si="26"/>
        <v>1205.5999999999999</v>
      </c>
      <c r="R63" s="93">
        <f t="shared" si="26"/>
        <v>1212.3999999999999</v>
      </c>
      <c r="S63" s="93">
        <f t="shared" si="26"/>
        <v>1125.5</v>
      </c>
      <c r="T63" s="93">
        <f t="shared" si="26"/>
        <v>1225.0000000000002</v>
      </c>
      <c r="U63" s="93">
        <f t="shared" si="26"/>
        <v>1444.5</v>
      </c>
      <c r="V63" s="93">
        <f t="shared" si="26"/>
        <v>1465.5</v>
      </c>
      <c r="W63" s="93">
        <f t="shared" si="26"/>
        <v>1572.4</v>
      </c>
      <c r="X63" s="93">
        <f t="shared" si="26"/>
        <v>1321.8</v>
      </c>
      <c r="Y63" s="93">
        <f t="shared" si="26"/>
        <v>1173.9000000000001</v>
      </c>
      <c r="Z63" s="93">
        <f t="shared" si="26"/>
        <v>1224.5</v>
      </c>
      <c r="AA63" s="93">
        <f t="shared" si="26"/>
        <v>1387.1000000000001</v>
      </c>
      <c r="AB63" s="93">
        <f t="shared" si="26"/>
        <v>15525.500000000002</v>
      </c>
      <c r="AC63" s="93">
        <f t="shared" si="1"/>
        <v>849.39999999999964</v>
      </c>
      <c r="AD63" s="93">
        <f t="shared" si="20"/>
        <v>5.7876411308181295</v>
      </c>
      <c r="AE63" s="1"/>
      <c r="AF63" s="5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2:44" ht="15.95" customHeight="1">
      <c r="B64" s="64" t="s">
        <v>72</v>
      </c>
      <c r="C64" s="94">
        <v>15.5</v>
      </c>
      <c r="D64" s="94">
        <v>20.7</v>
      </c>
      <c r="E64" s="94">
        <v>17.2</v>
      </c>
      <c r="F64" s="94">
        <v>12.1</v>
      </c>
      <c r="G64" s="94">
        <v>15.6</v>
      </c>
      <c r="H64" s="94">
        <v>23.3</v>
      </c>
      <c r="I64" s="94">
        <v>17.3</v>
      </c>
      <c r="J64" s="94">
        <v>12.3</v>
      </c>
      <c r="K64" s="94">
        <v>16.100000000000001</v>
      </c>
      <c r="L64" s="94">
        <v>17.7</v>
      </c>
      <c r="M64" s="94">
        <v>22.4</v>
      </c>
      <c r="N64" s="94">
        <v>15.5</v>
      </c>
      <c r="O64" s="94">
        <f>SUM(C64:N64)</f>
        <v>205.7</v>
      </c>
      <c r="P64" s="94">
        <v>12.4</v>
      </c>
      <c r="Q64" s="94">
        <v>23.9</v>
      </c>
      <c r="R64" s="94">
        <v>22.8</v>
      </c>
      <c r="S64" s="94">
        <v>19.8</v>
      </c>
      <c r="T64" s="94">
        <v>21.4</v>
      </c>
      <c r="U64" s="94">
        <v>21.8</v>
      </c>
      <c r="V64" s="94">
        <v>20.7</v>
      </c>
      <c r="W64" s="94">
        <v>23.5</v>
      </c>
      <c r="X64" s="94">
        <v>22.8</v>
      </c>
      <c r="Y64" s="94">
        <v>23.2</v>
      </c>
      <c r="Z64" s="94">
        <v>23.4</v>
      </c>
      <c r="AA64" s="94">
        <v>23.7</v>
      </c>
      <c r="AB64" s="94">
        <f>SUM(P64:AA64)</f>
        <v>259.39999999999998</v>
      </c>
      <c r="AC64" s="94">
        <f t="shared" si="1"/>
        <v>53.699999999999989</v>
      </c>
      <c r="AD64" s="94">
        <f t="shared" si="20"/>
        <v>26.105979581915406</v>
      </c>
      <c r="AE64" s="4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2:44" ht="15.95" customHeight="1">
      <c r="B65" s="64" t="s">
        <v>73</v>
      </c>
      <c r="C65" s="99">
        <v>826.4</v>
      </c>
      <c r="D65" s="94">
        <v>1087.8</v>
      </c>
      <c r="E65" s="94">
        <v>938.8</v>
      </c>
      <c r="F65" s="94">
        <v>1141</v>
      </c>
      <c r="G65" s="94">
        <v>1305.5</v>
      </c>
      <c r="H65" s="94">
        <v>992.8</v>
      </c>
      <c r="I65" s="94">
        <v>879.6</v>
      </c>
      <c r="J65" s="94">
        <v>1043.5999999999999</v>
      </c>
      <c r="K65" s="94">
        <v>882.3</v>
      </c>
      <c r="L65" s="94">
        <v>804.6</v>
      </c>
      <c r="M65" s="94">
        <v>706.7</v>
      </c>
      <c r="N65" s="94">
        <v>2292.6</v>
      </c>
      <c r="O65" s="99">
        <f>SUM(C65:N65)</f>
        <v>12901.7</v>
      </c>
      <c r="P65" s="99">
        <v>1031.7</v>
      </c>
      <c r="Q65" s="94">
        <v>1055.0999999999999</v>
      </c>
      <c r="R65" s="94">
        <v>1035.8</v>
      </c>
      <c r="S65" s="94">
        <v>987.9</v>
      </c>
      <c r="T65" s="94">
        <v>1056.7</v>
      </c>
      <c r="U65" s="94">
        <v>1135.4000000000001</v>
      </c>
      <c r="V65" s="94">
        <v>1225.7</v>
      </c>
      <c r="W65" s="94">
        <v>1366.9</v>
      </c>
      <c r="X65" s="94">
        <v>1099.2</v>
      </c>
      <c r="Y65" s="94">
        <v>992.7</v>
      </c>
      <c r="Z65" s="94">
        <v>977.1</v>
      </c>
      <c r="AA65" s="94">
        <v>1067.4000000000001</v>
      </c>
      <c r="AB65" s="99">
        <f>SUM(P65:AA65)</f>
        <v>13031.600000000002</v>
      </c>
      <c r="AC65" s="94">
        <f t="shared" si="1"/>
        <v>129.90000000000146</v>
      </c>
      <c r="AD65" s="94">
        <f t="shared" si="20"/>
        <v>1.0068440593100245</v>
      </c>
      <c r="AE65" s="1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2:44" ht="15.95" customHeight="1">
      <c r="B66" s="64" t="s">
        <v>74</v>
      </c>
      <c r="C66" s="100">
        <v>96.6</v>
      </c>
      <c r="D66" s="94">
        <v>134</v>
      </c>
      <c r="E66" s="94">
        <v>128.9</v>
      </c>
      <c r="F66" s="94">
        <v>123.5</v>
      </c>
      <c r="G66" s="94">
        <v>120</v>
      </c>
      <c r="H66" s="94">
        <v>125.5</v>
      </c>
      <c r="I66" s="94">
        <v>113.7</v>
      </c>
      <c r="J66" s="94">
        <v>124.3</v>
      </c>
      <c r="K66" s="94">
        <v>133.5</v>
      </c>
      <c r="L66" s="94">
        <v>132.5</v>
      </c>
      <c r="M66" s="94">
        <v>137.69999999999999</v>
      </c>
      <c r="N66" s="94">
        <v>121.4</v>
      </c>
      <c r="O66" s="100">
        <f>SUM(C66:N66)</f>
        <v>1491.6000000000001</v>
      </c>
      <c r="P66" s="100">
        <v>115.8</v>
      </c>
      <c r="Q66" s="94">
        <v>121.8</v>
      </c>
      <c r="R66" s="94">
        <v>144.30000000000001</v>
      </c>
      <c r="S66" s="94">
        <v>111.8</v>
      </c>
      <c r="T66" s="94">
        <v>140.19999999999999</v>
      </c>
      <c r="U66" s="94">
        <v>125.3</v>
      </c>
      <c r="V66" s="94">
        <v>123.8</v>
      </c>
      <c r="W66" s="94">
        <v>120.6</v>
      </c>
      <c r="X66" s="94">
        <v>117.6</v>
      </c>
      <c r="Y66" s="94">
        <v>146</v>
      </c>
      <c r="Z66" s="94">
        <v>139.4</v>
      </c>
      <c r="AA66" s="94">
        <v>126.4</v>
      </c>
      <c r="AB66" s="100">
        <f>SUM(P66:AA66)</f>
        <v>1533</v>
      </c>
      <c r="AC66" s="94">
        <f t="shared" si="1"/>
        <v>41.399999999999864</v>
      </c>
      <c r="AD66" s="94">
        <f t="shared" si="20"/>
        <v>2.7755430410297572</v>
      </c>
      <c r="AE66" s="1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2:44" ht="15.95" customHeight="1">
      <c r="B67" s="64" t="s">
        <v>33</v>
      </c>
      <c r="C67" s="94">
        <v>4</v>
      </c>
      <c r="D67" s="94">
        <v>5.2</v>
      </c>
      <c r="E67" s="94">
        <v>5.9</v>
      </c>
      <c r="F67" s="94">
        <v>7.3</v>
      </c>
      <c r="G67" s="94">
        <v>9.1</v>
      </c>
      <c r="H67" s="94">
        <v>5.3</v>
      </c>
      <c r="I67" s="94">
        <v>5.5</v>
      </c>
      <c r="J67" s="94">
        <v>6.2</v>
      </c>
      <c r="K67" s="94">
        <v>8.1999999999999993</v>
      </c>
      <c r="L67" s="94">
        <v>6.7</v>
      </c>
      <c r="M67" s="94">
        <v>6.7</v>
      </c>
      <c r="N67" s="94">
        <v>7</v>
      </c>
      <c r="O67" s="94">
        <f>SUM(C67:N67)</f>
        <v>77.100000000000009</v>
      </c>
      <c r="P67" s="94">
        <v>7.4</v>
      </c>
      <c r="Q67" s="94">
        <v>4.8</v>
      </c>
      <c r="R67" s="94">
        <v>9.5</v>
      </c>
      <c r="S67" s="94">
        <v>6</v>
      </c>
      <c r="T67" s="94">
        <v>6.7</v>
      </c>
      <c r="U67" s="94">
        <v>162</v>
      </c>
      <c r="V67" s="94">
        <v>95.3</v>
      </c>
      <c r="W67" s="94">
        <v>61.4</v>
      </c>
      <c r="X67" s="94">
        <v>82.2</v>
      </c>
      <c r="Y67" s="94">
        <v>12</v>
      </c>
      <c r="Z67" s="94">
        <v>84.6</v>
      </c>
      <c r="AA67" s="94">
        <v>169.6</v>
      </c>
      <c r="AB67" s="94">
        <f>SUM(P67:AA67)</f>
        <v>701.5</v>
      </c>
      <c r="AC67" s="94">
        <f t="shared" si="1"/>
        <v>624.4</v>
      </c>
      <c r="AD67" s="94">
        <f t="shared" si="20"/>
        <v>809.85732814526591</v>
      </c>
      <c r="AE67" s="1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2:44" ht="15.95" customHeight="1">
      <c r="B68" s="63" t="s">
        <v>75</v>
      </c>
      <c r="C68" s="93">
        <f t="shared" ref="C68:AB68" si="27">SUM(C69:C71)</f>
        <v>211</v>
      </c>
      <c r="D68" s="93">
        <f t="shared" si="27"/>
        <v>290.10000000000002</v>
      </c>
      <c r="E68" s="93">
        <f t="shared" si="27"/>
        <v>276.3</v>
      </c>
      <c r="F68" s="93">
        <f t="shared" si="27"/>
        <v>275.3</v>
      </c>
      <c r="G68" s="93">
        <f t="shared" si="27"/>
        <v>207.39999999999998</v>
      </c>
      <c r="H68" s="93">
        <f t="shared" si="27"/>
        <v>284.90000000000003</v>
      </c>
      <c r="I68" s="93">
        <f t="shared" si="27"/>
        <v>296</v>
      </c>
      <c r="J68" s="93">
        <f t="shared" si="27"/>
        <v>303.90000000000003</v>
      </c>
      <c r="K68" s="93">
        <f t="shared" si="27"/>
        <v>248.5</v>
      </c>
      <c r="L68" s="93">
        <f t="shared" si="27"/>
        <v>201.4</v>
      </c>
      <c r="M68" s="93">
        <f t="shared" si="27"/>
        <v>261.7</v>
      </c>
      <c r="N68" s="93">
        <f t="shared" si="27"/>
        <v>301.39999999999998</v>
      </c>
      <c r="O68" s="93">
        <f t="shared" si="27"/>
        <v>3157.9</v>
      </c>
      <c r="P68" s="93">
        <f t="shared" si="27"/>
        <v>284.5</v>
      </c>
      <c r="Q68" s="93">
        <f t="shared" si="27"/>
        <v>255.09999999999997</v>
      </c>
      <c r="R68" s="93">
        <f t="shared" si="27"/>
        <v>270.2</v>
      </c>
      <c r="S68" s="93">
        <f t="shared" si="27"/>
        <v>254</v>
      </c>
      <c r="T68" s="93">
        <f t="shared" si="27"/>
        <v>234.6</v>
      </c>
      <c r="U68" s="93">
        <f t="shared" si="27"/>
        <v>313.09999999999997</v>
      </c>
      <c r="V68" s="93">
        <f t="shared" si="27"/>
        <v>306.39999999999998</v>
      </c>
      <c r="W68" s="93">
        <f t="shared" si="27"/>
        <v>240.79999999999998</v>
      </c>
      <c r="X68" s="93">
        <f t="shared" si="27"/>
        <v>213.79999999999998</v>
      </c>
      <c r="Y68" s="93">
        <f t="shared" si="27"/>
        <v>202.7</v>
      </c>
      <c r="Z68" s="93">
        <f>SUM(Z69:Z71)</f>
        <v>278.39999999999998</v>
      </c>
      <c r="AA68" s="93">
        <f t="shared" si="27"/>
        <v>228.5</v>
      </c>
      <c r="AB68" s="93">
        <f t="shared" si="27"/>
        <v>3082.1000000000004</v>
      </c>
      <c r="AC68" s="93">
        <f t="shared" si="1"/>
        <v>-75.799999999999727</v>
      </c>
      <c r="AD68" s="93">
        <f t="shared" si="20"/>
        <v>-2.4003293327844366</v>
      </c>
      <c r="AE68" s="1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2:44" ht="15.95" customHeight="1">
      <c r="B69" s="59" t="s">
        <v>76</v>
      </c>
      <c r="C69" s="94">
        <v>134.4</v>
      </c>
      <c r="D69" s="94">
        <v>200.9</v>
      </c>
      <c r="E69" s="94">
        <v>178.4</v>
      </c>
      <c r="F69" s="94">
        <v>176.4</v>
      </c>
      <c r="G69" s="94">
        <v>126.3</v>
      </c>
      <c r="H69" s="94">
        <v>168.7</v>
      </c>
      <c r="I69" s="94">
        <v>185.2</v>
      </c>
      <c r="J69" s="94">
        <v>193.8</v>
      </c>
      <c r="K69" s="94">
        <v>160.19999999999999</v>
      </c>
      <c r="L69" s="94">
        <v>113</v>
      </c>
      <c r="M69" s="94">
        <v>175.1</v>
      </c>
      <c r="N69" s="94">
        <v>213.6</v>
      </c>
      <c r="O69" s="94">
        <f>SUM(C69:N69)</f>
        <v>2025.9999999999998</v>
      </c>
      <c r="P69" s="94">
        <v>184.4</v>
      </c>
      <c r="Q69" s="94">
        <v>181.6</v>
      </c>
      <c r="R69" s="94">
        <v>194.6</v>
      </c>
      <c r="S69" s="94">
        <v>174.8</v>
      </c>
      <c r="T69" s="94">
        <v>138.5</v>
      </c>
      <c r="U69" s="94">
        <v>212.1</v>
      </c>
      <c r="V69" s="94">
        <v>200.7</v>
      </c>
      <c r="W69" s="94">
        <v>155.19999999999999</v>
      </c>
      <c r="X69" s="94">
        <v>148.5</v>
      </c>
      <c r="Y69" s="94">
        <v>120.1</v>
      </c>
      <c r="Z69" s="94">
        <v>209.8</v>
      </c>
      <c r="AA69" s="94">
        <v>165</v>
      </c>
      <c r="AB69" s="94">
        <f>SUM(P69:AA69)</f>
        <v>2085.3000000000002</v>
      </c>
      <c r="AC69" s="94">
        <f t="shared" si="1"/>
        <v>59.300000000000409</v>
      </c>
      <c r="AD69" s="94">
        <f t="shared" si="20"/>
        <v>2.9269496544916294</v>
      </c>
      <c r="AE69" s="1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2:44" ht="15.95" customHeight="1">
      <c r="B70" s="59" t="s">
        <v>77</v>
      </c>
      <c r="C70" s="94">
        <v>75.099999999999994</v>
      </c>
      <c r="D70" s="94">
        <v>87.2</v>
      </c>
      <c r="E70" s="94">
        <v>95.8</v>
      </c>
      <c r="F70" s="94">
        <v>96.7</v>
      </c>
      <c r="G70" s="94">
        <v>79.099999999999994</v>
      </c>
      <c r="H70" s="94">
        <v>113.9</v>
      </c>
      <c r="I70" s="94">
        <v>108.7</v>
      </c>
      <c r="J70" s="94">
        <v>107.9</v>
      </c>
      <c r="K70" s="94">
        <v>86</v>
      </c>
      <c r="L70" s="94">
        <v>86.4</v>
      </c>
      <c r="M70" s="94">
        <v>84.4</v>
      </c>
      <c r="N70" s="94">
        <v>85.8</v>
      </c>
      <c r="O70" s="94">
        <f>SUM(C70:N70)</f>
        <v>1107</v>
      </c>
      <c r="P70" s="94">
        <v>97.6</v>
      </c>
      <c r="Q70" s="94">
        <v>71.3</v>
      </c>
      <c r="R70" s="94">
        <v>72.8</v>
      </c>
      <c r="S70" s="94">
        <v>77.099999999999994</v>
      </c>
      <c r="T70" s="94">
        <v>93.5</v>
      </c>
      <c r="U70" s="94">
        <v>98.6</v>
      </c>
      <c r="V70" s="94">
        <v>103.2</v>
      </c>
      <c r="W70" s="94">
        <v>83.1</v>
      </c>
      <c r="X70" s="94">
        <v>63.2</v>
      </c>
      <c r="Y70" s="94">
        <v>80</v>
      </c>
      <c r="Z70" s="94">
        <v>66.2</v>
      </c>
      <c r="AA70" s="94">
        <v>61.4</v>
      </c>
      <c r="AB70" s="94">
        <f>SUM(P70:AA70)</f>
        <v>968.00000000000011</v>
      </c>
      <c r="AC70" s="94">
        <f t="shared" si="1"/>
        <v>-138.99999999999989</v>
      </c>
      <c r="AD70" s="94">
        <f t="shared" si="20"/>
        <v>-12.556458897922301</v>
      </c>
      <c r="AE70" s="1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2:44" ht="15.95" customHeight="1">
      <c r="B71" s="59" t="s">
        <v>33</v>
      </c>
      <c r="C71" s="94">
        <v>1.5</v>
      </c>
      <c r="D71" s="94">
        <v>2</v>
      </c>
      <c r="E71" s="94">
        <v>2.1</v>
      </c>
      <c r="F71" s="94">
        <v>2.2000000000000002</v>
      </c>
      <c r="G71" s="94">
        <v>2</v>
      </c>
      <c r="H71" s="94">
        <v>2.2999999999999998</v>
      </c>
      <c r="I71" s="94">
        <v>2.1</v>
      </c>
      <c r="J71" s="94">
        <v>2.2000000000000002</v>
      </c>
      <c r="K71" s="94">
        <v>2.2999999999999998</v>
      </c>
      <c r="L71" s="94">
        <v>2</v>
      </c>
      <c r="M71" s="94">
        <v>2.2000000000000002</v>
      </c>
      <c r="N71" s="94">
        <v>2</v>
      </c>
      <c r="O71" s="94">
        <f>SUM(C71:N71)</f>
        <v>24.900000000000002</v>
      </c>
      <c r="P71" s="94">
        <v>2.5</v>
      </c>
      <c r="Q71" s="94">
        <v>2.2000000000000002</v>
      </c>
      <c r="R71" s="94">
        <v>2.8</v>
      </c>
      <c r="S71" s="94">
        <v>2.1</v>
      </c>
      <c r="T71" s="94">
        <v>2.6</v>
      </c>
      <c r="U71" s="94">
        <v>2.4</v>
      </c>
      <c r="V71" s="94">
        <v>2.5</v>
      </c>
      <c r="W71" s="94">
        <v>2.5</v>
      </c>
      <c r="X71" s="94">
        <v>2.1</v>
      </c>
      <c r="Y71" s="94">
        <v>2.6</v>
      </c>
      <c r="Z71" s="94">
        <v>2.4</v>
      </c>
      <c r="AA71" s="94">
        <v>2.1</v>
      </c>
      <c r="AB71" s="94">
        <f>SUM(P71:AA71)</f>
        <v>28.800000000000004</v>
      </c>
      <c r="AC71" s="94">
        <f t="shared" si="1"/>
        <v>3.9000000000000021</v>
      </c>
      <c r="AD71" s="94">
        <f t="shared" si="20"/>
        <v>15.662650602409645</v>
      </c>
      <c r="AE71" s="1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2:44" ht="15.95" customHeight="1">
      <c r="B72" s="63" t="s">
        <v>78</v>
      </c>
      <c r="C72" s="93">
        <v>1.8</v>
      </c>
      <c r="D72" s="93">
        <v>2.2000000000000002</v>
      </c>
      <c r="E72" s="93">
        <v>2.1</v>
      </c>
      <c r="F72" s="93">
        <v>2.2000000000000002</v>
      </c>
      <c r="G72" s="93">
        <v>1.8</v>
      </c>
      <c r="H72" s="93">
        <v>2.1</v>
      </c>
      <c r="I72" s="93">
        <v>2.2000000000000002</v>
      </c>
      <c r="J72" s="93">
        <v>2.2999999999999998</v>
      </c>
      <c r="K72" s="93">
        <v>2.2999999999999998</v>
      </c>
      <c r="L72" s="93">
        <v>2</v>
      </c>
      <c r="M72" s="93">
        <v>2.7</v>
      </c>
      <c r="N72" s="93">
        <v>2.6</v>
      </c>
      <c r="O72" s="93">
        <f>SUM(C72:N72)</f>
        <v>26.300000000000004</v>
      </c>
      <c r="P72" s="93">
        <v>2.8</v>
      </c>
      <c r="Q72" s="93">
        <v>2.9</v>
      </c>
      <c r="R72" s="93">
        <v>3.8</v>
      </c>
      <c r="S72" s="93">
        <v>3</v>
      </c>
      <c r="T72" s="93">
        <v>3.6</v>
      </c>
      <c r="U72" s="93">
        <v>4.2</v>
      </c>
      <c r="V72" s="93">
        <v>3.9</v>
      </c>
      <c r="W72" s="93">
        <v>3.9</v>
      </c>
      <c r="X72" s="93">
        <v>3.1</v>
      </c>
      <c r="Y72" s="93">
        <v>3.7</v>
      </c>
      <c r="Z72" s="93">
        <v>3.5</v>
      </c>
      <c r="AA72" s="93">
        <v>3</v>
      </c>
      <c r="AB72" s="93">
        <f>SUM(P72:AA72)</f>
        <v>41.4</v>
      </c>
      <c r="AC72" s="94">
        <f t="shared" ref="AC72:AC89" si="28">+AB72-O72</f>
        <v>15.099999999999994</v>
      </c>
      <c r="AD72" s="94">
        <f t="shared" si="20"/>
        <v>57.414448669201491</v>
      </c>
      <c r="AE72" s="1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2:44" ht="15.95" customHeight="1">
      <c r="B73" s="53" t="s">
        <v>79</v>
      </c>
      <c r="C73" s="93">
        <f t="shared" ref="C73:AB73" si="29">+C74+C79+C80</f>
        <v>120.3</v>
      </c>
      <c r="D73" s="93">
        <f t="shared" si="29"/>
        <v>415.3</v>
      </c>
      <c r="E73" s="93">
        <f t="shared" si="29"/>
        <v>170.5</v>
      </c>
      <c r="F73" s="93">
        <f t="shared" si="29"/>
        <v>3046.4</v>
      </c>
      <c r="G73" s="93">
        <f t="shared" si="29"/>
        <v>168.8</v>
      </c>
      <c r="H73" s="93">
        <f t="shared" si="29"/>
        <v>1470.1</v>
      </c>
      <c r="I73" s="93">
        <f t="shared" si="29"/>
        <v>192</v>
      </c>
      <c r="J73" s="93">
        <f t="shared" si="29"/>
        <v>220.6</v>
      </c>
      <c r="K73" s="93">
        <f t="shared" si="29"/>
        <v>1257.3999999999999</v>
      </c>
      <c r="L73" s="93">
        <f t="shared" si="29"/>
        <v>261.7</v>
      </c>
      <c r="M73" s="93">
        <f t="shared" si="29"/>
        <v>319.60000000000002</v>
      </c>
      <c r="N73" s="93">
        <f t="shared" si="29"/>
        <v>262.3</v>
      </c>
      <c r="O73" s="93">
        <f t="shared" si="29"/>
        <v>7905</v>
      </c>
      <c r="P73" s="93">
        <f t="shared" si="29"/>
        <v>198.09999999999997</v>
      </c>
      <c r="Q73" s="93">
        <f t="shared" si="29"/>
        <v>167.79999999999998</v>
      </c>
      <c r="R73" s="93">
        <f t="shared" si="29"/>
        <v>138.4</v>
      </c>
      <c r="S73" s="93">
        <f t="shared" si="29"/>
        <v>218.29999999999998</v>
      </c>
      <c r="T73" s="93">
        <f t="shared" si="29"/>
        <v>221.9</v>
      </c>
      <c r="U73" s="93">
        <f t="shared" si="29"/>
        <v>2979.9</v>
      </c>
      <c r="V73" s="93">
        <f t="shared" si="29"/>
        <v>327</v>
      </c>
      <c r="W73" s="93">
        <f t="shared" si="29"/>
        <v>1093.4000000000001</v>
      </c>
      <c r="X73" s="93">
        <f t="shared" si="29"/>
        <v>258.3</v>
      </c>
      <c r="Y73" s="93">
        <f t="shared" si="29"/>
        <v>1124.0999999999997</v>
      </c>
      <c r="Z73" s="93">
        <f t="shared" si="29"/>
        <v>450.10000000000008</v>
      </c>
      <c r="AA73" s="93">
        <f t="shared" si="29"/>
        <v>287.10000000000002</v>
      </c>
      <c r="AB73" s="93">
        <f t="shared" si="29"/>
        <v>7464.4000000000005</v>
      </c>
      <c r="AC73" s="93">
        <f t="shared" si="28"/>
        <v>-440.59999999999945</v>
      </c>
      <c r="AD73" s="93">
        <f t="shared" si="20"/>
        <v>-5.5736875395319352</v>
      </c>
      <c r="AE73" s="1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2:44" ht="15.95" customHeight="1">
      <c r="B74" s="63" t="s">
        <v>80</v>
      </c>
      <c r="C74" s="93">
        <f t="shared" ref="C74:AB74" si="30">SUM(C75:C78)</f>
        <v>112.2</v>
      </c>
      <c r="D74" s="93">
        <f t="shared" si="30"/>
        <v>398.6</v>
      </c>
      <c r="E74" s="93">
        <f t="shared" si="30"/>
        <v>157.5</v>
      </c>
      <c r="F74" s="93">
        <f t="shared" si="30"/>
        <v>3038.4</v>
      </c>
      <c r="G74" s="93">
        <f t="shared" si="30"/>
        <v>163.6</v>
      </c>
      <c r="H74" s="93">
        <f t="shared" si="30"/>
        <v>1460.5</v>
      </c>
      <c r="I74" s="93">
        <f t="shared" si="30"/>
        <v>177.1</v>
      </c>
      <c r="J74" s="93">
        <f t="shared" si="30"/>
        <v>207.6</v>
      </c>
      <c r="K74" s="93">
        <f t="shared" si="30"/>
        <v>1241.3</v>
      </c>
      <c r="L74" s="93">
        <f t="shared" si="30"/>
        <v>241.1</v>
      </c>
      <c r="M74" s="93">
        <f t="shared" si="30"/>
        <v>298.39999999999998</v>
      </c>
      <c r="N74" s="93">
        <f t="shared" si="30"/>
        <v>244.10000000000002</v>
      </c>
      <c r="O74" s="93">
        <f t="shared" si="30"/>
        <v>7740.4</v>
      </c>
      <c r="P74" s="93">
        <f t="shared" si="30"/>
        <v>188.2</v>
      </c>
      <c r="Q74" s="93">
        <f t="shared" si="30"/>
        <v>154.5</v>
      </c>
      <c r="R74" s="93">
        <f t="shared" si="30"/>
        <v>120.3</v>
      </c>
      <c r="S74" s="93">
        <f t="shared" si="30"/>
        <v>175</v>
      </c>
      <c r="T74" s="93">
        <f t="shared" si="30"/>
        <v>208.6</v>
      </c>
      <c r="U74" s="93">
        <f t="shared" si="30"/>
        <v>2964.6</v>
      </c>
      <c r="V74" s="93">
        <f t="shared" si="30"/>
        <v>313.7</v>
      </c>
      <c r="W74" s="93">
        <f t="shared" si="30"/>
        <v>1073.2</v>
      </c>
      <c r="X74" s="93">
        <f t="shared" si="30"/>
        <v>239.5</v>
      </c>
      <c r="Y74" s="93">
        <f t="shared" si="30"/>
        <v>1090.1999999999998</v>
      </c>
      <c r="Z74" s="93">
        <f t="shared" si="30"/>
        <v>404.20000000000005</v>
      </c>
      <c r="AA74" s="93">
        <f t="shared" si="30"/>
        <v>263.60000000000002</v>
      </c>
      <c r="AB74" s="93">
        <f t="shared" si="30"/>
        <v>7195.6</v>
      </c>
      <c r="AC74" s="93">
        <f t="shared" si="28"/>
        <v>-544.79999999999927</v>
      </c>
      <c r="AD74" s="93">
        <f t="shared" si="20"/>
        <v>-7.0383959485297822</v>
      </c>
      <c r="AE74" s="1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2:44" ht="15.95" customHeight="1">
      <c r="B75" s="59" t="s">
        <v>81</v>
      </c>
      <c r="C75" s="94">
        <v>0</v>
      </c>
      <c r="D75" s="94">
        <v>265.39999999999998</v>
      </c>
      <c r="E75" s="94">
        <v>0</v>
      </c>
      <c r="F75" s="94">
        <v>2854.9</v>
      </c>
      <c r="G75" s="94">
        <v>0</v>
      </c>
      <c r="H75" s="94">
        <v>1308.7</v>
      </c>
      <c r="I75" s="94">
        <v>0</v>
      </c>
      <c r="J75" s="94">
        <v>0</v>
      </c>
      <c r="K75" s="94">
        <v>1020</v>
      </c>
      <c r="L75" s="94">
        <v>0</v>
      </c>
      <c r="M75" s="94">
        <v>0</v>
      </c>
      <c r="N75" s="94">
        <v>0</v>
      </c>
      <c r="O75" s="94">
        <f t="shared" ref="O75:O81" si="31">SUM(C75:N75)</f>
        <v>5449</v>
      </c>
      <c r="P75" s="94">
        <v>0</v>
      </c>
      <c r="Q75" s="94">
        <v>0</v>
      </c>
      <c r="R75" s="94">
        <v>0</v>
      </c>
      <c r="S75" s="94">
        <v>0</v>
      </c>
      <c r="T75" s="94">
        <v>0</v>
      </c>
      <c r="U75" s="94">
        <v>2699.4</v>
      </c>
      <c r="V75" s="94">
        <v>0</v>
      </c>
      <c r="W75" s="94">
        <v>828.9</v>
      </c>
      <c r="X75" s="94">
        <v>0</v>
      </c>
      <c r="Y75" s="94">
        <v>828.8</v>
      </c>
      <c r="Z75" s="94">
        <v>136</v>
      </c>
      <c r="AA75" s="94">
        <v>0</v>
      </c>
      <c r="AB75" s="94">
        <f t="shared" ref="AB75:AB81" si="32">SUM(P75:AA75)</f>
        <v>4493.1000000000004</v>
      </c>
      <c r="AC75" s="94">
        <f t="shared" si="28"/>
        <v>-955.89999999999964</v>
      </c>
      <c r="AD75" s="93">
        <f t="shared" si="20"/>
        <v>-17.542668379519171</v>
      </c>
      <c r="AE75" s="1"/>
      <c r="AF75" s="5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2:44" ht="15.95" customHeight="1">
      <c r="B76" s="59" t="s">
        <v>82</v>
      </c>
      <c r="C76" s="101">
        <v>0</v>
      </c>
      <c r="D76" s="101">
        <v>0.3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50.8</v>
      </c>
      <c r="O76" s="94">
        <f>SUM(C76:N76)</f>
        <v>51.099999999999994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59.7</v>
      </c>
      <c r="V76" s="101">
        <v>129.69999999999999</v>
      </c>
      <c r="W76" s="101">
        <v>79.400000000000006</v>
      </c>
      <c r="X76" s="101">
        <v>81.400000000000006</v>
      </c>
      <c r="Y76" s="101">
        <v>68.400000000000006</v>
      </c>
      <c r="Z76" s="101">
        <v>46.9</v>
      </c>
      <c r="AA76" s="101">
        <v>78.099999999999994</v>
      </c>
      <c r="AB76" s="94">
        <f t="shared" si="32"/>
        <v>543.59999999999991</v>
      </c>
      <c r="AC76" s="94">
        <f t="shared" si="28"/>
        <v>492.49999999999989</v>
      </c>
      <c r="AD76" s="93">
        <f t="shared" si="20"/>
        <v>963.79647749510764</v>
      </c>
      <c r="AE76" s="1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2:44" ht="15.95" customHeight="1">
      <c r="B77" s="59" t="s">
        <v>83</v>
      </c>
      <c r="C77" s="94">
        <v>112.2</v>
      </c>
      <c r="D77" s="94">
        <v>132.9</v>
      </c>
      <c r="E77" s="94">
        <v>157.5</v>
      </c>
      <c r="F77" s="94">
        <v>183.5</v>
      </c>
      <c r="G77" s="94">
        <v>163.6</v>
      </c>
      <c r="H77" s="94">
        <v>151.80000000000001</v>
      </c>
      <c r="I77" s="94">
        <v>177.1</v>
      </c>
      <c r="J77" s="94">
        <v>207.6</v>
      </c>
      <c r="K77" s="94">
        <v>221.3</v>
      </c>
      <c r="L77" s="94">
        <v>241.1</v>
      </c>
      <c r="M77" s="94">
        <v>298.39999999999998</v>
      </c>
      <c r="N77" s="94">
        <v>193.3</v>
      </c>
      <c r="O77" s="94">
        <f t="shared" si="31"/>
        <v>2240.2999999999997</v>
      </c>
      <c r="P77" s="94">
        <v>188.2</v>
      </c>
      <c r="Q77" s="94">
        <v>154.5</v>
      </c>
      <c r="R77" s="94">
        <v>120.3</v>
      </c>
      <c r="S77" s="94">
        <v>175</v>
      </c>
      <c r="T77" s="94">
        <v>208.6</v>
      </c>
      <c r="U77" s="94">
        <v>205.5</v>
      </c>
      <c r="V77" s="94">
        <v>184</v>
      </c>
      <c r="W77" s="94">
        <v>164.9</v>
      </c>
      <c r="X77" s="94">
        <v>158.1</v>
      </c>
      <c r="Y77" s="94">
        <v>193</v>
      </c>
      <c r="Z77" s="94">
        <v>221.3</v>
      </c>
      <c r="AA77" s="94">
        <v>185.5</v>
      </c>
      <c r="AB77" s="94">
        <f t="shared" si="32"/>
        <v>2158.8999999999996</v>
      </c>
      <c r="AC77" s="94">
        <f t="shared" si="28"/>
        <v>-81.400000000000091</v>
      </c>
      <c r="AD77" s="94">
        <f t="shared" si="20"/>
        <v>-3.633441949738879</v>
      </c>
      <c r="AE77" s="1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2:44" ht="15.95" customHeight="1">
      <c r="B78" s="59" t="s">
        <v>33</v>
      </c>
      <c r="C78" s="94">
        <v>0</v>
      </c>
      <c r="D78" s="94">
        <v>0</v>
      </c>
      <c r="E78" s="94">
        <v>0</v>
      </c>
      <c r="F78" s="94">
        <v>0</v>
      </c>
      <c r="G78" s="94">
        <v>0</v>
      </c>
      <c r="H78" s="94">
        <v>0</v>
      </c>
      <c r="I78" s="94">
        <v>0</v>
      </c>
      <c r="J78" s="94">
        <v>0</v>
      </c>
      <c r="K78" s="94">
        <v>0</v>
      </c>
      <c r="L78" s="94">
        <v>0</v>
      </c>
      <c r="M78" s="94">
        <v>0</v>
      </c>
      <c r="N78" s="94">
        <v>0</v>
      </c>
      <c r="O78" s="94">
        <f t="shared" si="31"/>
        <v>0</v>
      </c>
      <c r="P78" s="94">
        <v>0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4">
        <v>0</v>
      </c>
      <c r="W78" s="94">
        <v>0</v>
      </c>
      <c r="X78" s="94">
        <v>0</v>
      </c>
      <c r="Y78" s="94">
        <v>0</v>
      </c>
      <c r="Z78" s="94">
        <v>0</v>
      </c>
      <c r="AA78" s="94">
        <v>0</v>
      </c>
      <c r="AB78" s="94">
        <f t="shared" si="32"/>
        <v>0</v>
      </c>
      <c r="AC78" s="94">
        <f t="shared" si="28"/>
        <v>0</v>
      </c>
      <c r="AD78" s="94">
        <v>0</v>
      </c>
      <c r="AE78" s="4"/>
      <c r="AF78" s="5"/>
      <c r="AG78" s="5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2:44" ht="15.95" customHeight="1">
      <c r="B79" s="63" t="s">
        <v>84</v>
      </c>
      <c r="C79" s="93">
        <v>5.8</v>
      </c>
      <c r="D79" s="93">
        <v>11.9</v>
      </c>
      <c r="E79" s="93">
        <v>7.1</v>
      </c>
      <c r="F79" s="93">
        <v>5.0999999999999996</v>
      </c>
      <c r="G79" s="93">
        <v>3.8</v>
      </c>
      <c r="H79" s="93">
        <v>7.1</v>
      </c>
      <c r="I79" s="93">
        <v>3.6</v>
      </c>
      <c r="J79" s="93">
        <v>8.1999999999999993</v>
      </c>
      <c r="K79" s="93">
        <v>12.8</v>
      </c>
      <c r="L79" s="93">
        <v>16.2</v>
      </c>
      <c r="M79" s="93">
        <v>9.6</v>
      </c>
      <c r="N79" s="93">
        <v>16.8</v>
      </c>
      <c r="O79" s="93">
        <f t="shared" si="31"/>
        <v>107.99999999999999</v>
      </c>
      <c r="P79" s="93">
        <v>7.2</v>
      </c>
      <c r="Q79" s="93">
        <v>8.1999999999999993</v>
      </c>
      <c r="R79" s="93">
        <v>15</v>
      </c>
      <c r="S79" s="93">
        <v>39.6</v>
      </c>
      <c r="T79" s="93">
        <v>7.9</v>
      </c>
      <c r="U79" s="93">
        <v>11</v>
      </c>
      <c r="V79" s="93">
        <v>8.6</v>
      </c>
      <c r="W79" s="93">
        <v>17.2</v>
      </c>
      <c r="X79" s="93">
        <v>16.2</v>
      </c>
      <c r="Y79" s="93">
        <v>30.6</v>
      </c>
      <c r="Z79" s="93">
        <v>29.3</v>
      </c>
      <c r="AA79" s="93">
        <v>15.7</v>
      </c>
      <c r="AB79" s="93">
        <f t="shared" si="32"/>
        <v>206.5</v>
      </c>
      <c r="AC79" s="93">
        <f t="shared" si="28"/>
        <v>98.500000000000014</v>
      </c>
      <c r="AD79" s="93">
        <f t="shared" ref="AD79:AD89" si="33">+AC79/O79*100</f>
        <v>91.203703703703738</v>
      </c>
      <c r="AE79" s="4"/>
      <c r="AF79" s="23"/>
      <c r="AG79" s="24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2:44" ht="15.95" customHeight="1">
      <c r="B80" s="63" t="s">
        <v>85</v>
      </c>
      <c r="C80" s="93">
        <v>2.2999999999999998</v>
      </c>
      <c r="D80" s="93">
        <v>4.8</v>
      </c>
      <c r="E80" s="93">
        <v>5.9</v>
      </c>
      <c r="F80" s="93">
        <v>2.9</v>
      </c>
      <c r="G80" s="93">
        <v>1.4</v>
      </c>
      <c r="H80" s="93">
        <v>2.5</v>
      </c>
      <c r="I80" s="93">
        <v>11.3</v>
      </c>
      <c r="J80" s="93">
        <v>4.8</v>
      </c>
      <c r="K80" s="93">
        <v>3.3</v>
      </c>
      <c r="L80" s="93">
        <v>4.4000000000000004</v>
      </c>
      <c r="M80" s="93">
        <v>11.6</v>
      </c>
      <c r="N80" s="93">
        <v>1.4</v>
      </c>
      <c r="O80" s="93">
        <f t="shared" si="31"/>
        <v>56.599999999999994</v>
      </c>
      <c r="P80" s="93">
        <v>2.7</v>
      </c>
      <c r="Q80" s="93">
        <v>5.0999999999999996</v>
      </c>
      <c r="R80" s="93">
        <v>3.1</v>
      </c>
      <c r="S80" s="93">
        <v>3.7</v>
      </c>
      <c r="T80" s="93">
        <v>5.4</v>
      </c>
      <c r="U80" s="93">
        <v>4.3</v>
      </c>
      <c r="V80" s="93">
        <v>4.7</v>
      </c>
      <c r="W80" s="93">
        <v>3</v>
      </c>
      <c r="X80" s="93">
        <v>2.6</v>
      </c>
      <c r="Y80" s="93">
        <v>3.3</v>
      </c>
      <c r="Z80" s="93">
        <v>16.600000000000001</v>
      </c>
      <c r="AA80" s="93">
        <v>7.8</v>
      </c>
      <c r="AB80" s="93">
        <f t="shared" si="32"/>
        <v>62.3</v>
      </c>
      <c r="AC80" s="93">
        <f t="shared" si="28"/>
        <v>5.7000000000000028</v>
      </c>
      <c r="AD80" s="93">
        <f t="shared" si="33"/>
        <v>10.070671378091879</v>
      </c>
      <c r="AE80" s="1"/>
      <c r="AF80" s="5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2:44" ht="15.95" customHeight="1">
      <c r="B81" s="53" t="s">
        <v>118</v>
      </c>
      <c r="C81" s="93">
        <v>0</v>
      </c>
      <c r="D81" s="93">
        <v>0</v>
      </c>
      <c r="E81" s="93">
        <v>0</v>
      </c>
      <c r="F81" s="93">
        <v>0</v>
      </c>
      <c r="G81" s="93">
        <v>0</v>
      </c>
      <c r="H81" s="93">
        <v>0</v>
      </c>
      <c r="I81" s="93">
        <v>0</v>
      </c>
      <c r="J81" s="93">
        <v>0</v>
      </c>
      <c r="K81" s="93">
        <v>0</v>
      </c>
      <c r="L81" s="93">
        <v>0</v>
      </c>
      <c r="M81" s="93">
        <v>0</v>
      </c>
      <c r="N81" s="93">
        <v>0</v>
      </c>
      <c r="O81" s="93">
        <f t="shared" si="31"/>
        <v>0</v>
      </c>
      <c r="P81" s="93">
        <v>0</v>
      </c>
      <c r="Q81" s="93">
        <v>0</v>
      </c>
      <c r="R81" s="93">
        <v>0</v>
      </c>
      <c r="S81" s="93">
        <v>0</v>
      </c>
      <c r="T81" s="93">
        <v>0</v>
      </c>
      <c r="U81" s="93">
        <v>0</v>
      </c>
      <c r="V81" s="93">
        <v>0</v>
      </c>
      <c r="W81" s="93">
        <v>0</v>
      </c>
      <c r="X81" s="93">
        <v>0</v>
      </c>
      <c r="Y81" s="93">
        <v>0</v>
      </c>
      <c r="Z81" s="93">
        <v>0</v>
      </c>
      <c r="AA81" s="93">
        <v>0</v>
      </c>
      <c r="AB81" s="93">
        <f t="shared" si="32"/>
        <v>0</v>
      </c>
      <c r="AC81" s="93">
        <f t="shared" si="28"/>
        <v>0</v>
      </c>
      <c r="AD81" s="102">
        <v>0</v>
      </c>
      <c r="AE81" s="1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2:44" ht="15.95" customHeight="1">
      <c r="B82" s="62" t="s">
        <v>86</v>
      </c>
      <c r="C82" s="93">
        <f t="shared" ref="C82:AB82" si="34">+C83</f>
        <v>0</v>
      </c>
      <c r="D82" s="93">
        <f t="shared" si="34"/>
        <v>0</v>
      </c>
      <c r="E82" s="93">
        <f t="shared" si="34"/>
        <v>0.5</v>
      </c>
      <c r="F82" s="93">
        <f t="shared" si="34"/>
        <v>1.6</v>
      </c>
      <c r="G82" s="93">
        <f t="shared" si="34"/>
        <v>8.9</v>
      </c>
      <c r="H82" s="93">
        <f t="shared" si="34"/>
        <v>0.4</v>
      </c>
      <c r="I82" s="93">
        <f t="shared" si="34"/>
        <v>2.7</v>
      </c>
      <c r="J82" s="93">
        <f t="shared" si="34"/>
        <v>0</v>
      </c>
      <c r="K82" s="93">
        <f t="shared" si="34"/>
        <v>0</v>
      </c>
      <c r="L82" s="93">
        <f t="shared" si="34"/>
        <v>1.6</v>
      </c>
      <c r="M82" s="93">
        <f t="shared" si="34"/>
        <v>7.2</v>
      </c>
      <c r="N82" s="93">
        <f t="shared" si="34"/>
        <v>0</v>
      </c>
      <c r="O82" s="93">
        <f t="shared" si="34"/>
        <v>22.900000000000002</v>
      </c>
      <c r="P82" s="93">
        <f t="shared" si="34"/>
        <v>0</v>
      </c>
      <c r="Q82" s="93">
        <f t="shared" si="34"/>
        <v>0</v>
      </c>
      <c r="R82" s="93">
        <f t="shared" si="34"/>
        <v>0</v>
      </c>
      <c r="S82" s="93">
        <f t="shared" si="34"/>
        <v>0</v>
      </c>
      <c r="T82" s="93">
        <f t="shared" si="34"/>
        <v>0</v>
      </c>
      <c r="U82" s="93">
        <f t="shared" si="34"/>
        <v>0</v>
      </c>
      <c r="V82" s="93">
        <f t="shared" si="34"/>
        <v>0</v>
      </c>
      <c r="W82" s="93">
        <f t="shared" si="34"/>
        <v>20.3</v>
      </c>
      <c r="X82" s="93">
        <f t="shared" si="34"/>
        <v>0.2</v>
      </c>
      <c r="Y82" s="93">
        <f t="shared" si="34"/>
        <v>0</v>
      </c>
      <c r="Z82" s="93">
        <f t="shared" si="34"/>
        <v>0</v>
      </c>
      <c r="AA82" s="93">
        <f t="shared" si="34"/>
        <v>0</v>
      </c>
      <c r="AB82" s="93">
        <f t="shared" si="34"/>
        <v>20.5</v>
      </c>
      <c r="AC82" s="93">
        <f t="shared" si="28"/>
        <v>-2.4000000000000021</v>
      </c>
      <c r="AD82" s="93">
        <f t="shared" si="33"/>
        <v>-10.480349344978174</v>
      </c>
      <c r="AE82" s="4"/>
      <c r="AF82" s="5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2:44" ht="15.95" customHeight="1">
      <c r="B83" s="54" t="s">
        <v>87</v>
      </c>
      <c r="C83" s="94">
        <v>0</v>
      </c>
      <c r="D83" s="94">
        <v>0</v>
      </c>
      <c r="E83" s="94">
        <v>0.5</v>
      </c>
      <c r="F83" s="94">
        <v>1.6</v>
      </c>
      <c r="G83" s="94">
        <v>8.9</v>
      </c>
      <c r="H83" s="94">
        <v>0.4</v>
      </c>
      <c r="I83" s="94">
        <v>2.7</v>
      </c>
      <c r="J83" s="94">
        <v>0</v>
      </c>
      <c r="K83" s="94">
        <v>0</v>
      </c>
      <c r="L83" s="94">
        <v>1.6</v>
      </c>
      <c r="M83" s="94">
        <v>7.2</v>
      </c>
      <c r="N83" s="94">
        <v>0</v>
      </c>
      <c r="O83" s="94">
        <f>SUM(C83:N83)</f>
        <v>22.900000000000002</v>
      </c>
      <c r="P83" s="94">
        <v>0</v>
      </c>
      <c r="Q83" s="94">
        <v>0</v>
      </c>
      <c r="R83" s="94">
        <v>0</v>
      </c>
      <c r="S83" s="94">
        <v>0</v>
      </c>
      <c r="T83" s="94">
        <v>0</v>
      </c>
      <c r="U83" s="94">
        <v>0</v>
      </c>
      <c r="V83" s="94">
        <v>0</v>
      </c>
      <c r="W83" s="94">
        <v>20.3</v>
      </c>
      <c r="X83" s="94">
        <v>0.2</v>
      </c>
      <c r="Y83" s="94">
        <v>0</v>
      </c>
      <c r="Z83" s="94">
        <v>0</v>
      </c>
      <c r="AA83" s="94">
        <v>0</v>
      </c>
      <c r="AB83" s="94">
        <f>SUM(P83:AA83)</f>
        <v>20.5</v>
      </c>
      <c r="AC83" s="94">
        <f t="shared" si="28"/>
        <v>-2.4000000000000021</v>
      </c>
      <c r="AD83" s="94">
        <f t="shared" si="33"/>
        <v>-10.480349344978174</v>
      </c>
      <c r="AE83" s="4"/>
      <c r="AF83" s="2"/>
      <c r="AG83" s="5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2:44" ht="15.95" customHeight="1" thickBot="1">
      <c r="B84" s="65" t="s">
        <v>88</v>
      </c>
      <c r="C84" s="103">
        <f t="shared" ref="C84:AB84" si="35">+C82+C8</f>
        <v>41856.399999999994</v>
      </c>
      <c r="D84" s="103">
        <f t="shared" si="35"/>
        <v>33844.900000000009</v>
      </c>
      <c r="E84" s="103">
        <f t="shared" si="35"/>
        <v>39671.9</v>
      </c>
      <c r="F84" s="103">
        <f t="shared" si="35"/>
        <v>49273.9</v>
      </c>
      <c r="G84" s="103">
        <f t="shared" si="35"/>
        <v>36981</v>
      </c>
      <c r="H84" s="103">
        <f t="shared" si="35"/>
        <v>38670.100000000006</v>
      </c>
      <c r="I84" s="103">
        <f t="shared" si="35"/>
        <v>38443.799999999996</v>
      </c>
      <c r="J84" s="103">
        <f t="shared" si="35"/>
        <v>37478.199999999997</v>
      </c>
      <c r="K84" s="103">
        <f t="shared" si="35"/>
        <v>39057.200000000004</v>
      </c>
      <c r="L84" s="103">
        <f t="shared" si="35"/>
        <v>41462.1</v>
      </c>
      <c r="M84" s="103">
        <f t="shared" si="35"/>
        <v>38716.099999999991</v>
      </c>
      <c r="N84" s="103">
        <f t="shared" si="35"/>
        <v>44858.200000000004</v>
      </c>
      <c r="O84" s="103">
        <f t="shared" si="35"/>
        <v>480313.8000000001</v>
      </c>
      <c r="P84" s="103">
        <f t="shared" si="35"/>
        <v>46954.099999999991</v>
      </c>
      <c r="Q84" s="103">
        <f t="shared" si="35"/>
        <v>36996.400000000001</v>
      </c>
      <c r="R84" s="103">
        <f t="shared" si="35"/>
        <v>40702.499999999993</v>
      </c>
      <c r="S84" s="103">
        <f t="shared" si="35"/>
        <v>46865.000000000007</v>
      </c>
      <c r="T84" s="103">
        <f t="shared" si="35"/>
        <v>48993.899999999994</v>
      </c>
      <c r="U84" s="103">
        <f t="shared" si="35"/>
        <v>46563.700000000004</v>
      </c>
      <c r="V84" s="103">
        <f t="shared" si="35"/>
        <v>41137.899999999994</v>
      </c>
      <c r="W84" s="103">
        <f t="shared" si="35"/>
        <v>44207.999999999993</v>
      </c>
      <c r="X84" s="103">
        <f t="shared" si="35"/>
        <v>41371.899999999994</v>
      </c>
      <c r="Y84" s="103">
        <f t="shared" si="35"/>
        <v>44917.599999999999</v>
      </c>
      <c r="Z84" s="103">
        <f t="shared" si="35"/>
        <v>44197.899999999994</v>
      </c>
      <c r="AA84" s="103">
        <f t="shared" si="35"/>
        <v>46580.499999999993</v>
      </c>
      <c r="AB84" s="103">
        <f t="shared" si="35"/>
        <v>529489.4</v>
      </c>
      <c r="AC84" s="103">
        <f t="shared" si="28"/>
        <v>49175.599999999919</v>
      </c>
      <c r="AD84" s="103">
        <f t="shared" si="33"/>
        <v>10.238223428100527</v>
      </c>
      <c r="AE84" s="4"/>
      <c r="AF84" s="5"/>
      <c r="AG84" s="2"/>
      <c r="AH84" s="5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2:44" ht="15.95" customHeight="1" thickTop="1">
      <c r="B85" s="53" t="s">
        <v>89</v>
      </c>
      <c r="C85" s="93">
        <v>59.3</v>
      </c>
      <c r="D85" s="93">
        <v>5.3</v>
      </c>
      <c r="E85" s="93">
        <v>14.5</v>
      </c>
      <c r="F85" s="93">
        <v>28.1</v>
      </c>
      <c r="G85" s="93">
        <v>28.9</v>
      </c>
      <c r="H85" s="93">
        <v>285.2</v>
      </c>
      <c r="I85" s="93">
        <v>60.5</v>
      </c>
      <c r="J85" s="93">
        <v>28.5</v>
      </c>
      <c r="K85" s="93">
        <v>30.3</v>
      </c>
      <c r="L85" s="93">
        <v>36.6</v>
      </c>
      <c r="M85" s="93">
        <v>47.9</v>
      </c>
      <c r="N85" s="93">
        <v>398.7</v>
      </c>
      <c r="O85" s="93">
        <f>SUM(C85:N85)</f>
        <v>1023.8</v>
      </c>
      <c r="P85" s="93">
        <v>28.2</v>
      </c>
      <c r="Q85" s="93">
        <v>262.5</v>
      </c>
      <c r="R85" s="93">
        <v>162.30000000000001</v>
      </c>
      <c r="S85" s="93">
        <v>75</v>
      </c>
      <c r="T85" s="93">
        <v>4.7</v>
      </c>
      <c r="U85" s="93">
        <v>8.3000000000000007</v>
      </c>
      <c r="V85" s="93">
        <v>68.400000000000006</v>
      </c>
      <c r="W85" s="93">
        <v>166.9</v>
      </c>
      <c r="X85" s="93">
        <v>34.5</v>
      </c>
      <c r="Y85" s="93">
        <v>156.80000000000001</v>
      </c>
      <c r="Z85" s="93">
        <v>369.5</v>
      </c>
      <c r="AA85" s="93">
        <v>509.2</v>
      </c>
      <c r="AB85" s="93">
        <f>SUM(P85:AA85)</f>
        <v>1846.3</v>
      </c>
      <c r="AC85" s="93">
        <f t="shared" si="28"/>
        <v>822.5</v>
      </c>
      <c r="AD85" s="102">
        <f t="shared" si="33"/>
        <v>80.337956632154714</v>
      </c>
      <c r="AE85" s="4"/>
      <c r="AF85" s="5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2:44" ht="15.95" customHeight="1">
      <c r="B86" s="66" t="s">
        <v>90</v>
      </c>
      <c r="C86" s="93">
        <f>+C87+C89+C102</f>
        <v>51043.700000000004</v>
      </c>
      <c r="D86" s="93">
        <f t="shared" ref="D86:AB86" si="36">+D87+D89+D102</f>
        <v>5263.9</v>
      </c>
      <c r="E86" s="93">
        <f t="shared" si="36"/>
        <v>7362.4</v>
      </c>
      <c r="F86" s="93">
        <f t="shared" si="36"/>
        <v>5004</v>
      </c>
      <c r="G86" s="93">
        <f t="shared" si="36"/>
        <v>20678.900000000001</v>
      </c>
      <c r="H86" s="93">
        <f t="shared" si="36"/>
        <v>16894.5</v>
      </c>
      <c r="I86" s="93">
        <f t="shared" si="36"/>
        <v>27709.7</v>
      </c>
      <c r="J86" s="93">
        <f t="shared" si="36"/>
        <v>7665.0999999999995</v>
      </c>
      <c r="K86" s="93">
        <f t="shared" si="36"/>
        <v>6372.3000000000011</v>
      </c>
      <c r="L86" s="93">
        <f t="shared" si="36"/>
        <v>1632.7</v>
      </c>
      <c r="M86" s="93">
        <f t="shared" si="36"/>
        <v>21005.200000000001</v>
      </c>
      <c r="N86" s="93">
        <f t="shared" si="36"/>
        <v>14073.900000000001</v>
      </c>
      <c r="O86" s="93">
        <f t="shared" si="36"/>
        <v>184706.30000000002</v>
      </c>
      <c r="P86" s="93">
        <f t="shared" si="36"/>
        <v>56092.200000000004</v>
      </c>
      <c r="Q86" s="93">
        <f t="shared" si="36"/>
        <v>8749.2999999999993</v>
      </c>
      <c r="R86" s="93">
        <f t="shared" si="36"/>
        <v>17108.900000000001</v>
      </c>
      <c r="S86" s="93">
        <f t="shared" si="36"/>
        <v>21270.2</v>
      </c>
      <c r="T86" s="93">
        <f t="shared" si="36"/>
        <v>17293.600000000002</v>
      </c>
      <c r="U86" s="93">
        <f t="shared" si="36"/>
        <v>32137.5</v>
      </c>
      <c r="V86" s="93">
        <f t="shared" si="36"/>
        <v>151.9</v>
      </c>
      <c r="W86" s="93">
        <f t="shared" si="36"/>
        <v>10052.4</v>
      </c>
      <c r="X86" s="93">
        <f t="shared" si="36"/>
        <v>6517.7</v>
      </c>
      <c r="Y86" s="93">
        <f t="shared" si="36"/>
        <v>5719.7</v>
      </c>
      <c r="Z86" s="93">
        <f t="shared" si="36"/>
        <v>1971.9</v>
      </c>
      <c r="AA86" s="93">
        <f t="shared" si="36"/>
        <v>19673.900000000001</v>
      </c>
      <c r="AB86" s="93">
        <f t="shared" si="36"/>
        <v>196739.19999999998</v>
      </c>
      <c r="AC86" s="93">
        <f t="shared" si="28"/>
        <v>12032.899999999965</v>
      </c>
      <c r="AD86" s="93">
        <f t="shared" si="33"/>
        <v>6.5146126580414228</v>
      </c>
      <c r="AE86" s="25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2:44" ht="15.95" customHeight="1">
      <c r="B87" s="67" t="s">
        <v>91</v>
      </c>
      <c r="C87" s="104">
        <f t="shared" ref="C87:AB87" si="37">+C88</f>
        <v>0.1</v>
      </c>
      <c r="D87" s="104">
        <f t="shared" si="37"/>
        <v>28.5</v>
      </c>
      <c r="E87" s="104">
        <f t="shared" si="37"/>
        <v>0</v>
      </c>
      <c r="F87" s="104">
        <f t="shared" si="37"/>
        <v>0</v>
      </c>
      <c r="G87" s="104">
        <f t="shared" si="37"/>
        <v>0</v>
      </c>
      <c r="H87" s="104">
        <f t="shared" si="37"/>
        <v>0</v>
      </c>
      <c r="I87" s="104">
        <f t="shared" si="37"/>
        <v>0</v>
      </c>
      <c r="J87" s="104">
        <f t="shared" si="37"/>
        <v>45.7</v>
      </c>
      <c r="K87" s="104">
        <f t="shared" si="37"/>
        <v>0</v>
      </c>
      <c r="L87" s="104">
        <f t="shared" si="37"/>
        <v>13.8</v>
      </c>
      <c r="M87" s="104">
        <f t="shared" si="37"/>
        <v>0</v>
      </c>
      <c r="N87" s="104">
        <f t="shared" si="37"/>
        <v>0</v>
      </c>
      <c r="O87" s="104">
        <f t="shared" si="37"/>
        <v>88.100000000000009</v>
      </c>
      <c r="P87" s="104">
        <f t="shared" si="37"/>
        <v>0</v>
      </c>
      <c r="Q87" s="104">
        <f t="shared" si="37"/>
        <v>29.8</v>
      </c>
      <c r="R87" s="104">
        <f t="shared" si="37"/>
        <v>0</v>
      </c>
      <c r="S87" s="104">
        <f t="shared" si="37"/>
        <v>34.700000000000003</v>
      </c>
      <c r="T87" s="104">
        <f t="shared" si="37"/>
        <v>0</v>
      </c>
      <c r="U87" s="104">
        <f t="shared" si="37"/>
        <v>0</v>
      </c>
      <c r="V87" s="104">
        <f t="shared" si="37"/>
        <v>0</v>
      </c>
      <c r="W87" s="104">
        <f t="shared" si="37"/>
        <v>30.5</v>
      </c>
      <c r="X87" s="104">
        <f t="shared" si="37"/>
        <v>0</v>
      </c>
      <c r="Y87" s="104">
        <f t="shared" si="37"/>
        <v>0</v>
      </c>
      <c r="Z87" s="104">
        <f t="shared" si="37"/>
        <v>26.4</v>
      </c>
      <c r="AA87" s="104">
        <f t="shared" si="37"/>
        <v>0</v>
      </c>
      <c r="AB87" s="104">
        <f t="shared" si="37"/>
        <v>121.4</v>
      </c>
      <c r="AC87" s="104">
        <f t="shared" si="28"/>
        <v>33.299999999999997</v>
      </c>
      <c r="AD87" s="95">
        <f t="shared" si="33"/>
        <v>37.797956867196362</v>
      </c>
      <c r="AE87" s="25"/>
      <c r="AF87" s="2"/>
      <c r="AG87" s="26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2:44" ht="15.95" customHeight="1">
      <c r="B88" s="68" t="s">
        <v>92</v>
      </c>
      <c r="C88" s="94">
        <v>0.1</v>
      </c>
      <c r="D88" s="100">
        <v>28.5</v>
      </c>
      <c r="E88" s="100">
        <v>0</v>
      </c>
      <c r="F88" s="100">
        <v>0</v>
      </c>
      <c r="G88" s="100">
        <v>0</v>
      </c>
      <c r="H88" s="100">
        <v>0</v>
      </c>
      <c r="I88" s="100">
        <v>0</v>
      </c>
      <c r="J88" s="100">
        <v>45.7</v>
      </c>
      <c r="K88" s="100">
        <v>0</v>
      </c>
      <c r="L88" s="100">
        <v>13.8</v>
      </c>
      <c r="M88" s="100">
        <v>0</v>
      </c>
      <c r="N88" s="100">
        <v>0</v>
      </c>
      <c r="O88" s="94">
        <f>SUM(C88:N88)</f>
        <v>88.100000000000009</v>
      </c>
      <c r="P88" s="94">
        <v>0</v>
      </c>
      <c r="Q88" s="100">
        <v>29.8</v>
      </c>
      <c r="R88" s="100">
        <v>0</v>
      </c>
      <c r="S88" s="100">
        <v>34.700000000000003</v>
      </c>
      <c r="T88" s="100">
        <v>0</v>
      </c>
      <c r="U88" s="100">
        <v>0</v>
      </c>
      <c r="V88" s="100">
        <v>0</v>
      </c>
      <c r="W88" s="100">
        <v>30.5</v>
      </c>
      <c r="X88" s="100">
        <v>0</v>
      </c>
      <c r="Y88" s="100">
        <v>0</v>
      </c>
      <c r="Z88" s="100">
        <v>26.4</v>
      </c>
      <c r="AA88" s="100">
        <v>0</v>
      </c>
      <c r="AB88" s="94">
        <f>SUM(P88:AA88)</f>
        <v>121.4</v>
      </c>
      <c r="AC88" s="100">
        <f t="shared" si="28"/>
        <v>33.299999999999997</v>
      </c>
      <c r="AD88" s="94">
        <f t="shared" si="33"/>
        <v>37.797956867196362</v>
      </c>
      <c r="AE88" s="2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2:44" ht="15.95" customHeight="1">
      <c r="B89" s="67" t="s">
        <v>93</v>
      </c>
      <c r="C89" s="104">
        <f>+C90+C92</f>
        <v>50973.600000000006</v>
      </c>
      <c r="D89" s="104">
        <f>+D90+D92</f>
        <v>5202.7</v>
      </c>
      <c r="E89" s="104">
        <f>+E90+E92</f>
        <v>7269.5</v>
      </c>
      <c r="F89" s="104">
        <f>+F90+F92</f>
        <v>4841.8</v>
      </c>
      <c r="G89" s="104">
        <f t="shared" ref="G89:Z89" si="38">+G90+G92</f>
        <v>20638.900000000001</v>
      </c>
      <c r="H89" s="104">
        <f t="shared" si="38"/>
        <v>16815.5</v>
      </c>
      <c r="I89" s="104">
        <f t="shared" si="38"/>
        <v>24872.5</v>
      </c>
      <c r="J89" s="104">
        <f t="shared" si="38"/>
        <v>7303.5</v>
      </c>
      <c r="K89" s="104">
        <f t="shared" si="38"/>
        <v>6331.7000000000007</v>
      </c>
      <c r="L89" s="104">
        <f t="shared" si="38"/>
        <v>1618.9</v>
      </c>
      <c r="M89" s="104">
        <f t="shared" si="38"/>
        <v>20726.3</v>
      </c>
      <c r="N89" s="104">
        <f t="shared" si="38"/>
        <v>13716.800000000001</v>
      </c>
      <c r="O89" s="104">
        <f t="shared" si="38"/>
        <v>180311.7</v>
      </c>
      <c r="P89" s="104">
        <f t="shared" si="38"/>
        <v>56092.200000000004</v>
      </c>
      <c r="Q89" s="104">
        <f t="shared" si="38"/>
        <v>8597.7999999999993</v>
      </c>
      <c r="R89" s="104">
        <f t="shared" si="38"/>
        <v>16829.5</v>
      </c>
      <c r="S89" s="104">
        <f t="shared" si="38"/>
        <v>20653.7</v>
      </c>
      <c r="T89" s="104">
        <f t="shared" si="38"/>
        <v>16454.900000000001</v>
      </c>
      <c r="U89" s="104">
        <f t="shared" si="38"/>
        <v>29986.2</v>
      </c>
      <c r="V89" s="104">
        <f t="shared" si="38"/>
        <v>151.9</v>
      </c>
      <c r="W89" s="104">
        <f t="shared" si="38"/>
        <v>8870.7999999999993</v>
      </c>
      <c r="X89" s="104">
        <f t="shared" si="38"/>
        <v>6095.7</v>
      </c>
      <c r="Y89" s="104">
        <f t="shared" si="38"/>
        <v>5350</v>
      </c>
      <c r="Z89" s="104">
        <f t="shared" si="38"/>
        <v>1945.5</v>
      </c>
      <c r="AA89" s="104">
        <f>+AA90+AA92</f>
        <v>17886</v>
      </c>
      <c r="AB89" s="104">
        <f>+AB90+AB92</f>
        <v>188914.19999999998</v>
      </c>
      <c r="AC89" s="104">
        <f t="shared" si="28"/>
        <v>8602.4999999999709</v>
      </c>
      <c r="AD89" s="95">
        <f t="shared" si="33"/>
        <v>4.7709050494227325</v>
      </c>
      <c r="AE89" s="1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2:44" ht="15.95" customHeight="1">
      <c r="B90" s="69" t="s">
        <v>94</v>
      </c>
      <c r="C90" s="96">
        <f>+C91</f>
        <v>0</v>
      </c>
      <c r="D90" s="96">
        <f t="shared" ref="D90:AC90" si="39">+D91</f>
        <v>0</v>
      </c>
      <c r="E90" s="96">
        <f t="shared" si="39"/>
        <v>0</v>
      </c>
      <c r="F90" s="96">
        <f t="shared" si="39"/>
        <v>0</v>
      </c>
      <c r="G90" s="96">
        <f t="shared" si="39"/>
        <v>0</v>
      </c>
      <c r="H90" s="96">
        <f t="shared" si="39"/>
        <v>0</v>
      </c>
      <c r="I90" s="96">
        <f t="shared" si="39"/>
        <v>0</v>
      </c>
      <c r="J90" s="96">
        <f t="shared" si="39"/>
        <v>0</v>
      </c>
      <c r="K90" s="96">
        <f t="shared" si="39"/>
        <v>0</v>
      </c>
      <c r="L90" s="96">
        <f t="shared" si="39"/>
        <v>0</v>
      </c>
      <c r="M90" s="96">
        <f t="shared" si="39"/>
        <v>0</v>
      </c>
      <c r="N90" s="96">
        <f t="shared" si="39"/>
        <v>0</v>
      </c>
      <c r="O90" s="96">
        <f t="shared" si="39"/>
        <v>0</v>
      </c>
      <c r="P90" s="96">
        <f t="shared" si="39"/>
        <v>0</v>
      </c>
      <c r="Q90" s="96">
        <f t="shared" si="39"/>
        <v>2000</v>
      </c>
      <c r="R90" s="96">
        <f t="shared" si="39"/>
        <v>1500</v>
      </c>
      <c r="S90" s="96">
        <f t="shared" si="39"/>
        <v>150</v>
      </c>
      <c r="T90" s="96">
        <f t="shared" si="39"/>
        <v>0</v>
      </c>
      <c r="U90" s="96">
        <f t="shared" si="39"/>
        <v>2750</v>
      </c>
      <c r="V90" s="96">
        <f t="shared" si="39"/>
        <v>0</v>
      </c>
      <c r="W90" s="96">
        <f t="shared" si="39"/>
        <v>0</v>
      </c>
      <c r="X90" s="96">
        <f t="shared" si="39"/>
        <v>0</v>
      </c>
      <c r="Y90" s="96">
        <f t="shared" si="39"/>
        <v>0</v>
      </c>
      <c r="Z90" s="96">
        <f t="shared" si="39"/>
        <v>0</v>
      </c>
      <c r="AA90" s="96">
        <f t="shared" si="39"/>
        <v>0</v>
      </c>
      <c r="AB90" s="96">
        <f t="shared" si="39"/>
        <v>6400</v>
      </c>
      <c r="AC90" s="96">
        <f t="shared" si="39"/>
        <v>6400</v>
      </c>
      <c r="AD90" s="97">
        <v>0</v>
      </c>
      <c r="AE90" s="4"/>
      <c r="AF90" s="27"/>
      <c r="AG90" s="5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2:44" ht="15.95" customHeight="1">
      <c r="B91" s="57" t="s">
        <v>95</v>
      </c>
      <c r="C91" s="94">
        <v>0</v>
      </c>
      <c r="D91" s="100">
        <v>0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94">
        <f>SUM(C91:N91)</f>
        <v>0</v>
      </c>
      <c r="P91" s="94">
        <v>0</v>
      </c>
      <c r="Q91" s="100">
        <v>2000</v>
      </c>
      <c r="R91" s="100">
        <v>1500</v>
      </c>
      <c r="S91" s="100">
        <v>150</v>
      </c>
      <c r="T91" s="100">
        <v>0</v>
      </c>
      <c r="U91" s="100">
        <v>2750</v>
      </c>
      <c r="V91" s="100">
        <v>0</v>
      </c>
      <c r="W91" s="100">
        <v>0</v>
      </c>
      <c r="X91" s="100">
        <v>0</v>
      </c>
      <c r="Y91" s="100">
        <v>0</v>
      </c>
      <c r="Z91" s="100">
        <v>0</v>
      </c>
      <c r="AA91" s="100">
        <v>0</v>
      </c>
      <c r="AB91" s="94">
        <f>SUM(P91:AA91)</f>
        <v>6400</v>
      </c>
      <c r="AC91" s="100">
        <f t="shared" ref="AC91:AC117" si="40">+AB91-O91</f>
        <v>6400</v>
      </c>
      <c r="AD91" s="97">
        <v>0</v>
      </c>
      <c r="AE91" s="1"/>
      <c r="AF91" s="2"/>
      <c r="AG91" s="1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2:44" ht="15.95" customHeight="1">
      <c r="B92" s="69" t="s">
        <v>96</v>
      </c>
      <c r="C92" s="105">
        <f>+C94+C97+C93</f>
        <v>50973.600000000006</v>
      </c>
      <c r="D92" s="105">
        <f t="shared" ref="D92:N92" si="41">+D94+D97</f>
        <v>5202.7</v>
      </c>
      <c r="E92" s="105">
        <f t="shared" si="41"/>
        <v>7269.5</v>
      </c>
      <c r="F92" s="105">
        <f t="shared" si="41"/>
        <v>4841.8</v>
      </c>
      <c r="G92" s="105">
        <f t="shared" si="41"/>
        <v>20638.900000000001</v>
      </c>
      <c r="H92" s="105">
        <f t="shared" si="41"/>
        <v>16815.5</v>
      </c>
      <c r="I92" s="105">
        <f>+I94+I97</f>
        <v>24872.5</v>
      </c>
      <c r="J92" s="105">
        <f>+J94+J97</f>
        <v>7303.5</v>
      </c>
      <c r="K92" s="105">
        <f>+K94+K97</f>
        <v>6331.7000000000007</v>
      </c>
      <c r="L92" s="105">
        <f>+L94+L97</f>
        <v>1618.9</v>
      </c>
      <c r="M92" s="105">
        <f>+M94+M97</f>
        <v>20726.3</v>
      </c>
      <c r="N92" s="105">
        <f t="shared" si="41"/>
        <v>13716.800000000001</v>
      </c>
      <c r="O92" s="105">
        <f>+O94+O97+O93</f>
        <v>180311.7</v>
      </c>
      <c r="P92" s="105">
        <f>+P94+P97+P93</f>
        <v>56092.200000000004</v>
      </c>
      <c r="Q92" s="105">
        <f t="shared" ref="Q92:AA92" si="42">+Q94+Q97</f>
        <v>6597.8</v>
      </c>
      <c r="R92" s="105">
        <f t="shared" si="42"/>
        <v>15329.5</v>
      </c>
      <c r="S92" s="105">
        <f t="shared" si="42"/>
        <v>20503.7</v>
      </c>
      <c r="T92" s="105">
        <f t="shared" si="42"/>
        <v>16454.900000000001</v>
      </c>
      <c r="U92" s="105">
        <f t="shared" si="42"/>
        <v>27236.2</v>
      </c>
      <c r="V92" s="105">
        <f>+V94+V97</f>
        <v>151.9</v>
      </c>
      <c r="W92" s="105">
        <f>+W94+W97</f>
        <v>8870.7999999999993</v>
      </c>
      <c r="X92" s="105">
        <f>+X94+X97</f>
        <v>6095.7</v>
      </c>
      <c r="Y92" s="105">
        <f>+Y94+Y97</f>
        <v>5350</v>
      </c>
      <c r="Z92" s="105">
        <f>+Z94+Z97</f>
        <v>1945.5</v>
      </c>
      <c r="AA92" s="105">
        <f t="shared" si="42"/>
        <v>17886</v>
      </c>
      <c r="AB92" s="105">
        <f>+AB94+AB97+AB93</f>
        <v>182514.19999999998</v>
      </c>
      <c r="AC92" s="105">
        <f t="shared" si="40"/>
        <v>2202.4999999999709</v>
      </c>
      <c r="AD92" s="96">
        <f>+AC92/O92*100</f>
        <v>1.2214958873994148</v>
      </c>
      <c r="AE92" s="1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2:44" ht="15.95" customHeight="1">
      <c r="B93" s="70" t="s">
        <v>97</v>
      </c>
      <c r="C93" s="93">
        <v>0</v>
      </c>
      <c r="D93" s="106">
        <v>0</v>
      </c>
      <c r="E93" s="106">
        <v>0</v>
      </c>
      <c r="F93" s="106">
        <v>0</v>
      </c>
      <c r="G93" s="106">
        <v>0</v>
      </c>
      <c r="H93" s="106"/>
      <c r="I93" s="106">
        <v>0</v>
      </c>
      <c r="J93" s="106">
        <v>0</v>
      </c>
      <c r="K93" s="106">
        <v>0</v>
      </c>
      <c r="L93" s="106">
        <v>0</v>
      </c>
      <c r="M93" s="106">
        <v>0</v>
      </c>
      <c r="N93" s="106">
        <v>0</v>
      </c>
      <c r="O93" s="93">
        <f>SUM(C93:N93)</f>
        <v>0</v>
      </c>
      <c r="P93" s="93">
        <v>0</v>
      </c>
      <c r="Q93" s="106">
        <v>0</v>
      </c>
      <c r="R93" s="106">
        <v>0</v>
      </c>
      <c r="S93" s="106">
        <v>0</v>
      </c>
      <c r="T93" s="106">
        <v>0</v>
      </c>
      <c r="U93" s="106">
        <v>0</v>
      </c>
      <c r="V93" s="106">
        <v>0</v>
      </c>
      <c r="W93" s="106">
        <v>0</v>
      </c>
      <c r="X93" s="106">
        <v>0</v>
      </c>
      <c r="Y93" s="106">
        <v>0</v>
      </c>
      <c r="Z93" s="106">
        <v>0</v>
      </c>
      <c r="AA93" s="106">
        <v>0</v>
      </c>
      <c r="AB93" s="93">
        <f>SUM(P93:AA93)</f>
        <v>0</v>
      </c>
      <c r="AC93" s="106">
        <f t="shared" si="40"/>
        <v>0</v>
      </c>
      <c r="AD93" s="107" t="s">
        <v>98</v>
      </c>
      <c r="AE93" s="1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2:44" ht="15.95" customHeight="1">
      <c r="B94" s="70" t="s">
        <v>99</v>
      </c>
      <c r="C94" s="106">
        <f t="shared" ref="C94:AB94" si="43">+C95+C96</f>
        <v>50568.3</v>
      </c>
      <c r="D94" s="106">
        <f t="shared" si="43"/>
        <v>5007</v>
      </c>
      <c r="E94" s="106">
        <f t="shared" si="43"/>
        <v>6250</v>
      </c>
      <c r="F94" s="106">
        <f t="shared" si="43"/>
        <v>3750</v>
      </c>
      <c r="G94" s="106">
        <f t="shared" si="43"/>
        <v>20000</v>
      </c>
      <c r="H94" s="106">
        <f t="shared" si="43"/>
        <v>16000</v>
      </c>
      <c r="I94" s="106">
        <f t="shared" si="43"/>
        <v>22989.3</v>
      </c>
      <c r="J94" s="106">
        <f t="shared" si="43"/>
        <v>7020.7</v>
      </c>
      <c r="K94" s="106">
        <f t="shared" si="43"/>
        <v>3500</v>
      </c>
      <c r="L94" s="106">
        <f t="shared" si="43"/>
        <v>0</v>
      </c>
      <c r="M94" s="106">
        <f t="shared" si="43"/>
        <v>6500</v>
      </c>
      <c r="N94" s="106">
        <f t="shared" si="43"/>
        <v>4425.8999999999996</v>
      </c>
      <c r="O94" s="106">
        <f t="shared" si="43"/>
        <v>146011.20000000001</v>
      </c>
      <c r="P94" s="106">
        <f t="shared" si="43"/>
        <v>56069.4</v>
      </c>
      <c r="Q94" s="106">
        <f t="shared" si="43"/>
        <v>6429.7</v>
      </c>
      <c r="R94" s="106">
        <f t="shared" si="43"/>
        <v>12825.8</v>
      </c>
      <c r="S94" s="106">
        <f t="shared" si="43"/>
        <v>20000</v>
      </c>
      <c r="T94" s="106">
        <f t="shared" si="43"/>
        <v>15373</v>
      </c>
      <c r="U94" s="106">
        <f t="shared" si="43"/>
        <v>26176.799999999999</v>
      </c>
      <c r="V94" s="106">
        <f t="shared" si="43"/>
        <v>0</v>
      </c>
      <c r="W94" s="106">
        <f t="shared" si="43"/>
        <v>7922</v>
      </c>
      <c r="X94" s="106">
        <f t="shared" si="43"/>
        <v>5818.8</v>
      </c>
      <c r="Y94" s="106">
        <f t="shared" si="43"/>
        <v>4181.2</v>
      </c>
      <c r="Z94" s="106">
        <f t="shared" si="43"/>
        <v>28.4</v>
      </c>
      <c r="AA94" s="106">
        <f t="shared" si="43"/>
        <v>10000</v>
      </c>
      <c r="AB94" s="106">
        <f t="shared" si="43"/>
        <v>164825.09999999998</v>
      </c>
      <c r="AC94" s="106">
        <f t="shared" si="40"/>
        <v>18813.899999999965</v>
      </c>
      <c r="AD94" s="93">
        <f>+AC94/O94*100</f>
        <v>12.885244419606142</v>
      </c>
      <c r="AE94" s="1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2:44" ht="15.95" customHeight="1">
      <c r="B95" s="71" t="s">
        <v>100</v>
      </c>
      <c r="C95" s="94">
        <v>4993</v>
      </c>
      <c r="D95" s="100">
        <v>5007</v>
      </c>
      <c r="E95" s="100">
        <v>6250</v>
      </c>
      <c r="F95" s="100">
        <v>3750</v>
      </c>
      <c r="G95" s="100">
        <v>20000</v>
      </c>
      <c r="H95" s="100">
        <v>16000</v>
      </c>
      <c r="I95" s="100">
        <v>0</v>
      </c>
      <c r="J95" s="100">
        <v>7000</v>
      </c>
      <c r="K95" s="100">
        <v>3500</v>
      </c>
      <c r="L95" s="100">
        <v>0</v>
      </c>
      <c r="M95" s="100">
        <v>6500</v>
      </c>
      <c r="N95" s="100">
        <v>4425.8999999999996</v>
      </c>
      <c r="O95" s="94">
        <f>SUM(C95:N95)</f>
        <v>77425.899999999994</v>
      </c>
      <c r="P95" s="94">
        <v>0</v>
      </c>
      <c r="Q95" s="100">
        <v>6379.2</v>
      </c>
      <c r="R95" s="100">
        <v>12825.8</v>
      </c>
      <c r="S95" s="100">
        <v>20000</v>
      </c>
      <c r="T95" s="100">
        <v>15373</v>
      </c>
      <c r="U95" s="100">
        <v>2500</v>
      </c>
      <c r="V95" s="100">
        <v>0</v>
      </c>
      <c r="W95" s="100">
        <v>7922</v>
      </c>
      <c r="X95" s="100">
        <v>5818.8</v>
      </c>
      <c r="Y95" s="100">
        <v>4181.2</v>
      </c>
      <c r="Z95" s="100">
        <v>0</v>
      </c>
      <c r="AA95" s="100">
        <v>10000</v>
      </c>
      <c r="AB95" s="94">
        <f>SUM(P95:AA95)</f>
        <v>85000</v>
      </c>
      <c r="AC95" s="100">
        <f t="shared" si="40"/>
        <v>7574.1000000000058</v>
      </c>
      <c r="AD95" s="94">
        <f>+AC95/O95*100</f>
        <v>9.7823854808274842</v>
      </c>
      <c r="AE95" s="1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2:44" ht="15.95" customHeight="1">
      <c r="B96" s="71" t="s">
        <v>101</v>
      </c>
      <c r="C96" s="94">
        <v>45575.3</v>
      </c>
      <c r="D96" s="100">
        <v>0</v>
      </c>
      <c r="E96" s="100">
        <v>0</v>
      </c>
      <c r="F96" s="100">
        <v>0</v>
      </c>
      <c r="G96" s="100">
        <v>0</v>
      </c>
      <c r="H96" s="100">
        <v>0</v>
      </c>
      <c r="I96" s="100">
        <v>22989.3</v>
      </c>
      <c r="J96" s="100">
        <v>20.7</v>
      </c>
      <c r="K96" s="100">
        <v>0</v>
      </c>
      <c r="L96" s="100">
        <v>0</v>
      </c>
      <c r="M96" s="100">
        <v>0</v>
      </c>
      <c r="N96" s="100">
        <v>0</v>
      </c>
      <c r="O96" s="94">
        <f>SUM(C96:N96)</f>
        <v>68585.3</v>
      </c>
      <c r="P96" s="94">
        <v>56069.4</v>
      </c>
      <c r="Q96" s="100">
        <v>50.5</v>
      </c>
      <c r="R96" s="100">
        <v>0</v>
      </c>
      <c r="S96" s="100">
        <v>0</v>
      </c>
      <c r="T96" s="100">
        <v>0</v>
      </c>
      <c r="U96" s="100">
        <v>23676.799999999999</v>
      </c>
      <c r="V96" s="100">
        <v>0</v>
      </c>
      <c r="W96" s="100">
        <v>0</v>
      </c>
      <c r="X96" s="100">
        <v>0</v>
      </c>
      <c r="Y96" s="100">
        <v>0</v>
      </c>
      <c r="Z96" s="100">
        <v>28.4</v>
      </c>
      <c r="AA96" s="100">
        <v>0</v>
      </c>
      <c r="AB96" s="94">
        <f>SUM(P96:AA96)</f>
        <v>79825.099999999991</v>
      </c>
      <c r="AC96" s="100">
        <f t="shared" si="40"/>
        <v>11239.799999999988</v>
      </c>
      <c r="AD96" s="94">
        <f>+AC96/O96*100</f>
        <v>16.388059832063121</v>
      </c>
      <c r="AE96" s="1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2:62" ht="15.95" customHeight="1">
      <c r="B97" s="70" t="s">
        <v>102</v>
      </c>
      <c r="C97" s="106">
        <f t="shared" ref="C97:AB97" si="44">+C98+C99</f>
        <v>405.29999999999995</v>
      </c>
      <c r="D97" s="106">
        <f t="shared" si="44"/>
        <v>195.7</v>
      </c>
      <c r="E97" s="106">
        <f t="shared" si="44"/>
        <v>1019.5</v>
      </c>
      <c r="F97" s="106">
        <f t="shared" si="44"/>
        <v>1091.8</v>
      </c>
      <c r="G97" s="106">
        <f t="shared" si="44"/>
        <v>638.9</v>
      </c>
      <c r="H97" s="106">
        <f t="shared" si="44"/>
        <v>815.5</v>
      </c>
      <c r="I97" s="106">
        <f t="shared" si="44"/>
        <v>1883.2</v>
      </c>
      <c r="J97" s="106">
        <f t="shared" si="44"/>
        <v>282.8</v>
      </c>
      <c r="K97" s="106">
        <f t="shared" si="44"/>
        <v>2831.7000000000003</v>
      </c>
      <c r="L97" s="106">
        <f t="shared" si="44"/>
        <v>1618.9</v>
      </c>
      <c r="M97" s="106">
        <f t="shared" si="44"/>
        <v>14226.3</v>
      </c>
      <c r="N97" s="106">
        <f t="shared" si="44"/>
        <v>9290.9000000000015</v>
      </c>
      <c r="O97" s="106">
        <f t="shared" si="44"/>
        <v>34300.5</v>
      </c>
      <c r="P97" s="106">
        <f t="shared" si="44"/>
        <v>22.8</v>
      </c>
      <c r="Q97" s="106">
        <f t="shared" si="44"/>
        <v>168.1</v>
      </c>
      <c r="R97" s="106">
        <f t="shared" si="44"/>
        <v>2503.7000000000003</v>
      </c>
      <c r="S97" s="106">
        <f t="shared" si="44"/>
        <v>503.7</v>
      </c>
      <c r="T97" s="106">
        <f t="shared" si="44"/>
        <v>1081.8999999999999</v>
      </c>
      <c r="U97" s="106">
        <f t="shared" si="44"/>
        <v>1059.4000000000001</v>
      </c>
      <c r="V97" s="106">
        <f t="shared" si="44"/>
        <v>151.9</v>
      </c>
      <c r="W97" s="106">
        <f t="shared" si="44"/>
        <v>948.8</v>
      </c>
      <c r="X97" s="106">
        <f t="shared" si="44"/>
        <v>276.89999999999998</v>
      </c>
      <c r="Y97" s="106">
        <f t="shared" si="44"/>
        <v>1168.8</v>
      </c>
      <c r="Z97" s="106">
        <f t="shared" si="44"/>
        <v>1917.1</v>
      </c>
      <c r="AA97" s="106">
        <f t="shared" si="44"/>
        <v>7886</v>
      </c>
      <c r="AB97" s="106">
        <f t="shared" si="44"/>
        <v>17689.100000000002</v>
      </c>
      <c r="AC97" s="106">
        <f t="shared" si="40"/>
        <v>-16611.399999999998</v>
      </c>
      <c r="AD97" s="93">
        <f>+AC97/O97*100</f>
        <v>-48.429031646768991</v>
      </c>
      <c r="AE97" s="1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2:62" ht="13.5" customHeight="1">
      <c r="B98" s="71" t="s">
        <v>103</v>
      </c>
      <c r="C98" s="94">
        <v>0</v>
      </c>
      <c r="D98" s="100">
        <v>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94">
        <f>SUM(C98:N98)</f>
        <v>0</v>
      </c>
      <c r="P98" s="94">
        <v>0</v>
      </c>
      <c r="Q98" s="100">
        <v>0</v>
      </c>
      <c r="R98" s="100">
        <v>0</v>
      </c>
      <c r="S98" s="100">
        <v>0</v>
      </c>
      <c r="T98" s="100">
        <v>0</v>
      </c>
      <c r="U98" s="100">
        <v>0</v>
      </c>
      <c r="V98" s="100">
        <v>0</v>
      </c>
      <c r="W98" s="100">
        <v>0</v>
      </c>
      <c r="X98" s="100">
        <v>0</v>
      </c>
      <c r="Y98" s="100">
        <v>0</v>
      </c>
      <c r="Z98" s="100">
        <v>0</v>
      </c>
      <c r="AA98" s="100">
        <v>0</v>
      </c>
      <c r="AB98" s="94">
        <f>SUM(P98:AA98)</f>
        <v>0</v>
      </c>
      <c r="AC98" s="94">
        <f t="shared" si="40"/>
        <v>0</v>
      </c>
      <c r="AD98" s="107" t="s">
        <v>98</v>
      </c>
      <c r="AE98" s="1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2:62" ht="15.95" customHeight="1">
      <c r="B99" s="71" t="s">
        <v>104</v>
      </c>
      <c r="C99" s="100">
        <f t="shared" ref="C99:AB99" si="45">+C100+C101</f>
        <v>405.29999999999995</v>
      </c>
      <c r="D99" s="100">
        <f t="shared" si="45"/>
        <v>195.7</v>
      </c>
      <c r="E99" s="100">
        <f t="shared" si="45"/>
        <v>1019.5</v>
      </c>
      <c r="F99" s="100">
        <f t="shared" si="45"/>
        <v>1091.8</v>
      </c>
      <c r="G99" s="100">
        <f t="shared" si="45"/>
        <v>638.9</v>
      </c>
      <c r="H99" s="100">
        <f t="shared" si="45"/>
        <v>815.5</v>
      </c>
      <c r="I99" s="100">
        <f t="shared" si="45"/>
        <v>1883.2</v>
      </c>
      <c r="J99" s="100">
        <f t="shared" si="45"/>
        <v>282.8</v>
      </c>
      <c r="K99" s="100">
        <f t="shared" si="45"/>
        <v>2831.7000000000003</v>
      </c>
      <c r="L99" s="100">
        <f t="shared" si="45"/>
        <v>1618.9</v>
      </c>
      <c r="M99" s="100">
        <f t="shared" si="45"/>
        <v>14226.3</v>
      </c>
      <c r="N99" s="100">
        <f t="shared" si="45"/>
        <v>9290.9000000000015</v>
      </c>
      <c r="O99" s="100">
        <f t="shared" si="45"/>
        <v>34300.5</v>
      </c>
      <c r="P99" s="100">
        <f t="shared" si="45"/>
        <v>22.8</v>
      </c>
      <c r="Q99" s="100">
        <f t="shared" si="45"/>
        <v>168.1</v>
      </c>
      <c r="R99" s="100">
        <f t="shared" si="45"/>
        <v>2503.7000000000003</v>
      </c>
      <c r="S99" s="100">
        <f t="shared" si="45"/>
        <v>503.7</v>
      </c>
      <c r="T99" s="100">
        <f t="shared" si="45"/>
        <v>1081.8999999999999</v>
      </c>
      <c r="U99" s="100">
        <f t="shared" si="45"/>
        <v>1059.4000000000001</v>
      </c>
      <c r="V99" s="100">
        <f t="shared" si="45"/>
        <v>151.9</v>
      </c>
      <c r="W99" s="100">
        <f t="shared" si="45"/>
        <v>948.8</v>
      </c>
      <c r="X99" s="100">
        <f t="shared" si="45"/>
        <v>276.89999999999998</v>
      </c>
      <c r="Y99" s="100">
        <f t="shared" si="45"/>
        <v>1168.8</v>
      </c>
      <c r="Z99" s="100">
        <f t="shared" si="45"/>
        <v>1917.1</v>
      </c>
      <c r="AA99" s="100">
        <f t="shared" si="45"/>
        <v>7886</v>
      </c>
      <c r="AB99" s="100">
        <f t="shared" si="45"/>
        <v>17689.100000000002</v>
      </c>
      <c r="AC99" s="94">
        <f t="shared" si="40"/>
        <v>-16611.399999999998</v>
      </c>
      <c r="AD99" s="94">
        <f t="shared" ref="AD99:AD110" si="46">+AC99/O99*100</f>
        <v>-48.429031646768991</v>
      </c>
      <c r="AE99" s="1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2:62" ht="15.95" customHeight="1">
      <c r="B100" s="72" t="s">
        <v>105</v>
      </c>
      <c r="C100" s="94">
        <v>354.4</v>
      </c>
      <c r="D100" s="100">
        <v>134.6</v>
      </c>
      <c r="E100" s="100">
        <v>57.4</v>
      </c>
      <c r="F100" s="100">
        <v>107.8</v>
      </c>
      <c r="G100" s="100">
        <v>122.1</v>
      </c>
      <c r="H100" s="100">
        <v>0</v>
      </c>
      <c r="I100" s="100">
        <v>22.7</v>
      </c>
      <c r="J100" s="100">
        <v>120.5</v>
      </c>
      <c r="K100" s="100">
        <v>114.3</v>
      </c>
      <c r="L100" s="100">
        <v>68.400000000000006</v>
      </c>
      <c r="M100" s="100">
        <v>1.9</v>
      </c>
      <c r="N100" s="100">
        <v>35.200000000000003</v>
      </c>
      <c r="O100" s="94">
        <f>SUM(C100:N100)</f>
        <v>1139.3000000000002</v>
      </c>
      <c r="P100" s="94">
        <v>0</v>
      </c>
      <c r="Q100" s="100">
        <v>0</v>
      </c>
      <c r="R100" s="100">
        <v>54.9</v>
      </c>
      <c r="S100" s="100">
        <v>6.3</v>
      </c>
      <c r="T100" s="100">
        <v>1.3</v>
      </c>
      <c r="U100" s="100">
        <v>1.7</v>
      </c>
      <c r="V100" s="100">
        <v>0</v>
      </c>
      <c r="W100" s="100">
        <v>0</v>
      </c>
      <c r="X100" s="100">
        <v>51.7</v>
      </c>
      <c r="Y100" s="100">
        <v>0</v>
      </c>
      <c r="Z100" s="100">
        <v>0</v>
      </c>
      <c r="AA100" s="100">
        <v>10</v>
      </c>
      <c r="AB100" s="94">
        <f>SUM(P100:AA100)</f>
        <v>125.89999999999999</v>
      </c>
      <c r="AC100" s="94">
        <f t="shared" si="40"/>
        <v>-1013.4000000000002</v>
      </c>
      <c r="AD100" s="94">
        <f t="shared" si="46"/>
        <v>-88.949354867023615</v>
      </c>
      <c r="AE100" s="1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2:62" ht="15.95" customHeight="1">
      <c r="B101" s="72" t="s">
        <v>33</v>
      </c>
      <c r="C101" s="94">
        <v>50.9</v>
      </c>
      <c r="D101" s="100">
        <v>61.1</v>
      </c>
      <c r="E101" s="100">
        <v>962.1</v>
      </c>
      <c r="F101" s="100">
        <v>984</v>
      </c>
      <c r="G101" s="100">
        <v>516.79999999999995</v>
      </c>
      <c r="H101" s="100">
        <v>815.5</v>
      </c>
      <c r="I101" s="100">
        <v>1860.5</v>
      </c>
      <c r="J101" s="100">
        <v>162.30000000000001</v>
      </c>
      <c r="K101" s="100">
        <v>2717.4</v>
      </c>
      <c r="L101" s="100">
        <v>1550.5</v>
      </c>
      <c r="M101" s="100">
        <v>14224.4</v>
      </c>
      <c r="N101" s="100">
        <v>9255.7000000000007</v>
      </c>
      <c r="O101" s="94">
        <f>SUM(C101:N101)</f>
        <v>33161.199999999997</v>
      </c>
      <c r="P101" s="94">
        <v>22.8</v>
      </c>
      <c r="Q101" s="100">
        <v>168.1</v>
      </c>
      <c r="R101" s="100">
        <v>2448.8000000000002</v>
      </c>
      <c r="S101" s="100">
        <v>497.4</v>
      </c>
      <c r="T101" s="100">
        <v>1080.5999999999999</v>
      </c>
      <c r="U101" s="100">
        <v>1057.7</v>
      </c>
      <c r="V101" s="100">
        <v>151.9</v>
      </c>
      <c r="W101" s="100">
        <v>948.8</v>
      </c>
      <c r="X101" s="100">
        <v>225.2</v>
      </c>
      <c r="Y101" s="100">
        <v>1168.8</v>
      </c>
      <c r="Z101" s="100">
        <v>1917.1</v>
      </c>
      <c r="AA101" s="100">
        <v>7876</v>
      </c>
      <c r="AB101" s="94">
        <f>SUM(P101:AA101)</f>
        <v>17563.2</v>
      </c>
      <c r="AC101" s="94">
        <f t="shared" si="40"/>
        <v>-15597.999999999996</v>
      </c>
      <c r="AD101" s="94">
        <f t="shared" si="46"/>
        <v>-47.03689854408163</v>
      </c>
      <c r="AE101" s="4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</row>
    <row r="102" spans="2:62" ht="15.95" customHeight="1">
      <c r="B102" s="67" t="s">
        <v>119</v>
      </c>
      <c r="C102" s="93">
        <f t="shared" ref="C102:M102" si="47">+C103+C106</f>
        <v>70</v>
      </c>
      <c r="D102" s="93">
        <f t="shared" si="47"/>
        <v>32.700000000000003</v>
      </c>
      <c r="E102" s="93">
        <f t="shared" si="47"/>
        <v>92.9</v>
      </c>
      <c r="F102" s="93">
        <f t="shared" si="47"/>
        <v>162.19999999999999</v>
      </c>
      <c r="G102" s="93">
        <f t="shared" si="47"/>
        <v>40</v>
      </c>
      <c r="H102" s="93">
        <f t="shared" si="47"/>
        <v>79</v>
      </c>
      <c r="I102" s="93">
        <f t="shared" si="47"/>
        <v>2837.2</v>
      </c>
      <c r="J102" s="93">
        <f t="shared" si="47"/>
        <v>315.89999999999998</v>
      </c>
      <c r="K102" s="93">
        <f t="shared" si="47"/>
        <v>40.6</v>
      </c>
      <c r="L102" s="93">
        <f t="shared" si="47"/>
        <v>0</v>
      </c>
      <c r="M102" s="93">
        <f t="shared" si="47"/>
        <v>278.89999999999998</v>
      </c>
      <c r="N102" s="93">
        <f>+N103+N106</f>
        <v>357.1</v>
      </c>
      <c r="O102" s="93">
        <f>+O103+O106</f>
        <v>4306.5</v>
      </c>
      <c r="P102" s="93">
        <f t="shared" ref="P102:AB102" si="48">+P103+P106</f>
        <v>0</v>
      </c>
      <c r="Q102" s="93">
        <f t="shared" si="48"/>
        <v>121.7</v>
      </c>
      <c r="R102" s="93">
        <f t="shared" si="48"/>
        <v>279.39999999999998</v>
      </c>
      <c r="S102" s="93">
        <f t="shared" si="48"/>
        <v>581.79999999999995</v>
      </c>
      <c r="T102" s="93">
        <f t="shared" si="48"/>
        <v>838.7</v>
      </c>
      <c r="U102" s="93">
        <f t="shared" si="48"/>
        <v>2151.3000000000002</v>
      </c>
      <c r="V102" s="93">
        <f t="shared" si="48"/>
        <v>0</v>
      </c>
      <c r="W102" s="93">
        <f t="shared" si="48"/>
        <v>1151.0999999999999</v>
      </c>
      <c r="X102" s="93">
        <f t="shared" si="48"/>
        <v>422</v>
      </c>
      <c r="Y102" s="93">
        <f t="shared" si="48"/>
        <v>369.70000000000005</v>
      </c>
      <c r="Z102" s="93">
        <f t="shared" si="48"/>
        <v>0</v>
      </c>
      <c r="AA102" s="93">
        <f t="shared" si="48"/>
        <v>1787.9</v>
      </c>
      <c r="AB102" s="93">
        <f t="shared" si="48"/>
        <v>7703.6</v>
      </c>
      <c r="AC102" s="93">
        <f t="shared" si="40"/>
        <v>3397.1000000000004</v>
      </c>
      <c r="AD102" s="93">
        <f t="shared" si="46"/>
        <v>78.883083710669922</v>
      </c>
      <c r="AE102" s="4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</row>
    <row r="103" spans="2:62" ht="15.95" customHeight="1">
      <c r="B103" s="73" t="s">
        <v>120</v>
      </c>
      <c r="C103" s="93">
        <f t="shared" ref="C103:M103" si="49">+C104+C105</f>
        <v>61.1</v>
      </c>
      <c r="D103" s="93">
        <f t="shared" si="49"/>
        <v>0</v>
      </c>
      <c r="E103" s="93">
        <f t="shared" si="49"/>
        <v>0</v>
      </c>
      <c r="F103" s="93">
        <f t="shared" si="49"/>
        <v>67.5</v>
      </c>
      <c r="G103" s="93">
        <f t="shared" si="49"/>
        <v>40</v>
      </c>
      <c r="H103" s="93">
        <f t="shared" si="49"/>
        <v>50.1</v>
      </c>
      <c r="I103" s="93">
        <f t="shared" si="49"/>
        <v>2837.2</v>
      </c>
      <c r="J103" s="93">
        <f t="shared" si="49"/>
        <v>250.6</v>
      </c>
      <c r="K103" s="93">
        <f t="shared" si="49"/>
        <v>35.6</v>
      </c>
      <c r="L103" s="93">
        <f t="shared" si="49"/>
        <v>0</v>
      </c>
      <c r="M103" s="93">
        <f t="shared" si="49"/>
        <v>96.6</v>
      </c>
      <c r="N103" s="93">
        <f>+N104+N105</f>
        <v>280</v>
      </c>
      <c r="O103" s="93">
        <f>+O104+O105</f>
        <v>3718.7</v>
      </c>
      <c r="P103" s="93">
        <f t="shared" ref="P103:AB103" si="50">+P104+P105</f>
        <v>0</v>
      </c>
      <c r="Q103" s="93">
        <f t="shared" si="50"/>
        <v>111.9</v>
      </c>
      <c r="R103" s="93">
        <f t="shared" si="50"/>
        <v>149</v>
      </c>
      <c r="S103" s="93">
        <f t="shared" si="50"/>
        <v>473.3</v>
      </c>
      <c r="T103" s="93">
        <f t="shared" si="50"/>
        <v>530.4</v>
      </c>
      <c r="U103" s="93">
        <f t="shared" si="50"/>
        <v>1537.9</v>
      </c>
      <c r="V103" s="93">
        <f t="shared" si="50"/>
        <v>0</v>
      </c>
      <c r="W103" s="93">
        <f t="shared" si="50"/>
        <v>755.2</v>
      </c>
      <c r="X103" s="93">
        <f t="shared" si="50"/>
        <v>164.2</v>
      </c>
      <c r="Y103" s="93">
        <f t="shared" si="50"/>
        <v>150.80000000000001</v>
      </c>
      <c r="Z103" s="93">
        <f t="shared" si="50"/>
        <v>0</v>
      </c>
      <c r="AA103" s="93">
        <f t="shared" si="50"/>
        <v>1455.8</v>
      </c>
      <c r="AB103" s="93">
        <f t="shared" si="50"/>
        <v>5328.5</v>
      </c>
      <c r="AC103" s="93">
        <f t="shared" si="40"/>
        <v>1609.8000000000002</v>
      </c>
      <c r="AD103" s="93">
        <f t="shared" si="46"/>
        <v>43.289321537096306</v>
      </c>
      <c r="AE103" s="4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</row>
    <row r="104" spans="2:62" ht="15.95" customHeight="1">
      <c r="B104" s="71" t="s">
        <v>121</v>
      </c>
      <c r="C104" s="94">
        <v>61.1</v>
      </c>
      <c r="D104" s="94">
        <v>0</v>
      </c>
      <c r="E104" s="94">
        <v>0</v>
      </c>
      <c r="F104" s="94">
        <v>67.5</v>
      </c>
      <c r="G104" s="94">
        <v>40</v>
      </c>
      <c r="H104" s="94">
        <v>50.1</v>
      </c>
      <c r="I104" s="94">
        <v>0</v>
      </c>
      <c r="J104" s="94">
        <v>250.6</v>
      </c>
      <c r="K104" s="94">
        <v>35.6</v>
      </c>
      <c r="L104" s="94">
        <v>0</v>
      </c>
      <c r="M104" s="94">
        <v>96.6</v>
      </c>
      <c r="N104" s="94">
        <v>280</v>
      </c>
      <c r="O104" s="94">
        <f>SUM(C104:N104)</f>
        <v>881.5</v>
      </c>
      <c r="P104" s="94">
        <v>0</v>
      </c>
      <c r="Q104" s="94">
        <v>111.9</v>
      </c>
      <c r="R104" s="94">
        <v>149</v>
      </c>
      <c r="S104" s="94">
        <v>473.3</v>
      </c>
      <c r="T104" s="94">
        <v>530.4</v>
      </c>
      <c r="U104" s="94">
        <v>25</v>
      </c>
      <c r="V104" s="94">
        <v>0</v>
      </c>
      <c r="W104" s="94">
        <v>755.2</v>
      </c>
      <c r="X104" s="94">
        <v>164.2</v>
      </c>
      <c r="Y104" s="94">
        <v>150.80000000000001</v>
      </c>
      <c r="Z104" s="94">
        <v>0</v>
      </c>
      <c r="AA104" s="94">
        <v>1455.8</v>
      </c>
      <c r="AB104" s="94">
        <f>SUM(P104:AA104)</f>
        <v>3815.6000000000004</v>
      </c>
      <c r="AC104" s="94">
        <f t="shared" si="40"/>
        <v>2934.1000000000004</v>
      </c>
      <c r="AD104" s="94">
        <f t="shared" si="46"/>
        <v>332.85309132161092</v>
      </c>
      <c r="AE104" s="4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</row>
    <row r="105" spans="2:62" ht="15.95" customHeight="1">
      <c r="B105" s="71" t="s">
        <v>122</v>
      </c>
      <c r="C105" s="94">
        <v>0</v>
      </c>
      <c r="D105" s="94">
        <v>0</v>
      </c>
      <c r="E105" s="94">
        <v>0</v>
      </c>
      <c r="F105" s="94">
        <v>0</v>
      </c>
      <c r="G105" s="94">
        <v>0</v>
      </c>
      <c r="H105" s="94">
        <v>0</v>
      </c>
      <c r="I105" s="94">
        <v>2837.2</v>
      </c>
      <c r="J105" s="94">
        <v>0</v>
      </c>
      <c r="K105" s="94">
        <v>0</v>
      </c>
      <c r="L105" s="94">
        <v>0</v>
      </c>
      <c r="M105" s="94">
        <v>0</v>
      </c>
      <c r="N105" s="94">
        <v>0</v>
      </c>
      <c r="O105" s="94">
        <f>SUM(C105:N105)</f>
        <v>2837.2</v>
      </c>
      <c r="P105" s="94">
        <v>0</v>
      </c>
      <c r="Q105" s="94">
        <v>0</v>
      </c>
      <c r="R105" s="94">
        <v>0</v>
      </c>
      <c r="S105" s="94">
        <v>0</v>
      </c>
      <c r="T105" s="94">
        <v>0</v>
      </c>
      <c r="U105" s="94">
        <v>1512.9</v>
      </c>
      <c r="V105" s="94">
        <v>0</v>
      </c>
      <c r="W105" s="94">
        <v>0</v>
      </c>
      <c r="X105" s="94">
        <v>0</v>
      </c>
      <c r="Y105" s="94">
        <v>0</v>
      </c>
      <c r="Z105" s="94">
        <v>0</v>
      </c>
      <c r="AA105" s="94">
        <v>0</v>
      </c>
      <c r="AB105" s="94">
        <f>SUM(P105:AA105)</f>
        <v>1512.9</v>
      </c>
      <c r="AC105" s="94">
        <f t="shared" si="40"/>
        <v>-1324.2999999999997</v>
      </c>
      <c r="AD105" s="94">
        <f t="shared" si="46"/>
        <v>-46.676300578034677</v>
      </c>
      <c r="AE105" s="4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</row>
    <row r="106" spans="2:62" ht="15.95" customHeight="1">
      <c r="B106" s="73" t="s">
        <v>123</v>
      </c>
      <c r="C106" s="93">
        <f t="shared" ref="C106:M106" si="51">+C107+C108</f>
        <v>8.9</v>
      </c>
      <c r="D106" s="93">
        <f t="shared" si="51"/>
        <v>32.700000000000003</v>
      </c>
      <c r="E106" s="93">
        <f t="shared" si="51"/>
        <v>92.9</v>
      </c>
      <c r="F106" s="93">
        <f t="shared" si="51"/>
        <v>94.7</v>
      </c>
      <c r="G106" s="93">
        <f t="shared" si="51"/>
        <v>0</v>
      </c>
      <c r="H106" s="93">
        <f t="shared" si="51"/>
        <v>28.9</v>
      </c>
      <c r="I106" s="93">
        <f t="shared" si="51"/>
        <v>0</v>
      </c>
      <c r="J106" s="93">
        <f t="shared" si="51"/>
        <v>65.3</v>
      </c>
      <c r="K106" s="93">
        <f t="shared" si="51"/>
        <v>5</v>
      </c>
      <c r="L106" s="93">
        <f t="shared" si="51"/>
        <v>0</v>
      </c>
      <c r="M106" s="93">
        <f t="shared" si="51"/>
        <v>182.3</v>
      </c>
      <c r="N106" s="93">
        <f>+N107+N108</f>
        <v>77.099999999999994</v>
      </c>
      <c r="O106" s="93">
        <f>+O107+O108</f>
        <v>587.79999999999995</v>
      </c>
      <c r="P106" s="93">
        <f t="shared" ref="P106:AB106" si="52">+P107+P108</f>
        <v>0</v>
      </c>
      <c r="Q106" s="93">
        <f t="shared" si="52"/>
        <v>9.8000000000000007</v>
      </c>
      <c r="R106" s="93">
        <f t="shared" si="52"/>
        <v>130.4</v>
      </c>
      <c r="S106" s="93">
        <f t="shared" si="52"/>
        <v>108.5</v>
      </c>
      <c r="T106" s="93">
        <f t="shared" si="52"/>
        <v>308.3</v>
      </c>
      <c r="U106" s="93">
        <f t="shared" si="52"/>
        <v>613.4</v>
      </c>
      <c r="V106" s="93">
        <f t="shared" si="52"/>
        <v>0</v>
      </c>
      <c r="W106" s="93">
        <f t="shared" si="52"/>
        <v>395.9</v>
      </c>
      <c r="X106" s="93">
        <f t="shared" si="52"/>
        <v>257.8</v>
      </c>
      <c r="Y106" s="93">
        <f t="shared" si="52"/>
        <v>218.9</v>
      </c>
      <c r="Z106" s="93">
        <f t="shared" si="52"/>
        <v>0</v>
      </c>
      <c r="AA106" s="93">
        <f t="shared" si="52"/>
        <v>332.1</v>
      </c>
      <c r="AB106" s="93">
        <f t="shared" si="52"/>
        <v>2375.1</v>
      </c>
      <c r="AC106" s="93">
        <f t="shared" si="40"/>
        <v>1787.3</v>
      </c>
      <c r="AD106" s="93">
        <f t="shared" si="46"/>
        <v>304.06600884654648</v>
      </c>
      <c r="AE106" s="4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</row>
    <row r="107" spans="2:62" ht="15.95" customHeight="1">
      <c r="B107" s="71" t="s">
        <v>124</v>
      </c>
      <c r="C107" s="94">
        <v>8.9</v>
      </c>
      <c r="D107" s="94">
        <v>32.700000000000003</v>
      </c>
      <c r="E107" s="94">
        <v>92.9</v>
      </c>
      <c r="F107" s="94">
        <v>94.7</v>
      </c>
      <c r="G107" s="94">
        <v>0</v>
      </c>
      <c r="H107" s="94">
        <v>28.9</v>
      </c>
      <c r="I107" s="94">
        <v>0</v>
      </c>
      <c r="J107" s="94">
        <v>65.3</v>
      </c>
      <c r="K107" s="94">
        <v>5</v>
      </c>
      <c r="L107" s="94">
        <v>0</v>
      </c>
      <c r="M107" s="94">
        <v>182.3</v>
      </c>
      <c r="N107" s="94">
        <v>77.099999999999994</v>
      </c>
      <c r="O107" s="94">
        <f>SUM(C107:N107)</f>
        <v>587.79999999999995</v>
      </c>
      <c r="P107" s="94">
        <v>0</v>
      </c>
      <c r="Q107" s="94">
        <v>9.8000000000000007</v>
      </c>
      <c r="R107" s="94">
        <v>130.4</v>
      </c>
      <c r="S107" s="94">
        <v>108.5</v>
      </c>
      <c r="T107" s="94">
        <v>308.3</v>
      </c>
      <c r="U107" s="94">
        <v>45.3</v>
      </c>
      <c r="V107" s="94">
        <v>0</v>
      </c>
      <c r="W107" s="94">
        <v>395.9</v>
      </c>
      <c r="X107" s="94">
        <v>257.8</v>
      </c>
      <c r="Y107" s="94">
        <v>218.9</v>
      </c>
      <c r="Z107" s="94">
        <v>0</v>
      </c>
      <c r="AA107" s="94">
        <v>332.1</v>
      </c>
      <c r="AB107" s="94">
        <f>SUM(P107:AA107)</f>
        <v>1807</v>
      </c>
      <c r="AC107" s="94">
        <f t="shared" si="40"/>
        <v>1219.2</v>
      </c>
      <c r="AD107" s="94">
        <f t="shared" si="46"/>
        <v>207.41748894181694</v>
      </c>
      <c r="AE107" s="4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</row>
    <row r="108" spans="2:62" ht="15.95" customHeight="1">
      <c r="B108" s="71" t="s">
        <v>125</v>
      </c>
      <c r="C108" s="94">
        <v>0</v>
      </c>
      <c r="D108" s="94">
        <v>0</v>
      </c>
      <c r="E108" s="94">
        <v>0</v>
      </c>
      <c r="F108" s="94">
        <v>0</v>
      </c>
      <c r="G108" s="94">
        <v>0</v>
      </c>
      <c r="H108" s="94">
        <v>0</v>
      </c>
      <c r="I108" s="94">
        <v>0</v>
      </c>
      <c r="J108" s="94">
        <v>0</v>
      </c>
      <c r="K108" s="94">
        <v>0</v>
      </c>
      <c r="L108" s="94">
        <v>0</v>
      </c>
      <c r="M108" s="94">
        <v>0</v>
      </c>
      <c r="N108" s="94">
        <v>0</v>
      </c>
      <c r="O108" s="94">
        <f>SUM(C108:N108)</f>
        <v>0</v>
      </c>
      <c r="P108" s="94">
        <v>0</v>
      </c>
      <c r="Q108" s="94">
        <v>0</v>
      </c>
      <c r="R108" s="94">
        <v>0</v>
      </c>
      <c r="S108" s="94">
        <v>0</v>
      </c>
      <c r="T108" s="94">
        <v>0</v>
      </c>
      <c r="U108" s="94">
        <v>568.1</v>
      </c>
      <c r="V108" s="94">
        <v>0</v>
      </c>
      <c r="W108" s="94">
        <v>0</v>
      </c>
      <c r="X108" s="94">
        <v>0</v>
      </c>
      <c r="Y108" s="94">
        <v>0</v>
      </c>
      <c r="Z108" s="94">
        <v>0</v>
      </c>
      <c r="AA108" s="94">
        <v>0</v>
      </c>
      <c r="AB108" s="94">
        <f>SUM(P108:AA108)</f>
        <v>568.1</v>
      </c>
      <c r="AC108" s="94">
        <f t="shared" si="40"/>
        <v>568.1</v>
      </c>
      <c r="AD108" s="97">
        <v>0</v>
      </c>
      <c r="AE108" s="4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</row>
    <row r="109" spans="2:62" ht="31.5" customHeight="1">
      <c r="B109" s="80" t="s">
        <v>126</v>
      </c>
      <c r="C109" s="108">
        <v>4</v>
      </c>
      <c r="D109" s="108">
        <v>3</v>
      </c>
      <c r="E109" s="108">
        <v>9.4</v>
      </c>
      <c r="F109" s="108">
        <v>2.8</v>
      </c>
      <c r="G109" s="108">
        <v>1.7</v>
      </c>
      <c r="H109" s="108">
        <v>4</v>
      </c>
      <c r="I109" s="108">
        <v>2.1</v>
      </c>
      <c r="J109" s="108">
        <v>13</v>
      </c>
      <c r="K109" s="108">
        <v>6.9</v>
      </c>
      <c r="L109" s="108">
        <v>3.9</v>
      </c>
      <c r="M109" s="108">
        <v>10.3</v>
      </c>
      <c r="N109" s="108">
        <v>35.5</v>
      </c>
      <c r="O109" s="108">
        <f>SUM(C109:N109)</f>
        <v>96.6</v>
      </c>
      <c r="P109" s="108">
        <v>2</v>
      </c>
      <c r="Q109" s="108">
        <v>2.7</v>
      </c>
      <c r="R109" s="108">
        <v>19.600000000000001</v>
      </c>
      <c r="S109" s="108">
        <v>7.3</v>
      </c>
      <c r="T109" s="108">
        <v>1.8</v>
      </c>
      <c r="U109" s="108">
        <v>13.6</v>
      </c>
      <c r="V109" s="108">
        <v>9.8000000000000007</v>
      </c>
      <c r="W109" s="108">
        <v>33.1</v>
      </c>
      <c r="X109" s="108">
        <v>22.3</v>
      </c>
      <c r="Y109" s="108">
        <v>20.9</v>
      </c>
      <c r="Z109" s="108">
        <v>20.2</v>
      </c>
      <c r="AA109" s="108">
        <v>118.3</v>
      </c>
      <c r="AB109" s="108">
        <f>SUM(P109:AA109)</f>
        <v>271.59999999999997</v>
      </c>
      <c r="AC109" s="108">
        <f t="shared" si="40"/>
        <v>174.99999999999997</v>
      </c>
      <c r="AD109" s="108">
        <f t="shared" si="46"/>
        <v>181.15942028985506</v>
      </c>
      <c r="AE109" s="1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2:62" ht="15.95" customHeight="1" thickBot="1">
      <c r="B110" s="74" t="s">
        <v>88</v>
      </c>
      <c r="C110" s="103">
        <f t="shared" ref="C110:AB110" si="53">+C109+C86+C85+C84</f>
        <v>92963.4</v>
      </c>
      <c r="D110" s="103">
        <f t="shared" si="53"/>
        <v>39117.100000000006</v>
      </c>
      <c r="E110" s="103">
        <f t="shared" si="53"/>
        <v>47058.2</v>
      </c>
      <c r="F110" s="103">
        <f t="shared" si="53"/>
        <v>54308.800000000003</v>
      </c>
      <c r="G110" s="103">
        <f t="shared" si="53"/>
        <v>57690.5</v>
      </c>
      <c r="H110" s="103">
        <f t="shared" si="53"/>
        <v>55853.8</v>
      </c>
      <c r="I110" s="103">
        <f t="shared" si="53"/>
        <v>66216.099999999991</v>
      </c>
      <c r="J110" s="103">
        <f t="shared" si="53"/>
        <v>45184.799999999996</v>
      </c>
      <c r="K110" s="103">
        <f t="shared" si="53"/>
        <v>45466.700000000004</v>
      </c>
      <c r="L110" s="103">
        <f t="shared" si="53"/>
        <v>43135.299999999996</v>
      </c>
      <c r="M110" s="103">
        <f t="shared" si="53"/>
        <v>59779.499999999993</v>
      </c>
      <c r="N110" s="103">
        <f t="shared" si="53"/>
        <v>59366.3</v>
      </c>
      <c r="O110" s="103">
        <f t="shared" si="53"/>
        <v>666140.50000000012</v>
      </c>
      <c r="P110" s="103">
        <f t="shared" si="53"/>
        <v>103076.5</v>
      </c>
      <c r="Q110" s="103">
        <f t="shared" si="53"/>
        <v>46010.9</v>
      </c>
      <c r="R110" s="103">
        <f t="shared" si="53"/>
        <v>57993.299999999988</v>
      </c>
      <c r="S110" s="103">
        <f t="shared" si="53"/>
        <v>68217.5</v>
      </c>
      <c r="T110" s="103">
        <f t="shared" si="53"/>
        <v>66294</v>
      </c>
      <c r="U110" s="103">
        <f t="shared" si="53"/>
        <v>78723.100000000006</v>
      </c>
      <c r="V110" s="103">
        <f t="shared" si="53"/>
        <v>41367.999999999993</v>
      </c>
      <c r="W110" s="103">
        <f t="shared" si="53"/>
        <v>54460.399999999994</v>
      </c>
      <c r="X110" s="103">
        <f t="shared" si="53"/>
        <v>47946.399999999994</v>
      </c>
      <c r="Y110" s="103">
        <f t="shared" si="53"/>
        <v>50815</v>
      </c>
      <c r="Z110" s="103">
        <f t="shared" si="53"/>
        <v>46559.499999999993</v>
      </c>
      <c r="AA110" s="103">
        <f t="shared" si="53"/>
        <v>66881.899999999994</v>
      </c>
      <c r="AB110" s="103">
        <f t="shared" si="53"/>
        <v>728346.5</v>
      </c>
      <c r="AC110" s="103">
        <f t="shared" si="40"/>
        <v>62205.999999999884</v>
      </c>
      <c r="AD110" s="103">
        <f t="shared" si="46"/>
        <v>9.3382702297788338</v>
      </c>
      <c r="AE110" s="1"/>
      <c r="AF110" s="19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2:62" ht="15.95" customHeight="1" thickTop="1">
      <c r="B111" s="75" t="s">
        <v>106</v>
      </c>
      <c r="C111" s="109">
        <f>SUM(C112:C116)</f>
        <v>327.2</v>
      </c>
      <c r="D111" s="109">
        <f t="shared" ref="D111:AA111" si="54">SUM(D112:D116)</f>
        <v>404.70000000000005</v>
      </c>
      <c r="E111" s="109">
        <f t="shared" si="54"/>
        <v>385.5</v>
      </c>
      <c r="F111" s="109">
        <f t="shared" si="54"/>
        <v>386.6</v>
      </c>
      <c r="G111" s="109">
        <f t="shared" si="54"/>
        <v>386.3</v>
      </c>
      <c r="H111" s="109">
        <f t="shared" si="54"/>
        <v>330.79999999999995</v>
      </c>
      <c r="I111" s="109">
        <f t="shared" si="54"/>
        <v>350.1</v>
      </c>
      <c r="J111" s="109">
        <f t="shared" si="54"/>
        <v>348.5</v>
      </c>
      <c r="K111" s="109">
        <f t="shared" si="54"/>
        <v>324.3</v>
      </c>
      <c r="L111" s="109">
        <f t="shared" si="54"/>
        <v>523.4</v>
      </c>
      <c r="M111" s="109">
        <f t="shared" si="54"/>
        <v>470.40000000000003</v>
      </c>
      <c r="N111" s="109">
        <f t="shared" si="54"/>
        <v>1465.9</v>
      </c>
      <c r="O111" s="109">
        <f t="shared" si="54"/>
        <v>5703.6999999999989</v>
      </c>
      <c r="P111" s="109">
        <f>SUM(P112:P116)</f>
        <v>1336.4</v>
      </c>
      <c r="Q111" s="109">
        <f t="shared" si="54"/>
        <v>1575.3999999999999</v>
      </c>
      <c r="R111" s="109">
        <f t="shared" si="54"/>
        <v>1718.8</v>
      </c>
      <c r="S111" s="109">
        <f t="shared" si="54"/>
        <v>781.80000000000007</v>
      </c>
      <c r="T111" s="109">
        <f t="shared" si="54"/>
        <v>728.09999999999991</v>
      </c>
      <c r="U111" s="109">
        <f t="shared" si="54"/>
        <v>970</v>
      </c>
      <c r="V111" s="109">
        <f t="shared" si="54"/>
        <v>690.4</v>
      </c>
      <c r="W111" s="109">
        <f t="shared" si="54"/>
        <v>720.40000000000009</v>
      </c>
      <c r="X111" s="109">
        <f t="shared" si="54"/>
        <v>601.90000000000009</v>
      </c>
      <c r="Y111" s="109">
        <f t="shared" si="54"/>
        <v>552.9</v>
      </c>
      <c r="Z111" s="109">
        <f t="shared" si="54"/>
        <v>511.19999999999993</v>
      </c>
      <c r="AA111" s="109">
        <f t="shared" si="54"/>
        <v>446.1</v>
      </c>
      <c r="AB111" s="109">
        <f>SUM(AB112:AB116)</f>
        <v>10633.4</v>
      </c>
      <c r="AC111" s="108">
        <f t="shared" si="40"/>
        <v>4929.7000000000007</v>
      </c>
      <c r="AD111" s="108">
        <f>+AC111/O111*100</f>
        <v>86.429861318091795</v>
      </c>
      <c r="AE111" s="1"/>
      <c r="AF111" s="19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2:62" ht="17.25" customHeight="1">
      <c r="B112" s="76" t="s">
        <v>107</v>
      </c>
      <c r="C112" s="110">
        <v>237.8</v>
      </c>
      <c r="D112" s="110">
        <v>264.8</v>
      </c>
      <c r="E112" s="110">
        <v>250.8</v>
      </c>
      <c r="F112" s="110">
        <v>247.8</v>
      </c>
      <c r="G112" s="110">
        <v>297.5</v>
      </c>
      <c r="H112" s="110">
        <v>236.2</v>
      </c>
      <c r="I112" s="110">
        <v>250.3</v>
      </c>
      <c r="J112" s="110">
        <v>249.5</v>
      </c>
      <c r="K112" s="110">
        <v>234.6</v>
      </c>
      <c r="L112" s="110">
        <v>259.39999999999998</v>
      </c>
      <c r="M112" s="110">
        <v>231.6</v>
      </c>
      <c r="N112" s="110">
        <v>234.5</v>
      </c>
      <c r="O112" s="110">
        <f>SUM(C112:N112)</f>
        <v>2994.8</v>
      </c>
      <c r="P112" s="110">
        <v>256.7</v>
      </c>
      <c r="Q112" s="110">
        <v>265.2</v>
      </c>
      <c r="R112" s="110">
        <v>258.2</v>
      </c>
      <c r="S112" s="110">
        <v>244.9</v>
      </c>
      <c r="T112" s="110">
        <v>272.89999999999998</v>
      </c>
      <c r="U112" s="110">
        <v>275.5</v>
      </c>
      <c r="V112" s="110">
        <v>259.10000000000002</v>
      </c>
      <c r="W112" s="110">
        <v>280</v>
      </c>
      <c r="X112" s="110">
        <v>272.10000000000002</v>
      </c>
      <c r="Y112" s="110">
        <v>310.39999999999998</v>
      </c>
      <c r="Z112" s="110">
        <v>276.39999999999998</v>
      </c>
      <c r="AA112" s="110">
        <v>302.60000000000002</v>
      </c>
      <c r="AB112" s="110">
        <f>SUM(P112:AA112)</f>
        <v>3274</v>
      </c>
      <c r="AC112" s="110">
        <f t="shared" si="40"/>
        <v>279.19999999999982</v>
      </c>
      <c r="AD112" s="110">
        <f>+AC112/O112*100</f>
        <v>9.3228262321356947</v>
      </c>
      <c r="AE112" s="1"/>
      <c r="AF112" s="5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2:56" ht="17.25" customHeight="1">
      <c r="B113" s="76" t="s">
        <v>108</v>
      </c>
      <c r="C113" s="110">
        <v>0</v>
      </c>
      <c r="D113" s="110">
        <v>8.5</v>
      </c>
      <c r="E113" s="110">
        <v>0</v>
      </c>
      <c r="F113" s="110">
        <v>0</v>
      </c>
      <c r="G113" s="110">
        <v>0</v>
      </c>
      <c r="H113" s="110">
        <v>0</v>
      </c>
      <c r="I113" s="110">
        <v>0</v>
      </c>
      <c r="J113" s="110">
        <v>0</v>
      </c>
      <c r="K113" s="110">
        <v>0</v>
      </c>
      <c r="L113" s="110">
        <v>141.1</v>
      </c>
      <c r="M113" s="110">
        <v>27</v>
      </c>
      <c r="N113" s="110">
        <v>209</v>
      </c>
      <c r="O113" s="110">
        <f>SUM(C113:N113)</f>
        <v>385.6</v>
      </c>
      <c r="P113" s="110">
        <v>0</v>
      </c>
      <c r="Q113" s="110">
        <v>20.2</v>
      </c>
      <c r="R113" s="110">
        <v>-0.2</v>
      </c>
      <c r="S113" s="110">
        <v>0.1</v>
      </c>
      <c r="T113" s="110">
        <v>0.4</v>
      </c>
      <c r="U113" s="110">
        <v>0</v>
      </c>
      <c r="V113" s="110">
        <v>0</v>
      </c>
      <c r="W113" s="110">
        <v>-0.2</v>
      </c>
      <c r="X113" s="110">
        <v>0</v>
      </c>
      <c r="Y113" s="110">
        <v>0</v>
      </c>
      <c r="Z113" s="110">
        <v>0</v>
      </c>
      <c r="AA113" s="110">
        <v>0</v>
      </c>
      <c r="AB113" s="110">
        <f>SUM(P113:AA113)</f>
        <v>20.3</v>
      </c>
      <c r="AC113" s="110">
        <f t="shared" si="40"/>
        <v>-365.3</v>
      </c>
      <c r="AD113" s="94">
        <f>+AC113/O113*100</f>
        <v>-94.735477178423238</v>
      </c>
      <c r="AE113" s="1"/>
      <c r="AF113" s="5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2:56" ht="17.25" customHeight="1">
      <c r="B114" s="76" t="s">
        <v>109</v>
      </c>
      <c r="C114" s="77">
        <v>0</v>
      </c>
      <c r="D114" s="77">
        <v>0</v>
      </c>
      <c r="E114" s="77">
        <v>0</v>
      </c>
      <c r="F114" s="77">
        <v>0</v>
      </c>
      <c r="G114" s="77">
        <v>0</v>
      </c>
      <c r="H114" s="77">
        <v>0</v>
      </c>
      <c r="I114" s="77">
        <v>0</v>
      </c>
      <c r="J114" s="77">
        <v>0</v>
      </c>
      <c r="K114" s="77">
        <v>0</v>
      </c>
      <c r="L114" s="77">
        <v>0</v>
      </c>
      <c r="M114" s="77">
        <v>105</v>
      </c>
      <c r="N114" s="77">
        <v>915.5</v>
      </c>
      <c r="O114" s="77">
        <f>SUM(C114:N114)</f>
        <v>1020.5</v>
      </c>
      <c r="P114" s="77">
        <v>979.7</v>
      </c>
      <c r="Q114" s="77">
        <v>1233.7</v>
      </c>
      <c r="R114" s="77">
        <v>1404.8</v>
      </c>
      <c r="S114" s="77">
        <v>482.6</v>
      </c>
      <c r="T114" s="77">
        <v>377.5</v>
      </c>
      <c r="U114" s="77">
        <v>631.4</v>
      </c>
      <c r="V114" s="77">
        <v>345.7</v>
      </c>
      <c r="W114" s="77">
        <v>373.1</v>
      </c>
      <c r="X114" s="77">
        <v>266.39999999999998</v>
      </c>
      <c r="Y114" s="77">
        <v>163</v>
      </c>
      <c r="Z114" s="77">
        <v>157.69999999999999</v>
      </c>
      <c r="AA114" s="77">
        <v>74</v>
      </c>
      <c r="AB114" s="110">
        <f>SUM(P114:AA114)</f>
        <v>6489.5999999999995</v>
      </c>
      <c r="AC114" s="110">
        <f t="shared" si="40"/>
        <v>5469.0999999999995</v>
      </c>
      <c r="AD114" s="77">
        <v>0</v>
      </c>
      <c r="AE114" s="1"/>
      <c r="AF114" s="5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2:56" ht="16.5" customHeight="1">
      <c r="B115" s="76" t="s">
        <v>110</v>
      </c>
      <c r="C115" s="110">
        <v>0.1</v>
      </c>
      <c r="D115" s="110">
        <v>0.1</v>
      </c>
      <c r="E115" s="110">
        <v>0</v>
      </c>
      <c r="F115" s="110">
        <v>0</v>
      </c>
      <c r="G115" s="110">
        <v>0</v>
      </c>
      <c r="H115" s="110">
        <v>0</v>
      </c>
      <c r="I115" s="110">
        <v>0</v>
      </c>
      <c r="J115" s="110">
        <v>0.1</v>
      </c>
      <c r="K115" s="110">
        <v>0</v>
      </c>
      <c r="L115" s="110">
        <v>0.1</v>
      </c>
      <c r="M115" s="110">
        <v>0.1</v>
      </c>
      <c r="N115" s="110">
        <v>-0.1</v>
      </c>
      <c r="O115" s="110">
        <f>SUM(C115:N115)</f>
        <v>0.4</v>
      </c>
      <c r="P115" s="110">
        <v>0</v>
      </c>
      <c r="Q115" s="110">
        <v>0</v>
      </c>
      <c r="R115" s="110">
        <v>0.2</v>
      </c>
      <c r="S115" s="110">
        <v>0</v>
      </c>
      <c r="T115" s="110">
        <v>-0.1</v>
      </c>
      <c r="U115" s="110">
        <v>0</v>
      </c>
      <c r="V115" s="110">
        <v>0</v>
      </c>
      <c r="W115" s="110">
        <v>3.7</v>
      </c>
      <c r="X115" s="110">
        <v>5.7</v>
      </c>
      <c r="Y115" s="110">
        <v>0.7</v>
      </c>
      <c r="Z115" s="110">
        <v>0.5</v>
      </c>
      <c r="AA115" s="110">
        <v>-7.6</v>
      </c>
      <c r="AB115" s="110">
        <f>SUM(P115:AA115)</f>
        <v>3.0999999999999996</v>
      </c>
      <c r="AC115" s="110">
        <f t="shared" si="40"/>
        <v>2.6999999999999997</v>
      </c>
      <c r="AD115" s="110">
        <f>+AC115/O115*100</f>
        <v>674.99999999999989</v>
      </c>
      <c r="AE115" s="1"/>
      <c r="AF115" s="19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spans="2:56" ht="16.5" customHeight="1" thickBot="1">
      <c r="B116" s="78" t="s">
        <v>111</v>
      </c>
      <c r="C116" s="111">
        <v>89.3</v>
      </c>
      <c r="D116" s="111">
        <v>131.30000000000001</v>
      </c>
      <c r="E116" s="111">
        <v>134.69999999999999</v>
      </c>
      <c r="F116" s="111">
        <v>138.80000000000001</v>
      </c>
      <c r="G116" s="111">
        <v>88.8</v>
      </c>
      <c r="H116" s="111">
        <v>94.6</v>
      </c>
      <c r="I116" s="111">
        <v>99.8</v>
      </c>
      <c r="J116" s="111">
        <v>98.9</v>
      </c>
      <c r="K116" s="111">
        <v>89.7</v>
      </c>
      <c r="L116" s="111">
        <v>122.8</v>
      </c>
      <c r="M116" s="111">
        <v>106.7</v>
      </c>
      <c r="N116" s="111">
        <v>107</v>
      </c>
      <c r="O116" s="111">
        <f>SUM(C116:N116)</f>
        <v>1302.4000000000001</v>
      </c>
      <c r="P116" s="111">
        <v>100</v>
      </c>
      <c r="Q116" s="111">
        <v>56.3</v>
      </c>
      <c r="R116" s="111">
        <v>55.8</v>
      </c>
      <c r="S116" s="111">
        <v>54.2</v>
      </c>
      <c r="T116" s="111">
        <v>77.400000000000006</v>
      </c>
      <c r="U116" s="111">
        <v>63.1</v>
      </c>
      <c r="V116" s="111">
        <v>85.6</v>
      </c>
      <c r="W116" s="111">
        <v>63.8</v>
      </c>
      <c r="X116" s="111">
        <v>57.7</v>
      </c>
      <c r="Y116" s="111">
        <v>78.8</v>
      </c>
      <c r="Z116" s="111">
        <v>76.599999999999994</v>
      </c>
      <c r="AA116" s="111">
        <v>77.099999999999994</v>
      </c>
      <c r="AB116" s="111">
        <f>SUM(P116:AA116)</f>
        <v>846.40000000000009</v>
      </c>
      <c r="AC116" s="111">
        <f t="shared" si="40"/>
        <v>-456</v>
      </c>
      <c r="AD116" s="111">
        <f>+AC116/O116*100</f>
        <v>-35.012285012285012</v>
      </c>
      <c r="AE116" s="1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spans="2:56" ht="16.5" customHeight="1" thickTop="1" thickBot="1">
      <c r="B117" s="79" t="s">
        <v>112</v>
      </c>
      <c r="C117" s="112">
        <f t="shared" ref="C117:AB117" si="55">+C116+C115+C114+C113+C112+C110</f>
        <v>93290.599999999991</v>
      </c>
      <c r="D117" s="113">
        <f t="shared" si="55"/>
        <v>39521.800000000003</v>
      </c>
      <c r="E117" s="113">
        <f t="shared" si="55"/>
        <v>47443.7</v>
      </c>
      <c r="F117" s="113">
        <f t="shared" si="55"/>
        <v>54695.4</v>
      </c>
      <c r="G117" s="113">
        <f t="shared" si="55"/>
        <v>58076.800000000003</v>
      </c>
      <c r="H117" s="113">
        <f t="shared" si="55"/>
        <v>56184.600000000006</v>
      </c>
      <c r="I117" s="113">
        <f t="shared" si="55"/>
        <v>66566.2</v>
      </c>
      <c r="J117" s="113">
        <f t="shared" si="55"/>
        <v>45533.299999999996</v>
      </c>
      <c r="K117" s="113">
        <f t="shared" si="55"/>
        <v>45791.000000000007</v>
      </c>
      <c r="L117" s="113">
        <f t="shared" si="55"/>
        <v>43658.7</v>
      </c>
      <c r="M117" s="113">
        <f t="shared" si="55"/>
        <v>60249.899999999994</v>
      </c>
      <c r="N117" s="113">
        <f t="shared" si="55"/>
        <v>60832.200000000004</v>
      </c>
      <c r="O117" s="112">
        <f t="shared" si="55"/>
        <v>671844.20000000007</v>
      </c>
      <c r="P117" s="113">
        <f t="shared" si="55"/>
        <v>104412.9</v>
      </c>
      <c r="Q117" s="113">
        <f t="shared" si="55"/>
        <v>47586.3</v>
      </c>
      <c r="R117" s="113">
        <f t="shared" si="55"/>
        <v>59712.099999999991</v>
      </c>
      <c r="S117" s="113">
        <f t="shared" si="55"/>
        <v>68999.3</v>
      </c>
      <c r="T117" s="113">
        <f t="shared" si="55"/>
        <v>67022.100000000006</v>
      </c>
      <c r="U117" s="113">
        <f t="shared" si="55"/>
        <v>79693.100000000006</v>
      </c>
      <c r="V117" s="113">
        <f t="shared" si="55"/>
        <v>42058.399999999994</v>
      </c>
      <c r="W117" s="113">
        <f t="shared" si="55"/>
        <v>55180.799999999996</v>
      </c>
      <c r="X117" s="113">
        <f t="shared" si="55"/>
        <v>48548.299999999996</v>
      </c>
      <c r="Y117" s="113">
        <f t="shared" si="55"/>
        <v>51367.9</v>
      </c>
      <c r="Z117" s="113">
        <f t="shared" si="55"/>
        <v>47070.69999999999</v>
      </c>
      <c r="AA117" s="113">
        <f t="shared" si="55"/>
        <v>67328</v>
      </c>
      <c r="AB117" s="113">
        <f t="shared" si="55"/>
        <v>738979.9</v>
      </c>
      <c r="AC117" s="113">
        <f t="shared" si="40"/>
        <v>67135.699999999953</v>
      </c>
      <c r="AD117" s="113">
        <f>+AC117/O117*100</f>
        <v>9.9927483187322217</v>
      </c>
      <c r="AE117" s="1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spans="2:56" ht="16.5" customHeight="1" thickTop="1">
      <c r="B118" s="81" t="s">
        <v>127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spans="2:56" ht="15" customHeight="1">
      <c r="B119" s="31" t="s">
        <v>113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3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29"/>
      <c r="AD119" s="29"/>
      <c r="AE119" s="1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2:56" s="21" customFormat="1" ht="12" customHeight="1">
      <c r="B120" s="34" t="s">
        <v>114</v>
      </c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5"/>
      <c r="AD120" s="35"/>
      <c r="AE120" s="20"/>
    </row>
    <row r="121" spans="2:56" s="21" customFormat="1" ht="12" customHeight="1">
      <c r="B121" s="34" t="s">
        <v>115</v>
      </c>
      <c r="C121" s="35"/>
      <c r="D121" s="35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5"/>
      <c r="AD121" s="33"/>
      <c r="AE121" s="20"/>
    </row>
    <row r="122" spans="2:56" ht="11.25" customHeight="1">
      <c r="B122" s="34" t="s">
        <v>116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1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2:56" ht="12.75" customHeight="1">
      <c r="B123" s="38" t="s">
        <v>117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1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2:56" ht="14.25">
      <c r="B124" s="39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40"/>
      <c r="AD124" s="40"/>
      <c r="AE124" s="1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2:56" ht="15">
      <c r="B125" s="37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E125" s="1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2:56" ht="14.25"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1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2:56" ht="14.25">
      <c r="B127" s="41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2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2"/>
      <c r="AD127" s="42"/>
      <c r="AE127" s="1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2:56" ht="11.25" customHeight="1">
      <c r="B128" s="41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44"/>
      <c r="AD128" s="44"/>
      <c r="AE128" s="1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2:44" ht="14.25">
      <c r="B129" s="41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44"/>
      <c r="AD129" s="44"/>
      <c r="AE129" s="1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2:44" ht="15">
      <c r="B130" s="41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6"/>
      <c r="AC130" s="42"/>
      <c r="AD130" s="42"/>
      <c r="AE130" s="1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2:44" ht="14.25">
      <c r="B131" s="47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43"/>
      <c r="AC131" s="42"/>
      <c r="AD131" s="42"/>
      <c r="AE131" s="1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2:44" ht="14.25">
      <c r="B132" s="47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40"/>
      <c r="AD132" s="40"/>
      <c r="AE132" s="1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2:44" ht="14.25">
      <c r="B133" s="41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40"/>
      <c r="AD133" s="40"/>
      <c r="AE133" s="1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2:44" ht="14.25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0"/>
      <c r="AD134" s="40"/>
      <c r="AE134" s="1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2:44" ht="14.25">
      <c r="B135" s="40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40"/>
      <c r="AC135" s="40"/>
      <c r="AD135" s="40"/>
      <c r="AE135" s="1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2:44" ht="14.25">
      <c r="B136" s="40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40"/>
      <c r="AC136" s="40"/>
      <c r="AD136" s="40"/>
      <c r="AE136" s="1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2:44">
      <c r="B137" s="40"/>
      <c r="C137" s="33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40"/>
      <c r="AD137" s="40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2:44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2:44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40"/>
      <c r="AC139" s="40"/>
      <c r="AD139" s="40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2:44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40"/>
      <c r="AC140" s="40"/>
      <c r="AD140" s="40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2:44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2:44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2:44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2:44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2:44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2:44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2:44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2:44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2:44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2:44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2:44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2:44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2:44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2:44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2:44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2:44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2:44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2:44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2:44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2:44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2:44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2:44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2:44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2:44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2:44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2:44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2:44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2:44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2:44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2:44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2:44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2:44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2:44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2:44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2:44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2:44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2:44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2:44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2:44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2:44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2:44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2:44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2:44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2:44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2:44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2:44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2:44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2:44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2:44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2:44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2:44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2:44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2:44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2:44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2:44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2:44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2:44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2:44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2:44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2:44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2:44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2:44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2:44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2:44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2:44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2:44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2:44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2:44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2:44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2:44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2:44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2:44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2:44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2:44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2:44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2:44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2:44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2:44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2:44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2:44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2:44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2:44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2:44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2:44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2:30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</row>
    <row r="226" spans="2:30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</row>
    <row r="227" spans="2:30"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</row>
    <row r="228" spans="2:30"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</row>
    <row r="229" spans="2:30"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</row>
    <row r="230" spans="2:30"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</row>
    <row r="231" spans="2:30"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</row>
    <row r="232" spans="2:30"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</row>
    <row r="233" spans="2:30"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</row>
    <row r="234" spans="2:30"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</row>
    <row r="235" spans="2:30"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</row>
    <row r="236" spans="2:30"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</row>
    <row r="237" spans="2:30"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</row>
    <row r="238" spans="2:30"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</row>
    <row r="239" spans="2:30"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</row>
    <row r="240" spans="2:30"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</row>
    <row r="241" spans="2:30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</row>
    <row r="242" spans="2:30"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</row>
    <row r="243" spans="2:30"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</row>
    <row r="244" spans="2:30"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</row>
    <row r="245" spans="2:30"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</row>
    <row r="246" spans="2:30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</row>
    <row r="247" spans="2:30"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</row>
    <row r="248" spans="2:30"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</row>
    <row r="249" spans="2:30"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</row>
    <row r="250" spans="2:30"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</row>
    <row r="251" spans="2:30"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</row>
    <row r="252" spans="2:30"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</row>
    <row r="253" spans="2:30"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</row>
    <row r="254" spans="2:30"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</row>
    <row r="255" spans="2:30"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</row>
    <row r="256" spans="2:30"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</row>
    <row r="257" spans="2:30"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</row>
    <row r="258" spans="2:30"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</row>
    <row r="259" spans="2:30"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</row>
    <row r="260" spans="2:30"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</row>
    <row r="261" spans="2:30"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</row>
    <row r="262" spans="2:30"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</row>
    <row r="263" spans="2:30"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</row>
  </sheetData>
  <mergeCells count="10">
    <mergeCell ref="B1:AD1"/>
    <mergeCell ref="B3:AD3"/>
    <mergeCell ref="B4:AD4"/>
    <mergeCell ref="B5:AD5"/>
    <mergeCell ref="B6:B7"/>
    <mergeCell ref="C6:N6"/>
    <mergeCell ref="O6:O7"/>
    <mergeCell ref="P6:AA6"/>
    <mergeCell ref="AB6:AB7"/>
    <mergeCell ref="AC6:AD6"/>
  </mergeCells>
  <printOptions horizontalCentered="1"/>
  <pageMargins left="0" right="0" top="0" bottom="0" header="0" footer="0"/>
  <pageSetup scale="60" fitToHeight="2" orientation="landscape" r:id="rId1"/>
  <headerFooter alignWithMargins="0"/>
  <ignoredErrors>
    <ignoredError sqref="C68:M68 C74:M74 C16:M17 N74 N68 N16:N67 N69:N73 N75:N108 C36:M36 C44:M44 C48:M48 P16:U16 V16:AA16 P36:P49 Q36:Q48 R36:AA48 N110:N118" formulaRange="1"/>
    <ignoredError sqref="O82:O85 O92:O101 O106:O108 AB28 O28:O48 AB49:AB50 AB63:AB81 AB82:AB85 O63:AA67 O76:AA76 O68:O75 AC90 AB92:AB108" formula="1"/>
    <ignoredError sqref="AB36:AB48 P68:AA75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</vt:lpstr>
      <vt:lpstr>PP!Área_de_impresión</vt:lpstr>
      <vt:lpstr>PP!Títulos_a_imprimir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2018-03-20T20:15:47Z</dcterms:created>
  <dcterms:modified xsi:type="dcterms:W3CDTF">2026-07-08T16:34:12Z</dcterms:modified>
</cp:coreProperties>
</file>