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abrina R. Báez V\CUADROS PAG MHE\CORRECCIONES 2014-2020\"/>
    </mc:Choice>
  </mc:AlternateContent>
  <xr:revisionPtr revIDLastSave="0" documentId="13_ncr:1_{E9C52AF4-F8B2-49C7-B99D-D25CA00222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P" sheetId="1" r:id="rId1"/>
  </sheets>
  <externalReferences>
    <externalReference r:id="rId2"/>
  </externalReferences>
  <definedNames>
    <definedName name="________ROS1">#N/A</definedName>
    <definedName name="________ROS2">#N/A</definedName>
    <definedName name="________ROS3">#N/A</definedName>
    <definedName name="________ROS4">#N/A</definedName>
    <definedName name="_______ROS1">#N/A</definedName>
    <definedName name="_______ROS2">#N/A</definedName>
    <definedName name="_______ROS3">#N/A</definedName>
    <definedName name="_______ROS4">#N/A</definedName>
    <definedName name="______ROS1">#N/A</definedName>
    <definedName name="______ROS2">#N/A</definedName>
    <definedName name="______ROS3">#N/A</definedName>
    <definedName name="______ROS4">#N/A</definedName>
    <definedName name="_____ROS1">#N/A</definedName>
    <definedName name="_____ROS2">#N/A</definedName>
    <definedName name="_____ROS3">#N/A</definedName>
    <definedName name="_____ROS4">#N/A</definedName>
    <definedName name="____ROS1">#N/A</definedName>
    <definedName name="____ROS2">#N/A</definedName>
    <definedName name="____ROS3">#N/A</definedName>
    <definedName name="____ROS4">#N/A</definedName>
    <definedName name="___ROS1">#N/A</definedName>
    <definedName name="___ROS2">#N/A</definedName>
    <definedName name="___ROS3">#N/A</definedName>
    <definedName name="___ROS4">#N/A</definedName>
    <definedName name="__123Graph_B" hidden="1">[1]FLUJO!$B$7929:$C$7929</definedName>
    <definedName name="__123Graph_C" hidden="1">[1]FLUJO!$B$7936:$C$7936</definedName>
    <definedName name="__123Graph_D" hidden="1">[1]FLUJO!$B$7942:$C$7942</definedName>
    <definedName name="__123Graph_X" hidden="1">[1]FLUJO!$B$7906:$C$7906</definedName>
    <definedName name="__ROS1">#N/A</definedName>
    <definedName name="__ROS2">#N/A</definedName>
    <definedName name="__ROS3">#N/A</definedName>
    <definedName name="__ROS4">#N/A</definedName>
    <definedName name="_1">#N/A</definedName>
    <definedName name="_1987">#N/A</definedName>
    <definedName name="_Order1" hidden="1">255</definedName>
    <definedName name="_ROS1">#N/A</definedName>
    <definedName name="_ROS2">#N/A</definedName>
    <definedName name="_ROS3">#N/A</definedName>
    <definedName name="_ROS4">#N/A</definedName>
    <definedName name="AccessDatabase" hidden="1">"\\De2kp-42538\BOLETIN\Claga\CLAGA2000.mdb"</definedName>
    <definedName name="ACUMULADO">#N/A</definedName>
    <definedName name="_xlnm.Print_Area" localSheetId="0">PP!$B$1:$AD$132</definedName>
    <definedName name="Button_13">"CLAGA2000_Consolidado_2001_List"</definedName>
    <definedName name="FORMATO">#N/A</definedName>
    <definedName name="FUENTE">#REF!</definedName>
    <definedName name="OCTUBRE">#N/A</definedName>
    <definedName name="ROS">#N/A</definedName>
    <definedName name="_xlnm.Print_Titles" localSheetId="0">PP!$1:$7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7" i="1" l="1"/>
  <c r="Q97" i="1"/>
  <c r="R97" i="1"/>
  <c r="S97" i="1"/>
  <c r="T97" i="1"/>
  <c r="U97" i="1"/>
  <c r="V97" i="1"/>
  <c r="W97" i="1"/>
  <c r="X97" i="1"/>
  <c r="Y97" i="1"/>
  <c r="Z97" i="1"/>
  <c r="AA97" i="1"/>
  <c r="AB97" i="1"/>
  <c r="C97" i="1"/>
  <c r="AB121" i="1" l="1"/>
  <c r="O121" i="1"/>
  <c r="AB120" i="1"/>
  <c r="AB119" i="1"/>
  <c r="AB117" i="1"/>
  <c r="AB116" i="1"/>
  <c r="AB115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AA115" i="1"/>
  <c r="Z115" i="1"/>
  <c r="Y115" i="1"/>
  <c r="Y114" i="1" s="1"/>
  <c r="X115" i="1"/>
  <c r="X114" i="1" s="1"/>
  <c r="W115" i="1"/>
  <c r="W114" i="1" s="1"/>
  <c r="V115" i="1"/>
  <c r="U115" i="1"/>
  <c r="T115" i="1"/>
  <c r="S115" i="1"/>
  <c r="R115" i="1"/>
  <c r="Q115" i="1"/>
  <c r="P115" i="1"/>
  <c r="AA114" i="1"/>
  <c r="Z114" i="1"/>
  <c r="S114" i="1"/>
  <c r="R114" i="1"/>
  <c r="Q114" i="1"/>
  <c r="P114" i="1" l="1"/>
  <c r="V114" i="1"/>
  <c r="AB118" i="1"/>
  <c r="T114" i="1"/>
  <c r="U114" i="1"/>
  <c r="AB114" i="1"/>
  <c r="O120" i="1" l="1"/>
  <c r="AC120" i="1" s="1"/>
  <c r="O119" i="1"/>
  <c r="AC119" i="1" s="1"/>
  <c r="AD119" i="1" s="1"/>
  <c r="O117" i="1"/>
  <c r="O116" i="1"/>
  <c r="AC116" i="1" s="1"/>
  <c r="AD116" i="1" s="1"/>
  <c r="N118" i="1"/>
  <c r="M118" i="1"/>
  <c r="L118" i="1"/>
  <c r="K118" i="1"/>
  <c r="J118" i="1"/>
  <c r="I118" i="1"/>
  <c r="H118" i="1"/>
  <c r="G118" i="1"/>
  <c r="F118" i="1"/>
  <c r="E118" i="1"/>
  <c r="D118" i="1"/>
  <c r="C118" i="1"/>
  <c r="N115" i="1"/>
  <c r="M115" i="1"/>
  <c r="L115" i="1"/>
  <c r="L114" i="1" s="1"/>
  <c r="K115" i="1"/>
  <c r="J115" i="1"/>
  <c r="J114" i="1" s="1"/>
  <c r="I115" i="1"/>
  <c r="I114" i="1" s="1"/>
  <c r="H115" i="1"/>
  <c r="H114" i="1" s="1"/>
  <c r="G115" i="1"/>
  <c r="G114" i="1" s="1"/>
  <c r="F115" i="1"/>
  <c r="F114" i="1" s="1"/>
  <c r="E115" i="1"/>
  <c r="D115" i="1"/>
  <c r="C115" i="1"/>
  <c r="C114" i="1" s="1"/>
  <c r="N114" i="1"/>
  <c r="M114" i="1"/>
  <c r="C123" i="1"/>
  <c r="D114" i="1" l="1"/>
  <c r="O115" i="1"/>
  <c r="AC117" i="1"/>
  <c r="E114" i="1"/>
  <c r="K114" i="1"/>
  <c r="O118" i="1"/>
  <c r="AC118" i="1" s="1"/>
  <c r="AD118" i="1" s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AB129" i="1"/>
  <c r="O129" i="1"/>
  <c r="AB128" i="1"/>
  <c r="AB127" i="1"/>
  <c r="O127" i="1"/>
  <c r="AB126" i="1"/>
  <c r="O126" i="1"/>
  <c r="AB125" i="1"/>
  <c r="O125" i="1"/>
  <c r="AB124" i="1"/>
  <c r="O124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N123" i="1"/>
  <c r="M123" i="1"/>
  <c r="L123" i="1"/>
  <c r="K123" i="1"/>
  <c r="J123" i="1"/>
  <c r="I123" i="1"/>
  <c r="H123" i="1"/>
  <c r="G123" i="1"/>
  <c r="F123" i="1"/>
  <c r="E123" i="1"/>
  <c r="D123" i="1"/>
  <c r="AB113" i="1"/>
  <c r="O113" i="1"/>
  <c r="AB112" i="1"/>
  <c r="O112" i="1"/>
  <c r="AA111" i="1"/>
  <c r="AA109" i="1" s="1"/>
  <c r="Z111" i="1"/>
  <c r="Z109" i="1" s="1"/>
  <c r="Y111" i="1"/>
  <c r="Y109" i="1" s="1"/>
  <c r="X111" i="1"/>
  <c r="X109" i="1" s="1"/>
  <c r="W111" i="1"/>
  <c r="W109" i="1" s="1"/>
  <c r="V111" i="1"/>
  <c r="V109" i="1" s="1"/>
  <c r="U111" i="1"/>
  <c r="T111" i="1"/>
  <c r="T109" i="1" s="1"/>
  <c r="S111" i="1"/>
  <c r="S109" i="1" s="1"/>
  <c r="R111" i="1"/>
  <c r="R109" i="1" s="1"/>
  <c r="Q111" i="1"/>
  <c r="Q109" i="1" s="1"/>
  <c r="P111" i="1"/>
  <c r="P109" i="1" s="1"/>
  <c r="N111" i="1"/>
  <c r="N109" i="1" s="1"/>
  <c r="M111" i="1"/>
  <c r="M109" i="1" s="1"/>
  <c r="L111" i="1"/>
  <c r="K111" i="1"/>
  <c r="K109" i="1" s="1"/>
  <c r="J111" i="1"/>
  <c r="J109" i="1" s="1"/>
  <c r="I111" i="1"/>
  <c r="I109" i="1" s="1"/>
  <c r="H111" i="1"/>
  <c r="H109" i="1" s="1"/>
  <c r="G111" i="1"/>
  <c r="G109" i="1" s="1"/>
  <c r="F111" i="1"/>
  <c r="F109" i="1" s="1"/>
  <c r="E111" i="1"/>
  <c r="E109" i="1" s="1"/>
  <c r="D111" i="1"/>
  <c r="D109" i="1" s="1"/>
  <c r="C111" i="1"/>
  <c r="C109" i="1" s="1"/>
  <c r="AB110" i="1"/>
  <c r="O110" i="1"/>
  <c r="U109" i="1"/>
  <c r="L109" i="1"/>
  <c r="AB108" i="1"/>
  <c r="O108" i="1"/>
  <c r="AB107" i="1"/>
  <c r="O107" i="1"/>
  <c r="AA106" i="1"/>
  <c r="AA104" i="1" s="1"/>
  <c r="Z106" i="1"/>
  <c r="Z104" i="1" s="1"/>
  <c r="Y106" i="1"/>
  <c r="X106" i="1"/>
  <c r="W106" i="1"/>
  <c r="V106" i="1"/>
  <c r="U106" i="1"/>
  <c r="T106" i="1"/>
  <c r="S106" i="1"/>
  <c r="R106" i="1"/>
  <c r="Q106" i="1"/>
  <c r="P106" i="1"/>
  <c r="N106" i="1"/>
  <c r="N104" i="1" s="1"/>
  <c r="M106" i="1"/>
  <c r="L106" i="1"/>
  <c r="K106" i="1"/>
  <c r="J106" i="1"/>
  <c r="I106" i="1"/>
  <c r="H106" i="1"/>
  <c r="H104" i="1" s="1"/>
  <c r="G106" i="1"/>
  <c r="F106" i="1"/>
  <c r="E106" i="1"/>
  <c r="D106" i="1"/>
  <c r="C106" i="1"/>
  <c r="AB105" i="1"/>
  <c r="O105" i="1"/>
  <c r="AB103" i="1"/>
  <c r="AB102" i="1" s="1"/>
  <c r="O103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AB100" i="1"/>
  <c r="O100" i="1"/>
  <c r="AB99" i="1"/>
  <c r="O99" i="1"/>
  <c r="AA98" i="1"/>
  <c r="Z98" i="1"/>
  <c r="Y98" i="1"/>
  <c r="X98" i="1"/>
  <c r="W98" i="1"/>
  <c r="V98" i="1"/>
  <c r="U98" i="1"/>
  <c r="T98" i="1"/>
  <c r="S98" i="1"/>
  <c r="R98" i="1"/>
  <c r="Q98" i="1"/>
  <c r="P98" i="1"/>
  <c r="N98" i="1"/>
  <c r="M98" i="1"/>
  <c r="L98" i="1"/>
  <c r="K98" i="1"/>
  <c r="J98" i="1"/>
  <c r="I98" i="1"/>
  <c r="H98" i="1"/>
  <c r="G98" i="1"/>
  <c r="F98" i="1"/>
  <c r="E98" i="1"/>
  <c r="D98" i="1"/>
  <c r="C98" i="1"/>
  <c r="AB96" i="1"/>
  <c r="O96" i="1"/>
  <c r="O94" i="1"/>
  <c r="AB93" i="1"/>
  <c r="O93" i="1"/>
  <c r="AA92" i="1"/>
  <c r="Z92" i="1"/>
  <c r="Y92" i="1"/>
  <c r="X92" i="1"/>
  <c r="W92" i="1"/>
  <c r="V92" i="1"/>
  <c r="U92" i="1"/>
  <c r="T92" i="1"/>
  <c r="R92" i="1"/>
  <c r="Q92" i="1"/>
  <c r="P92" i="1"/>
  <c r="N92" i="1"/>
  <c r="M92" i="1"/>
  <c r="L92" i="1"/>
  <c r="K92" i="1"/>
  <c r="J92" i="1"/>
  <c r="I92" i="1"/>
  <c r="H92" i="1"/>
  <c r="G92" i="1"/>
  <c r="F92" i="1"/>
  <c r="E92" i="1"/>
  <c r="D92" i="1"/>
  <c r="C92" i="1"/>
  <c r="AB91" i="1"/>
  <c r="O91" i="1"/>
  <c r="AB90" i="1"/>
  <c r="O90" i="1"/>
  <c r="AB89" i="1"/>
  <c r="O89" i="1"/>
  <c r="AB88" i="1"/>
  <c r="O88" i="1"/>
  <c r="AB87" i="1"/>
  <c r="O87" i="1"/>
  <c r="AB86" i="1"/>
  <c r="O86" i="1"/>
  <c r="AB85" i="1"/>
  <c r="O85" i="1"/>
  <c r="AB84" i="1"/>
  <c r="O84" i="1"/>
  <c r="AA83" i="1"/>
  <c r="AA82" i="1" s="1"/>
  <c r="Z83" i="1"/>
  <c r="Z82" i="1" s="1"/>
  <c r="Y83" i="1"/>
  <c r="Y82" i="1" s="1"/>
  <c r="X83" i="1"/>
  <c r="X82" i="1" s="1"/>
  <c r="W83" i="1"/>
  <c r="W82" i="1" s="1"/>
  <c r="V83" i="1"/>
  <c r="V82" i="1" s="1"/>
  <c r="U83" i="1"/>
  <c r="U82" i="1" s="1"/>
  <c r="T83" i="1"/>
  <c r="T82" i="1" s="1"/>
  <c r="S83" i="1"/>
  <c r="S82" i="1" s="1"/>
  <c r="R83" i="1"/>
  <c r="R82" i="1" s="1"/>
  <c r="Q83" i="1"/>
  <c r="Q82" i="1" s="1"/>
  <c r="P83" i="1"/>
  <c r="P82" i="1" s="1"/>
  <c r="N83" i="1"/>
  <c r="N82" i="1" s="1"/>
  <c r="M83" i="1"/>
  <c r="M82" i="1" s="1"/>
  <c r="L83" i="1"/>
  <c r="L82" i="1" s="1"/>
  <c r="K83" i="1"/>
  <c r="K82" i="1" s="1"/>
  <c r="J83" i="1"/>
  <c r="J82" i="1" s="1"/>
  <c r="I83" i="1"/>
  <c r="I82" i="1" s="1"/>
  <c r="H83" i="1"/>
  <c r="H82" i="1" s="1"/>
  <c r="G83" i="1"/>
  <c r="G82" i="1" s="1"/>
  <c r="F83" i="1"/>
  <c r="F82" i="1" s="1"/>
  <c r="E83" i="1"/>
  <c r="E82" i="1" s="1"/>
  <c r="D83" i="1"/>
  <c r="D82" i="1" s="1"/>
  <c r="C83" i="1"/>
  <c r="C82" i="1" s="1"/>
  <c r="AB81" i="1"/>
  <c r="O81" i="1"/>
  <c r="AB80" i="1"/>
  <c r="O80" i="1"/>
  <c r="AA79" i="1"/>
  <c r="Z79" i="1"/>
  <c r="Y79" i="1"/>
  <c r="X79" i="1"/>
  <c r="W79" i="1"/>
  <c r="V79" i="1"/>
  <c r="U79" i="1"/>
  <c r="T79" i="1"/>
  <c r="S79" i="1"/>
  <c r="R79" i="1"/>
  <c r="Q79" i="1"/>
  <c r="P79" i="1"/>
  <c r="N79" i="1"/>
  <c r="M79" i="1"/>
  <c r="L79" i="1"/>
  <c r="K79" i="1"/>
  <c r="J79" i="1"/>
  <c r="I79" i="1"/>
  <c r="H79" i="1"/>
  <c r="G79" i="1"/>
  <c r="F79" i="1"/>
  <c r="E79" i="1"/>
  <c r="D79" i="1"/>
  <c r="C79" i="1"/>
  <c r="AB78" i="1"/>
  <c r="O78" i="1"/>
  <c r="AB77" i="1"/>
  <c r="O77" i="1"/>
  <c r="AB76" i="1"/>
  <c r="O76" i="1"/>
  <c r="AA75" i="1"/>
  <c r="Z75" i="1"/>
  <c r="Y75" i="1"/>
  <c r="X75" i="1"/>
  <c r="W75" i="1"/>
  <c r="V75" i="1"/>
  <c r="U75" i="1"/>
  <c r="T75" i="1"/>
  <c r="S75" i="1"/>
  <c r="R75" i="1"/>
  <c r="Q75" i="1"/>
  <c r="P75" i="1"/>
  <c r="N75" i="1"/>
  <c r="M75" i="1"/>
  <c r="L75" i="1"/>
  <c r="K75" i="1"/>
  <c r="J75" i="1"/>
  <c r="I75" i="1"/>
  <c r="H75" i="1"/>
  <c r="G75" i="1"/>
  <c r="F75" i="1"/>
  <c r="E75" i="1"/>
  <c r="D75" i="1"/>
  <c r="C75" i="1"/>
  <c r="AB74" i="1"/>
  <c r="O74" i="1"/>
  <c r="AB73" i="1"/>
  <c r="O73" i="1"/>
  <c r="AB72" i="1"/>
  <c r="O72" i="1"/>
  <c r="AA71" i="1"/>
  <c r="Z71" i="1"/>
  <c r="Y71" i="1"/>
  <c r="X71" i="1"/>
  <c r="W71" i="1"/>
  <c r="V71" i="1"/>
  <c r="U71" i="1"/>
  <c r="T71" i="1"/>
  <c r="S71" i="1"/>
  <c r="R71" i="1"/>
  <c r="Q71" i="1"/>
  <c r="P71" i="1"/>
  <c r="N71" i="1"/>
  <c r="M71" i="1"/>
  <c r="L71" i="1"/>
  <c r="K71" i="1"/>
  <c r="J71" i="1"/>
  <c r="I71" i="1"/>
  <c r="H71" i="1"/>
  <c r="G71" i="1"/>
  <c r="F71" i="1"/>
  <c r="E71" i="1"/>
  <c r="D71" i="1"/>
  <c r="C71" i="1"/>
  <c r="AB70" i="1"/>
  <c r="O70" i="1"/>
  <c r="AB69" i="1"/>
  <c r="O69" i="1"/>
  <c r="AB68" i="1"/>
  <c r="O68" i="1"/>
  <c r="AB67" i="1"/>
  <c r="O67" i="1"/>
  <c r="AA66" i="1"/>
  <c r="Z66" i="1"/>
  <c r="Y66" i="1"/>
  <c r="X66" i="1"/>
  <c r="W66" i="1"/>
  <c r="V66" i="1"/>
  <c r="U66" i="1"/>
  <c r="T66" i="1"/>
  <c r="S66" i="1"/>
  <c r="R66" i="1"/>
  <c r="Q66" i="1"/>
  <c r="P66" i="1"/>
  <c r="N66" i="1"/>
  <c r="M66" i="1"/>
  <c r="L66" i="1"/>
  <c r="K66" i="1"/>
  <c r="J66" i="1"/>
  <c r="I66" i="1"/>
  <c r="H66" i="1"/>
  <c r="G66" i="1"/>
  <c r="F66" i="1"/>
  <c r="E66" i="1"/>
  <c r="D66" i="1"/>
  <c r="C66" i="1"/>
  <c r="AB63" i="1"/>
  <c r="O63" i="1"/>
  <c r="AB62" i="1"/>
  <c r="O62" i="1"/>
  <c r="AB61" i="1"/>
  <c r="O61" i="1"/>
  <c r="AB60" i="1"/>
  <c r="O60" i="1"/>
  <c r="AB59" i="1"/>
  <c r="AC59" i="1" s="1"/>
  <c r="AA58" i="1"/>
  <c r="Z58" i="1"/>
  <c r="Y58" i="1"/>
  <c r="Y57" i="1" s="1"/>
  <c r="X58" i="1"/>
  <c r="X57" i="1" s="1"/>
  <c r="W58" i="1"/>
  <c r="W57" i="1" s="1"/>
  <c r="V58" i="1"/>
  <c r="V57" i="1" s="1"/>
  <c r="U58" i="1"/>
  <c r="U57" i="1" s="1"/>
  <c r="T58" i="1"/>
  <c r="S58" i="1"/>
  <c r="S57" i="1" s="1"/>
  <c r="R58" i="1"/>
  <c r="R57" i="1" s="1"/>
  <c r="Q58" i="1"/>
  <c r="Q57" i="1" s="1"/>
  <c r="P58" i="1"/>
  <c r="N58" i="1"/>
  <c r="N57" i="1" s="1"/>
  <c r="M58" i="1"/>
  <c r="M57" i="1" s="1"/>
  <c r="L58" i="1"/>
  <c r="L57" i="1" s="1"/>
  <c r="K58" i="1"/>
  <c r="K57" i="1" s="1"/>
  <c r="J58" i="1"/>
  <c r="J57" i="1" s="1"/>
  <c r="I58" i="1"/>
  <c r="I57" i="1" s="1"/>
  <c r="H58" i="1"/>
  <c r="H57" i="1" s="1"/>
  <c r="G58" i="1"/>
  <c r="G57" i="1" s="1"/>
  <c r="F58" i="1"/>
  <c r="F57" i="1" s="1"/>
  <c r="E58" i="1"/>
  <c r="E57" i="1" s="1"/>
  <c r="D58" i="1"/>
  <c r="D57" i="1" s="1"/>
  <c r="C58" i="1"/>
  <c r="C57" i="1" s="1"/>
  <c r="AA57" i="1"/>
  <c r="Z57" i="1"/>
  <c r="T57" i="1"/>
  <c r="AB56" i="1"/>
  <c r="O56" i="1"/>
  <c r="AB55" i="1"/>
  <c r="O55" i="1"/>
  <c r="AB54" i="1"/>
  <c r="O54" i="1"/>
  <c r="AB53" i="1"/>
  <c r="O53" i="1"/>
  <c r="AB52" i="1"/>
  <c r="O52" i="1"/>
  <c r="AB51" i="1"/>
  <c r="O51" i="1"/>
  <c r="AA50" i="1"/>
  <c r="Z50" i="1"/>
  <c r="Y50" i="1"/>
  <c r="X50" i="1"/>
  <c r="W50" i="1"/>
  <c r="V50" i="1"/>
  <c r="U50" i="1"/>
  <c r="T50" i="1"/>
  <c r="S50" i="1"/>
  <c r="R50" i="1"/>
  <c r="Q50" i="1"/>
  <c r="P50" i="1"/>
  <c r="N50" i="1"/>
  <c r="M50" i="1"/>
  <c r="L50" i="1"/>
  <c r="K50" i="1"/>
  <c r="J50" i="1"/>
  <c r="I50" i="1"/>
  <c r="H50" i="1"/>
  <c r="G50" i="1"/>
  <c r="F50" i="1"/>
  <c r="E50" i="1"/>
  <c r="D50" i="1"/>
  <c r="C50" i="1"/>
  <c r="AB49" i="1"/>
  <c r="O49" i="1"/>
  <c r="AB48" i="1"/>
  <c r="O48" i="1"/>
  <c r="AB47" i="1"/>
  <c r="O47" i="1"/>
  <c r="AA46" i="1"/>
  <c r="Z46" i="1"/>
  <c r="Z45" i="1" s="1"/>
  <c r="Y46" i="1"/>
  <c r="Y45" i="1" s="1"/>
  <c r="X46" i="1"/>
  <c r="W46" i="1"/>
  <c r="V46" i="1"/>
  <c r="U46" i="1"/>
  <c r="T46" i="1"/>
  <c r="T45" i="1" s="1"/>
  <c r="S46" i="1"/>
  <c r="S45" i="1" s="1"/>
  <c r="R46" i="1"/>
  <c r="Q46" i="1"/>
  <c r="P46" i="1"/>
  <c r="N46" i="1"/>
  <c r="M46" i="1"/>
  <c r="M45" i="1" s="1"/>
  <c r="L46" i="1"/>
  <c r="K46" i="1"/>
  <c r="J46" i="1"/>
  <c r="I46" i="1"/>
  <c r="H46" i="1"/>
  <c r="H45" i="1" s="1"/>
  <c r="G46" i="1"/>
  <c r="G45" i="1" s="1"/>
  <c r="F46" i="1"/>
  <c r="F45" i="1" s="1"/>
  <c r="E46" i="1"/>
  <c r="D46" i="1"/>
  <c r="C46" i="1"/>
  <c r="AA45" i="1"/>
  <c r="U45" i="1"/>
  <c r="AB44" i="1"/>
  <c r="O44" i="1"/>
  <c r="AB43" i="1"/>
  <c r="O43" i="1"/>
  <c r="AB42" i="1"/>
  <c r="O42" i="1"/>
  <c r="AB41" i="1"/>
  <c r="O41" i="1"/>
  <c r="AB40" i="1"/>
  <c r="O40" i="1"/>
  <c r="AA39" i="1"/>
  <c r="AA36" i="1" s="1"/>
  <c r="Z39" i="1"/>
  <c r="Z36" i="1" s="1"/>
  <c r="Y39" i="1"/>
  <c r="Y36" i="1" s="1"/>
  <c r="X39" i="1"/>
  <c r="X36" i="1" s="1"/>
  <c r="W39" i="1"/>
  <c r="W36" i="1" s="1"/>
  <c r="V39" i="1"/>
  <c r="U39" i="1"/>
  <c r="U36" i="1" s="1"/>
  <c r="T39" i="1"/>
  <c r="T36" i="1" s="1"/>
  <c r="S39" i="1"/>
  <c r="S36" i="1" s="1"/>
  <c r="R39" i="1"/>
  <c r="R36" i="1" s="1"/>
  <c r="Q39" i="1"/>
  <c r="Q36" i="1" s="1"/>
  <c r="P39" i="1"/>
  <c r="P36" i="1" s="1"/>
  <c r="N39" i="1"/>
  <c r="N36" i="1" s="1"/>
  <c r="M39" i="1"/>
  <c r="M36" i="1" s="1"/>
  <c r="L39" i="1"/>
  <c r="L36" i="1" s="1"/>
  <c r="K39" i="1"/>
  <c r="K36" i="1" s="1"/>
  <c r="J39" i="1"/>
  <c r="J36" i="1" s="1"/>
  <c r="I39" i="1"/>
  <c r="I36" i="1" s="1"/>
  <c r="H39" i="1"/>
  <c r="H36" i="1" s="1"/>
  <c r="G39" i="1"/>
  <c r="F39" i="1"/>
  <c r="F36" i="1" s="1"/>
  <c r="E39" i="1"/>
  <c r="E36" i="1" s="1"/>
  <c r="D39" i="1"/>
  <c r="D36" i="1" s="1"/>
  <c r="C39" i="1"/>
  <c r="C36" i="1" s="1"/>
  <c r="AB38" i="1"/>
  <c r="O38" i="1"/>
  <c r="AB37" i="1"/>
  <c r="O37" i="1"/>
  <c r="V36" i="1"/>
  <c r="G36" i="1"/>
  <c r="AB35" i="1"/>
  <c r="O35" i="1"/>
  <c r="AB34" i="1"/>
  <c r="O34" i="1"/>
  <c r="AB33" i="1"/>
  <c r="O33" i="1"/>
  <c r="AB32" i="1"/>
  <c r="O32" i="1"/>
  <c r="AB31" i="1"/>
  <c r="O31" i="1"/>
  <c r="AB30" i="1"/>
  <c r="O30" i="1"/>
  <c r="AB29" i="1"/>
  <c r="O29" i="1"/>
  <c r="AA28" i="1"/>
  <c r="Z28" i="1"/>
  <c r="Y28" i="1"/>
  <c r="X28" i="1"/>
  <c r="W28" i="1"/>
  <c r="V28" i="1"/>
  <c r="U28" i="1"/>
  <c r="T28" i="1"/>
  <c r="S28" i="1"/>
  <c r="R28" i="1"/>
  <c r="Q28" i="1"/>
  <c r="P28" i="1"/>
  <c r="N28" i="1"/>
  <c r="M28" i="1"/>
  <c r="L28" i="1"/>
  <c r="K28" i="1"/>
  <c r="J28" i="1"/>
  <c r="I28" i="1"/>
  <c r="H28" i="1"/>
  <c r="G28" i="1"/>
  <c r="F28" i="1"/>
  <c r="E28" i="1"/>
  <c r="D28" i="1"/>
  <c r="C28" i="1"/>
  <c r="AB27" i="1"/>
  <c r="O27" i="1"/>
  <c r="AB26" i="1"/>
  <c r="O26" i="1"/>
  <c r="AA25" i="1"/>
  <c r="Z25" i="1"/>
  <c r="Y25" i="1"/>
  <c r="X25" i="1"/>
  <c r="W25" i="1"/>
  <c r="V25" i="1"/>
  <c r="U25" i="1"/>
  <c r="T25" i="1"/>
  <c r="S25" i="1"/>
  <c r="R25" i="1"/>
  <c r="Q25" i="1"/>
  <c r="P25" i="1"/>
  <c r="N25" i="1"/>
  <c r="M25" i="1"/>
  <c r="L25" i="1"/>
  <c r="K25" i="1"/>
  <c r="J25" i="1"/>
  <c r="I25" i="1"/>
  <c r="H25" i="1"/>
  <c r="G25" i="1"/>
  <c r="F25" i="1"/>
  <c r="E25" i="1"/>
  <c r="D25" i="1"/>
  <c r="C25" i="1"/>
  <c r="AB23" i="1"/>
  <c r="O23" i="1"/>
  <c r="AB22" i="1"/>
  <c r="O22" i="1"/>
  <c r="AB21" i="1"/>
  <c r="O21" i="1"/>
  <c r="AB20" i="1"/>
  <c r="O20" i="1"/>
  <c r="AB19" i="1"/>
  <c r="O19" i="1"/>
  <c r="AB18" i="1"/>
  <c r="O18" i="1"/>
  <c r="AB17" i="1"/>
  <c r="O17" i="1"/>
  <c r="AA16" i="1"/>
  <c r="AA15" i="1" s="1"/>
  <c r="Z16" i="1"/>
  <c r="Z15" i="1" s="1"/>
  <c r="Y16" i="1"/>
  <c r="Y15" i="1" s="1"/>
  <c r="X16" i="1"/>
  <c r="X15" i="1" s="1"/>
  <c r="W16" i="1"/>
  <c r="W15" i="1" s="1"/>
  <c r="V16" i="1"/>
  <c r="V15" i="1" s="1"/>
  <c r="U16" i="1"/>
  <c r="U15" i="1" s="1"/>
  <c r="T16" i="1"/>
  <c r="T15" i="1" s="1"/>
  <c r="S16" i="1"/>
  <c r="S15" i="1" s="1"/>
  <c r="R16" i="1"/>
  <c r="R15" i="1" s="1"/>
  <c r="Q16" i="1"/>
  <c r="Q15" i="1" s="1"/>
  <c r="P16" i="1"/>
  <c r="P15" i="1" s="1"/>
  <c r="N16" i="1"/>
  <c r="N15" i="1" s="1"/>
  <c r="M16" i="1"/>
  <c r="M15" i="1" s="1"/>
  <c r="L16" i="1"/>
  <c r="L15" i="1" s="1"/>
  <c r="K16" i="1"/>
  <c r="K15" i="1" s="1"/>
  <c r="J16" i="1"/>
  <c r="J15" i="1" s="1"/>
  <c r="I16" i="1"/>
  <c r="I15" i="1" s="1"/>
  <c r="H16" i="1"/>
  <c r="H15" i="1" s="1"/>
  <c r="G16" i="1"/>
  <c r="G15" i="1" s="1"/>
  <c r="F16" i="1"/>
  <c r="F15" i="1" s="1"/>
  <c r="E16" i="1"/>
  <c r="E15" i="1" s="1"/>
  <c r="D16" i="1"/>
  <c r="D15" i="1" s="1"/>
  <c r="C16" i="1"/>
  <c r="C15" i="1" s="1"/>
  <c r="AB14" i="1"/>
  <c r="O14" i="1"/>
  <c r="AB13" i="1"/>
  <c r="O13" i="1"/>
  <c r="AB12" i="1"/>
  <c r="O12" i="1"/>
  <c r="AB11" i="1"/>
  <c r="O11" i="1"/>
  <c r="AA10" i="1"/>
  <c r="Z10" i="1"/>
  <c r="Y10" i="1"/>
  <c r="X10" i="1"/>
  <c r="W10" i="1"/>
  <c r="V10" i="1"/>
  <c r="U10" i="1"/>
  <c r="T10" i="1"/>
  <c r="S10" i="1"/>
  <c r="R10" i="1"/>
  <c r="Q10" i="1"/>
  <c r="P10" i="1"/>
  <c r="N10" i="1"/>
  <c r="M10" i="1"/>
  <c r="L10" i="1"/>
  <c r="K10" i="1"/>
  <c r="J10" i="1"/>
  <c r="I10" i="1"/>
  <c r="H10" i="1"/>
  <c r="G10" i="1"/>
  <c r="F10" i="1"/>
  <c r="E10" i="1"/>
  <c r="D10" i="1"/>
  <c r="C10" i="1"/>
  <c r="AC113" i="1" l="1"/>
  <c r="AD113" i="1" s="1"/>
  <c r="R24" i="1"/>
  <c r="X24" i="1"/>
  <c r="D97" i="1"/>
  <c r="C104" i="1"/>
  <c r="V104" i="1"/>
  <c r="AC115" i="1"/>
  <c r="AD115" i="1" s="1"/>
  <c r="O114" i="1"/>
  <c r="AC114" i="1" s="1"/>
  <c r="AD114" i="1" s="1"/>
  <c r="AC18" i="1"/>
  <c r="AD18" i="1" s="1"/>
  <c r="E65" i="1"/>
  <c r="E64" i="1" s="1"/>
  <c r="K65" i="1"/>
  <c r="R65" i="1"/>
  <c r="X65" i="1"/>
  <c r="X64" i="1" s="1"/>
  <c r="AC68" i="1"/>
  <c r="AD68" i="1" s="1"/>
  <c r="H97" i="1"/>
  <c r="F104" i="1"/>
  <c r="S104" i="1"/>
  <c r="S101" i="1" s="1"/>
  <c r="Y104" i="1"/>
  <c r="J104" i="1"/>
  <c r="J101" i="1" s="1"/>
  <c r="J97" i="1" s="1"/>
  <c r="AC96" i="1"/>
  <c r="AD96" i="1" s="1"/>
  <c r="AC91" i="1"/>
  <c r="AC72" i="1"/>
  <c r="AD72" i="1" s="1"/>
  <c r="AC70" i="1"/>
  <c r="AD70" i="1" s="1"/>
  <c r="AC35" i="1"/>
  <c r="AD35" i="1" s="1"/>
  <c r="AC69" i="1"/>
  <c r="AD69" i="1" s="1"/>
  <c r="AC77" i="1"/>
  <c r="AD77" i="1" s="1"/>
  <c r="AC93" i="1"/>
  <c r="AD93" i="1" s="1"/>
  <c r="AC99" i="1"/>
  <c r="AD99" i="1" s="1"/>
  <c r="G65" i="1"/>
  <c r="T65" i="1"/>
  <c r="T64" i="1" s="1"/>
  <c r="Z65" i="1"/>
  <c r="Z64" i="1" s="1"/>
  <c r="O71" i="1"/>
  <c r="O92" i="1"/>
  <c r="AC11" i="1"/>
  <c r="AD11" i="1" s="1"/>
  <c r="AC21" i="1"/>
  <c r="AD21" i="1" s="1"/>
  <c r="AB28" i="1"/>
  <c r="D65" i="1"/>
  <c r="D64" i="1" s="1"/>
  <c r="J65" i="1"/>
  <c r="J64" i="1" s="1"/>
  <c r="Q65" i="1"/>
  <c r="Q64" i="1" s="1"/>
  <c r="W65" i="1"/>
  <c r="W64" i="1" s="1"/>
  <c r="AC42" i="1"/>
  <c r="AD42" i="1" s="1"/>
  <c r="AC89" i="1"/>
  <c r="AD89" i="1" s="1"/>
  <c r="AC124" i="1"/>
  <c r="AD124" i="1" s="1"/>
  <c r="F24" i="1"/>
  <c r="Y24" i="1"/>
  <c r="U104" i="1"/>
  <c r="R104" i="1"/>
  <c r="O16" i="1"/>
  <c r="O15" i="1" s="1"/>
  <c r="G24" i="1"/>
  <c r="G9" i="1" s="1"/>
  <c r="G8" i="1" s="1"/>
  <c r="G95" i="1" s="1"/>
  <c r="AC38" i="1"/>
  <c r="AD38" i="1" s="1"/>
  <c r="AB58" i="1"/>
  <c r="S65" i="1"/>
  <c r="S64" i="1" s="1"/>
  <c r="Y65" i="1"/>
  <c r="Y64" i="1" s="1"/>
  <c r="AC103" i="1"/>
  <c r="AC102" i="1" s="1"/>
  <c r="R101" i="1"/>
  <c r="O25" i="1"/>
  <c r="AC25" i="1" s="1"/>
  <c r="AD25" i="1" s="1"/>
  <c r="L104" i="1"/>
  <c r="L101" i="1" s="1"/>
  <c r="L97" i="1" s="1"/>
  <c r="Y101" i="1"/>
  <c r="AB16" i="1"/>
  <c r="AB15" i="1" s="1"/>
  <c r="AC15" i="1" s="1"/>
  <c r="AD15" i="1" s="1"/>
  <c r="AC20" i="1"/>
  <c r="AD20" i="1" s="1"/>
  <c r="O28" i="1"/>
  <c r="I65" i="1"/>
  <c r="I64" i="1" s="1"/>
  <c r="P65" i="1"/>
  <c r="P64" i="1" s="1"/>
  <c r="N45" i="1"/>
  <c r="AC84" i="1"/>
  <c r="AD84" i="1" s="1"/>
  <c r="AC87" i="1"/>
  <c r="AD87" i="1" s="1"/>
  <c r="AC105" i="1"/>
  <c r="S24" i="1"/>
  <c r="S9" i="1" s="1"/>
  <c r="H24" i="1"/>
  <c r="H9" i="1" s="1"/>
  <c r="AC67" i="1"/>
  <c r="AD67" i="1" s="1"/>
  <c r="Q24" i="1"/>
  <c r="W24" i="1"/>
  <c r="AB25" i="1"/>
  <c r="AC61" i="1"/>
  <c r="T104" i="1"/>
  <c r="T101" i="1" s="1"/>
  <c r="N24" i="1"/>
  <c r="N9" i="1" s="1"/>
  <c r="AC48" i="1"/>
  <c r="AB10" i="1"/>
  <c r="T24" i="1"/>
  <c r="Z24" i="1"/>
  <c r="Z9" i="1" s="1"/>
  <c r="Q45" i="1"/>
  <c r="W45" i="1"/>
  <c r="AB50" i="1"/>
  <c r="AC81" i="1"/>
  <c r="AD81" i="1" s="1"/>
  <c r="O98" i="1"/>
  <c r="D104" i="1"/>
  <c r="D101" i="1" s="1"/>
  <c r="AC107" i="1"/>
  <c r="AD107" i="1" s="1"/>
  <c r="AC110" i="1"/>
  <c r="O83" i="1"/>
  <c r="E104" i="1"/>
  <c r="E101" i="1" s="1"/>
  <c r="E97" i="1" s="1"/>
  <c r="K104" i="1"/>
  <c r="X104" i="1"/>
  <c r="X101" i="1" s="1"/>
  <c r="I104" i="1"/>
  <c r="I101" i="1" s="1"/>
  <c r="I97" i="1" s="1"/>
  <c r="P104" i="1"/>
  <c r="P101" i="1" s="1"/>
  <c r="O111" i="1"/>
  <c r="O109" i="1" s="1"/>
  <c r="AC126" i="1"/>
  <c r="AD126" i="1" s="1"/>
  <c r="AC88" i="1"/>
  <c r="AD88" i="1" s="1"/>
  <c r="AC85" i="1"/>
  <c r="AD85" i="1" s="1"/>
  <c r="AC86" i="1"/>
  <c r="AD86" i="1" s="1"/>
  <c r="G64" i="1"/>
  <c r="F65" i="1"/>
  <c r="F64" i="1" s="1"/>
  <c r="L65" i="1"/>
  <c r="L64" i="1" s="1"/>
  <c r="M65" i="1"/>
  <c r="M64" i="1" s="1"/>
  <c r="O66" i="1"/>
  <c r="H65" i="1"/>
  <c r="H64" i="1" s="1"/>
  <c r="N65" i="1"/>
  <c r="N64" i="1" s="1"/>
  <c r="O58" i="1"/>
  <c r="O57" i="1" s="1"/>
  <c r="AC52" i="1"/>
  <c r="AD52" i="1" s="1"/>
  <c r="I45" i="1"/>
  <c r="L24" i="1"/>
  <c r="AC40" i="1"/>
  <c r="AD40" i="1" s="1"/>
  <c r="AC41" i="1"/>
  <c r="AD41" i="1" s="1"/>
  <c r="AC44" i="1"/>
  <c r="AD44" i="1" s="1"/>
  <c r="AC32" i="1"/>
  <c r="AD32" i="1" s="1"/>
  <c r="E24" i="1"/>
  <c r="K24" i="1"/>
  <c r="AC30" i="1"/>
  <c r="AD30" i="1" s="1"/>
  <c r="AC33" i="1"/>
  <c r="AD33" i="1" s="1"/>
  <c r="AC29" i="1"/>
  <c r="AD29" i="1" s="1"/>
  <c r="M24" i="1"/>
  <c r="M9" i="1" s="1"/>
  <c r="AC23" i="1"/>
  <c r="AD23" i="1" s="1"/>
  <c r="AC19" i="1"/>
  <c r="AD19" i="1" s="1"/>
  <c r="AC13" i="1"/>
  <c r="AD13" i="1" s="1"/>
  <c r="AC14" i="1"/>
  <c r="AD14" i="1" s="1"/>
  <c r="O10" i="1"/>
  <c r="V101" i="1"/>
  <c r="F101" i="1"/>
  <c r="F97" i="1" s="1"/>
  <c r="E45" i="1"/>
  <c r="AC54" i="1"/>
  <c r="AD54" i="1" s="1"/>
  <c r="AC12" i="1"/>
  <c r="AD12" i="1" s="1"/>
  <c r="AC17" i="1"/>
  <c r="AD17" i="1" s="1"/>
  <c r="AC74" i="1"/>
  <c r="AD74" i="1" s="1"/>
  <c r="AC27" i="1"/>
  <c r="AD27" i="1" s="1"/>
  <c r="AC43" i="1"/>
  <c r="AD43" i="1" s="1"/>
  <c r="C45" i="1"/>
  <c r="P45" i="1"/>
  <c r="V45" i="1"/>
  <c r="O46" i="1"/>
  <c r="AC49" i="1"/>
  <c r="AC53" i="1"/>
  <c r="AD53" i="1" s="1"/>
  <c r="AC56" i="1"/>
  <c r="AD56" i="1" s="1"/>
  <c r="C65" i="1"/>
  <c r="C64" i="1" s="1"/>
  <c r="U65" i="1"/>
  <c r="U64" i="1" s="1"/>
  <c r="AA65" i="1"/>
  <c r="AA64" i="1" s="1"/>
  <c r="H101" i="1"/>
  <c r="N101" i="1"/>
  <c r="N97" i="1" s="1"/>
  <c r="Z101" i="1"/>
  <c r="O123" i="1"/>
  <c r="AB123" i="1"/>
  <c r="O131" i="1"/>
  <c r="AC22" i="1"/>
  <c r="AD22" i="1" s="1"/>
  <c r="AC31" i="1"/>
  <c r="AD31" i="1" s="1"/>
  <c r="K45" i="1"/>
  <c r="X45" i="1"/>
  <c r="X9" i="1" s="1"/>
  <c r="X8" i="1" s="1"/>
  <c r="X95" i="1" s="1"/>
  <c r="AC26" i="1"/>
  <c r="AD26" i="1" s="1"/>
  <c r="L45" i="1"/>
  <c r="AC63" i="1"/>
  <c r="D24" i="1"/>
  <c r="D9" i="1" s="1"/>
  <c r="J24" i="1"/>
  <c r="P24" i="1"/>
  <c r="P9" i="1" s="1"/>
  <c r="V24" i="1"/>
  <c r="T9" i="1"/>
  <c r="D45" i="1"/>
  <c r="J45" i="1"/>
  <c r="AB46" i="1"/>
  <c r="O50" i="1"/>
  <c r="AC50" i="1" s="1"/>
  <c r="AD50" i="1" s="1"/>
  <c r="AC62" i="1"/>
  <c r="V65" i="1"/>
  <c r="V64" i="1" s="1"/>
  <c r="AC73" i="1"/>
  <c r="AD73" i="1" s="1"/>
  <c r="R64" i="1"/>
  <c r="K64" i="1"/>
  <c r="C101" i="1"/>
  <c r="O102" i="1"/>
  <c r="U101" i="1"/>
  <c r="AA101" i="1"/>
  <c r="K101" i="1"/>
  <c r="K97" i="1" s="1"/>
  <c r="AC108" i="1"/>
  <c r="Y9" i="1"/>
  <c r="R45" i="1"/>
  <c r="R9" i="1" s="1"/>
  <c r="AC90" i="1"/>
  <c r="AD90" i="1" s="1"/>
  <c r="AC34" i="1"/>
  <c r="AD34" i="1" s="1"/>
  <c r="AC78" i="1"/>
  <c r="AD78" i="1" s="1"/>
  <c r="O82" i="1"/>
  <c r="AC100" i="1"/>
  <c r="AC125" i="1"/>
  <c r="AC55" i="1"/>
  <c r="AD55" i="1" s="1"/>
  <c r="P57" i="1"/>
  <c r="AC76" i="1"/>
  <c r="AD76" i="1" s="1"/>
  <c r="O79" i="1"/>
  <c r="O106" i="1"/>
  <c r="AC112" i="1"/>
  <c r="C24" i="1"/>
  <c r="I24" i="1"/>
  <c r="U24" i="1"/>
  <c r="U9" i="1" s="1"/>
  <c r="AA24" i="1"/>
  <c r="AA9" i="1" s="1"/>
  <c r="F9" i="1"/>
  <c r="AB57" i="1"/>
  <c r="AC57" i="1" s="1"/>
  <c r="AC60" i="1"/>
  <c r="AB39" i="1"/>
  <c r="Q104" i="1"/>
  <c r="Q101" i="1" s="1"/>
  <c r="W104" i="1"/>
  <c r="W101" i="1" s="1"/>
  <c r="AB94" i="1"/>
  <c r="S92" i="1"/>
  <c r="O39" i="1"/>
  <c r="O36" i="1" s="1"/>
  <c r="AB66" i="1"/>
  <c r="AC37" i="1"/>
  <c r="AD37" i="1" s="1"/>
  <c r="AC47" i="1"/>
  <c r="AD47" i="1" s="1"/>
  <c r="AB71" i="1"/>
  <c r="AC71" i="1" s="1"/>
  <c r="AD71" i="1" s="1"/>
  <c r="AC80" i="1"/>
  <c r="AD80" i="1" s="1"/>
  <c r="AB131" i="1"/>
  <c r="AB79" i="1"/>
  <c r="AB83" i="1"/>
  <c r="G104" i="1"/>
  <c r="G101" i="1" s="1"/>
  <c r="G97" i="1" s="1"/>
  <c r="M104" i="1"/>
  <c r="M101" i="1" s="1"/>
  <c r="M97" i="1" s="1"/>
  <c r="AC51" i="1"/>
  <c r="AD51" i="1" s="1"/>
  <c r="O75" i="1"/>
  <c r="AC121" i="1"/>
  <c r="AD121" i="1" s="1"/>
  <c r="AB75" i="1"/>
  <c r="AB106" i="1"/>
  <c r="AB111" i="1"/>
  <c r="AB98" i="1"/>
  <c r="AC129" i="1"/>
  <c r="AD129" i="1" s="1"/>
  <c r="AC127" i="1"/>
  <c r="AD127" i="1" s="1"/>
  <c r="O65" i="1" l="1"/>
  <c r="AB45" i="1"/>
  <c r="AC10" i="1"/>
  <c r="AD10" i="1" s="1"/>
  <c r="D8" i="1"/>
  <c r="D95" i="1" s="1"/>
  <c r="Q9" i="1"/>
  <c r="Q8" i="1" s="1"/>
  <c r="Q95" i="1" s="1"/>
  <c r="Q122" i="1" s="1"/>
  <c r="Q130" i="1" s="1"/>
  <c r="AC16" i="1"/>
  <c r="AD16" i="1" s="1"/>
  <c r="T8" i="1"/>
  <c r="T95" i="1" s="1"/>
  <c r="T122" i="1" s="1"/>
  <c r="T130" i="1" s="1"/>
  <c r="N8" i="1"/>
  <c r="N95" i="1" s="1"/>
  <c r="AC79" i="1"/>
  <c r="AD79" i="1" s="1"/>
  <c r="Z8" i="1"/>
  <c r="Z95" i="1" s="1"/>
  <c r="Z122" i="1" s="1"/>
  <c r="Z130" i="1" s="1"/>
  <c r="AC111" i="1"/>
  <c r="AD111" i="1" s="1"/>
  <c r="F8" i="1"/>
  <c r="F95" i="1" s="1"/>
  <c r="F122" i="1" s="1"/>
  <c r="F130" i="1" s="1"/>
  <c r="AA8" i="1"/>
  <c r="AA95" i="1" s="1"/>
  <c r="AA122" i="1" s="1"/>
  <c r="AA130" i="1" s="1"/>
  <c r="O104" i="1"/>
  <c r="O101" i="1" s="1"/>
  <c r="O97" i="1" s="1"/>
  <c r="Y8" i="1"/>
  <c r="Y95" i="1" s="1"/>
  <c r="Y122" i="1" s="1"/>
  <c r="Y130" i="1" s="1"/>
  <c r="V9" i="1"/>
  <c r="V8" i="1" s="1"/>
  <c r="V95" i="1" s="1"/>
  <c r="V122" i="1" s="1"/>
  <c r="V130" i="1" s="1"/>
  <c r="AC28" i="1"/>
  <c r="AD28" i="1" s="1"/>
  <c r="L9" i="1"/>
  <c r="L8" i="1" s="1"/>
  <c r="L95" i="1" s="1"/>
  <c r="L122" i="1" s="1"/>
  <c r="L130" i="1" s="1"/>
  <c r="W9" i="1"/>
  <c r="W8" i="1" s="1"/>
  <c r="W95" i="1" s="1"/>
  <c r="W122" i="1" s="1"/>
  <c r="W130" i="1" s="1"/>
  <c r="O45" i="1"/>
  <c r="AC45" i="1" s="1"/>
  <c r="AD45" i="1" s="1"/>
  <c r="AC46" i="1"/>
  <c r="AD46" i="1" s="1"/>
  <c r="J9" i="1"/>
  <c r="J8" i="1" s="1"/>
  <c r="J95" i="1" s="1"/>
  <c r="J122" i="1" s="1"/>
  <c r="J130" i="1" s="1"/>
  <c r="X122" i="1"/>
  <c r="X130" i="1" s="1"/>
  <c r="C9" i="1"/>
  <c r="C8" i="1" s="1"/>
  <c r="C95" i="1" s="1"/>
  <c r="C122" i="1" s="1"/>
  <c r="C130" i="1" s="1"/>
  <c r="D122" i="1"/>
  <c r="D130" i="1" s="1"/>
  <c r="S8" i="1"/>
  <c r="AC123" i="1"/>
  <c r="AD123" i="1" s="1"/>
  <c r="O24" i="1"/>
  <c r="AC58" i="1"/>
  <c r="R8" i="1"/>
  <c r="R95" i="1" s="1"/>
  <c r="R122" i="1" s="1"/>
  <c r="R130" i="1" s="1"/>
  <c r="AC131" i="1"/>
  <c r="AD131" i="1" s="1"/>
  <c r="H8" i="1"/>
  <c r="H95" i="1" s="1"/>
  <c r="H122" i="1" s="1"/>
  <c r="H130" i="1" s="1"/>
  <c r="I9" i="1"/>
  <c r="I8" i="1" s="1"/>
  <c r="I95" i="1" s="1"/>
  <c r="I122" i="1" s="1"/>
  <c r="I130" i="1" s="1"/>
  <c r="K9" i="1"/>
  <c r="K8" i="1" s="1"/>
  <c r="K95" i="1" s="1"/>
  <c r="K122" i="1" s="1"/>
  <c r="K130" i="1" s="1"/>
  <c r="E9" i="1"/>
  <c r="E8" i="1" s="1"/>
  <c r="E95" i="1" s="1"/>
  <c r="E122" i="1" s="1"/>
  <c r="E130" i="1" s="1"/>
  <c r="N122" i="1"/>
  <c r="N130" i="1" s="1"/>
  <c r="AC39" i="1"/>
  <c r="AD39" i="1" s="1"/>
  <c r="M8" i="1"/>
  <c r="M95" i="1" s="1"/>
  <c r="M122" i="1" s="1"/>
  <c r="M130" i="1" s="1"/>
  <c r="P8" i="1"/>
  <c r="P95" i="1" s="1"/>
  <c r="P122" i="1" s="1"/>
  <c r="P130" i="1" s="1"/>
  <c r="S95" i="1"/>
  <c r="S122" i="1" s="1"/>
  <c r="S130" i="1" s="1"/>
  <c r="U8" i="1"/>
  <c r="U95" i="1" s="1"/>
  <c r="U122" i="1" s="1"/>
  <c r="U130" i="1" s="1"/>
  <c r="AC106" i="1"/>
  <c r="AD106" i="1" s="1"/>
  <c r="O64" i="1"/>
  <c r="AC83" i="1"/>
  <c r="AD83" i="1" s="1"/>
  <c r="AB82" i="1"/>
  <c r="AC82" i="1" s="1"/>
  <c r="AD82" i="1" s="1"/>
  <c r="AB65" i="1"/>
  <c r="AC66" i="1"/>
  <c r="AD66" i="1" s="1"/>
  <c r="AB36" i="1"/>
  <c r="AC75" i="1"/>
  <c r="AD75" i="1" s="1"/>
  <c r="G122" i="1"/>
  <c r="G130" i="1" s="1"/>
  <c r="AB109" i="1"/>
  <c r="AC109" i="1" s="1"/>
  <c r="AD109" i="1" s="1"/>
  <c r="AC98" i="1"/>
  <c r="AD98" i="1" s="1"/>
  <c r="AC94" i="1"/>
  <c r="AB92" i="1"/>
  <c r="O9" i="1" l="1"/>
  <c r="O8" i="1" s="1"/>
  <c r="O95" i="1" s="1"/>
  <c r="O122" i="1" s="1"/>
  <c r="O130" i="1" s="1"/>
  <c r="AB104" i="1"/>
  <c r="AC104" i="1" s="1"/>
  <c r="AD104" i="1" s="1"/>
  <c r="AB64" i="1"/>
  <c r="AC64" i="1" s="1"/>
  <c r="AD64" i="1" s="1"/>
  <c r="AC65" i="1"/>
  <c r="AD65" i="1" s="1"/>
  <c r="AC92" i="1"/>
  <c r="AC36" i="1"/>
  <c r="AD36" i="1" s="1"/>
  <c r="AB24" i="1"/>
  <c r="AB101" i="1" l="1"/>
  <c r="AC101" i="1" s="1"/>
  <c r="AD101" i="1" s="1"/>
  <c r="AC24" i="1"/>
  <c r="AD24" i="1" s="1"/>
  <c r="AB9" i="1"/>
  <c r="AB8" i="1" l="1"/>
  <c r="AC9" i="1"/>
  <c r="AD9" i="1" s="1"/>
  <c r="AC97" i="1"/>
  <c r="AD97" i="1" s="1"/>
  <c r="AC8" i="1" l="1"/>
  <c r="AD8" i="1" s="1"/>
  <c r="AB95" i="1"/>
  <c r="AC95" i="1" l="1"/>
  <c r="AD95" i="1" s="1"/>
  <c r="AB122" i="1"/>
  <c r="AC122" i="1" l="1"/>
  <c r="AD122" i="1" s="1"/>
  <c r="AB130" i="1"/>
  <c r="AC130" i="1" s="1"/>
  <c r="AD130" i="1" s="1"/>
</calcChain>
</file>

<file path=xl/sharedStrings.xml><?xml version="1.0" encoding="utf-8"?>
<sst xmlns="http://schemas.openxmlformats.org/spreadsheetml/2006/main" count="163" uniqueCount="140">
  <si>
    <t>CUADRO No.1</t>
  </si>
  <si>
    <t>INGRESOS FISCALES COMPARADOS, SEGÚN PRINCIPALES PARTIDAS</t>
  </si>
  <si>
    <t>ENERO-DICIEMBRE  2020/2019</t>
  </si>
  <si>
    <t>PARTIDAS</t>
  </si>
  <si>
    <t>VARIACION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</si>
  <si>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</si>
  <si>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</si>
  <si>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</si>
  <si>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</si>
  <si>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</si>
  <si>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</si>
  <si>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</si>
  <si>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</si>
  <si>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</si>
  <si>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</si>
  <si>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</si>
  <si>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</si>
  <si>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Abs.</t>
  </si>
  <si>
    <t>%</t>
  </si>
  <si>
    <t>A) INGRESOS CORRIENTES</t>
  </si>
  <si>
    <t>I) IMPUESTOS</t>
  </si>
  <si>
    <t>1) IMPUESTOS SOBRE LOS INGRESOS</t>
  </si>
  <si>
    <t>- Impuestos sobre la Renta de Personas Físicas</t>
  </si>
  <si>
    <t>- Impuestos sobre Los Ingresos de las Empresas y Otras Corporaciones</t>
  </si>
  <si>
    <t xml:space="preserve">- Impuestos sobre los Ingresos Aplicados sin Distinción de Persona </t>
  </si>
  <si>
    <t>- Accesorios sobre los Impuestos a  los Ingresos</t>
  </si>
  <si>
    <t>2)  IMPUESTOS SOBRE LA PROPIEDAD</t>
  </si>
  <si>
    <t>- Impuestos sobre la Propiedad y Transacciones Financieras y de Capital</t>
  </si>
  <si>
    <t>- Impuesto a la Propiedad Inmobiliaria (IPI) (Impuesto a las Viviendas Suntuarias IVSS)</t>
  </si>
  <si>
    <t>- Impuestos sobre Activos</t>
  </si>
  <si>
    <t>- Impuesto sobre Operaciones Inmobiliarias</t>
  </si>
  <si>
    <t>- Impuestos sobre Transferencias de Bienes Muebles</t>
  </si>
  <si>
    <t>- Impuesto sobre Cheques</t>
  </si>
  <si>
    <t>- Otros</t>
  </si>
  <si>
    <t>-  Accesorios sobre la Propiedad</t>
  </si>
  <si>
    <t>3) IMPUESTOS INTERNOS SOBRE MERCANCIAS Y SERVICIOS</t>
  </si>
  <si>
    <t>- Impuestos sobre los Bienes y Servicios</t>
  </si>
  <si>
    <t>- ITBIS Interno</t>
  </si>
  <si>
    <t>- ITBIS Externo</t>
  </si>
  <si>
    <t>- Impuestos Adicionales y Selectivos sobre Bienes y Servicios</t>
  </si>
  <si>
    <t>- Impuesto específico sobre los hidrocarburos</t>
  </si>
  <si>
    <t>- Impuesto selectivo Ad Valorem sobre hidrocarburos</t>
  </si>
  <si>
    <t>- Impuestos Selectivos a Bebidas Alcohólicas</t>
  </si>
  <si>
    <t>- Impuesto Selectivo al Tabaco y los Cigarrillos</t>
  </si>
  <si>
    <t>- Impuestos Selectivo a las Telecomunicaciones</t>
  </si>
  <si>
    <t>- Impuestos Selectivo a los Seguros</t>
  </si>
  <si>
    <t>- Impuestos Sobre el Uso de Bienes y Licencias</t>
  </si>
  <si>
    <t>- 17% Registro de Propiedad de vehículo</t>
  </si>
  <si>
    <t>- Derecho de Circulación Vehículos de Motor</t>
  </si>
  <si>
    <t>- Licencias para Portar Armas de Fuego</t>
  </si>
  <si>
    <t>Fondo General</t>
  </si>
  <si>
    <t xml:space="preserve">Recursos de Captación Directa del Ministerio de Interior y Policía </t>
  </si>
  <si>
    <t xml:space="preserve">- Imp. específico Bancas de Apuestas de Lotería  </t>
  </si>
  <si>
    <t>- Imp. específico Bancas de Apuestas  deportivas</t>
  </si>
  <si>
    <t>- Accesorios sobre Impuestos Internos a  Mercancías y  Servicios</t>
  </si>
  <si>
    <t>4) IMPUESTOS SOBRE EL COMERCIO Y LAS TRANSACCIONES/COMERCIO EXTERIOR</t>
  </si>
  <si>
    <t>Sobre las Importaciones</t>
  </si>
  <si>
    <t>- Arancel</t>
  </si>
  <si>
    <t>Sobre las Exportaciones</t>
  </si>
  <si>
    <t>Otros Impuestos sobre el Comercio Exterior</t>
  </si>
  <si>
    <t>- Impuesto a la Salida de Pasajeros al Exterior por Aeropuertos y Puertos</t>
  </si>
  <si>
    <t>- Derechos Consulares</t>
  </si>
  <si>
    <t>5) IMPUESTOS ECOLOGICOS</t>
  </si>
  <si>
    <t>6)  IMPUESTOS DIVERSOS</t>
  </si>
  <si>
    <t>II) CONTRIBUCIONES SOCIALES</t>
  </si>
  <si>
    <t xml:space="preserve">III) TRANSFERENCIAS </t>
  </si>
  <si>
    <t>- Transferencias Corrientes</t>
  </si>
  <si>
    <t>- Recursos de Captación Directa del Ministerio de Salud Pública</t>
  </si>
  <si>
    <t>- Fondo Protección Económica, Social, Laboral y  Salud de los  Trabajadores Dominicanos</t>
  </si>
  <si>
    <t>- Donaciones Pecuniarias Privadas de Personas Físicas  y Jurídicas por  COVID-19 (CONEP)</t>
  </si>
  <si>
    <t>- Transferencias Corrientes Rec. de Inst. Públicas Fin. No Monetarias (Superintendencia de Bancos)</t>
  </si>
  <si>
    <t>IV) INGRESOS POR CONTRAPRESTACION</t>
  </si>
  <si>
    <t>- Ventas de Bienes y Servicios</t>
  </si>
  <si>
    <t>- Ventas de Mercancías del Estado</t>
  </si>
  <si>
    <t>- PROMESE</t>
  </si>
  <si>
    <t>- Otras Ventas de Mercancías del Gobierno Central</t>
  </si>
  <si>
    <t>- Ingresos de las Inst. Centralizadas en mercancías en la CUT</t>
  </si>
  <si>
    <t>- Otras Ventas</t>
  </si>
  <si>
    <t>- Ventas de Servicios del Estado</t>
  </si>
  <si>
    <t>- Otras Ventas de Servicios del Gobierno Central</t>
  </si>
  <si>
    <t>- Ingresos de las Inst. Centralizadas en Servicios en la CUT</t>
  </si>
  <si>
    <t>- Tasas</t>
  </si>
  <si>
    <t>- Tarjetas de Turismo</t>
  </si>
  <si>
    <t>- Expedición y Renovación de Pasaportes</t>
  </si>
  <si>
    <t>- Derechos Administrativos</t>
  </si>
  <si>
    <t>V) OTROS INGRESOS</t>
  </si>
  <si>
    <t>- Rentas de la Propiedad</t>
  </si>
  <si>
    <t>- Dividendos por Inversiones Empresariales</t>
  </si>
  <si>
    <t>- Intereses</t>
  </si>
  <si>
    <t>- Arriendo de Activos Tangibles No Producidos</t>
  </si>
  <si>
    <t>- Multas y Sanciones</t>
  </si>
  <si>
    <t>- Ingresos Diversos</t>
  </si>
  <si>
    <t>- Ingresos por diferencial del gas licuado de petróleo</t>
  </si>
  <si>
    <t>- Ingresos TSS</t>
  </si>
  <si>
    <t>B)  INGRESOS DE CAPITAL</t>
  </si>
  <si>
    <t>- Ventas de Activos No Financieros</t>
  </si>
  <si>
    <t>- Transferencias Capital</t>
  </si>
  <si>
    <t>TOTAL</t>
  </si>
  <si>
    <t>DONACIONES</t>
  </si>
  <si>
    <t>FUENTES FINANCIERAS</t>
  </si>
  <si>
    <t>Disminución de Activos Financieros</t>
  </si>
  <si>
    <t>- Recuperación de Prestamos Internos</t>
  </si>
  <si>
    <t>- Disminución de otros activos financieros externos de largo plazo</t>
  </si>
  <si>
    <t>Incremento de Pasivos Financieros</t>
  </si>
  <si>
    <t>Incremento de Pasivos Corrientes</t>
  </si>
  <si>
    <t xml:space="preserve">- Obtención de Préstamos Internos a Corto Plazo </t>
  </si>
  <si>
    <t>Incremento de Pasivos No Corrientes</t>
  </si>
  <si>
    <t>Incremento de documentos por pagar Externo de largo plazo</t>
  </si>
  <si>
    <t>-</t>
  </si>
  <si>
    <t>Colocación de Títulos, Valores de la Deuda Pública a Largo Plazo</t>
  </si>
  <si>
    <t>- De la Deuda Pública Interna  a Largo Plazo</t>
  </si>
  <si>
    <t>- De la Deuda Pública Externa  a Largo Plazo</t>
  </si>
  <si>
    <t>Obtención de Préstamos de la Deuda Pública a Largo Plazo</t>
  </si>
  <si>
    <t>- De la Deuda Pública Interna a Largo Plazo</t>
  </si>
  <si>
    <t>- De la Deuda Pública Externa a Largo Plazo</t>
  </si>
  <si>
    <t>- PETROCARIBE</t>
  </si>
  <si>
    <t>Otros Ingresos:</t>
  </si>
  <si>
    <t>Depósitos a Cargo del Estado y Fondos Especiales y de Terceros</t>
  </si>
  <si>
    <t>Devolución de Recursos a empleados por Retenciones Excesivas por TSS.</t>
  </si>
  <si>
    <t>Devolución impuesto selectivo al consumo de combustibles</t>
  </si>
  <si>
    <t xml:space="preserve">Fondo para Registro y Devolución de los Depósitos en excesos en la Cuenta Única del Tesoro </t>
  </si>
  <si>
    <t>Ingresos de la CUT No Presupuestaria (Dividendos Banreservas y 15% pago de deudas)</t>
  </si>
  <si>
    <t>Ingresos de las Inst. Centralizadas en la CUT No Presupuestaria</t>
  </si>
  <si>
    <t>TOTAL DE INGRESOS REPORTADOS EN EL SIGEF</t>
  </si>
  <si>
    <t>Ingresos de las Inst. Centralizadas en la CUT Presupuestaria</t>
  </si>
  <si>
    <t xml:space="preserve">NOTAS: </t>
  </si>
  <si>
    <t xml:space="preserve">(1) Cifras sujetas a rectificación.  Incluye los dólares convertidos a la tasa oficial. </t>
  </si>
  <si>
    <t xml:space="preserve">Excluye los Depósitos a Cargo del Estado, Fondos Especiales y de Terceros, ingresos de las instituciones centralizadas en la CUT no presupuestaria, </t>
  </si>
  <si>
    <t xml:space="preserve">Fondo de devolución impuesto Selectivo al consumo de combustibles, los depósitos en exceso de las recaudadoras y TSS.  </t>
  </si>
  <si>
    <t>Las informaciones presentadas difieren de las presentadas en  Portal de Transparencia Fiscal,  por diferencias en la metodología estadística  utilizada.</t>
  </si>
  <si>
    <t>Importes a devengar por primas en colocaciones de títulos valores</t>
  </si>
  <si>
    <t>- Primas por colocación de títulos valores internos y externos de largo plazo</t>
  </si>
  <si>
    <t>- valores internos</t>
  </si>
  <si>
    <t>-  valores externos</t>
  </si>
  <si>
    <t>- Intereses corridos internos y externos de largo plazo</t>
  </si>
  <si>
    <t xml:space="preserve">- títulos internos </t>
  </si>
  <si>
    <t>- títulos externos</t>
  </si>
  <si>
    <r>
      <t>(En millones RD$)</t>
    </r>
    <r>
      <rPr>
        <i/>
        <vertAlign val="superscript"/>
        <sz val="11"/>
        <color indexed="8"/>
        <rFont val="Gotham"/>
      </rPr>
      <t xml:space="preserve"> </t>
    </r>
  </si>
  <si>
    <t xml:space="preserve"> Incremento de disponibilidades (Reintegros de cheques de periodos anteriores y devolución de recursos a la CUT años anteriores)</t>
  </si>
  <si>
    <t>FUENTE: Elaborado por la Direción de Política Tributaria (DPT) del Viceministerio de Política Fiscal del Ministerio de Hacienda y Economía, con los datos del Sistema Integrado de Gestión Financiera (SIGEF).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</si>
</sst>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_(* #,##0.0_);_(* \(#,##0.0\);_(* &quot;-&quot;??_);_(@_)"/>
    <numFmt numFmtId="166" formatCode="* _(#,##0.0_)\ _P_-;* \(#,##0.0\)\ _P_-;_-* &quot;-&quot;??\ _P_-;_-@_-"/>
    <numFmt numFmtId="167" formatCode="_ * #,##0.00_ ;_ * \-#,##0.00_ ;_ * &quot;-&quot;??_ ;_ @_ "/>
    <numFmt numFmtId="168" formatCode="_-* #,##0.00\ _€_-;\-* #,##0.00\ _€_-;_-* &quot;-&quot;??\ _€_-;_-@_-"/>
    <numFmt numFmtId="169" formatCode="_-* #,##0.00\ &quot;€&quot;_-;\-* #,##0.00\ &quot;€&quot;_-;_-* &quot;-&quot;??\ &quot;€&quot;_-;_-@_-"/>
    <numFmt numFmtId="170" formatCode="_([$€-2]* #,##0.00_);_([$€-2]* \(#,##0.00\);_([$€-2]* &quot;-&quot;??_)"/>
    <numFmt numFmtId="171" formatCode="_([$€]* #,##0.00_);_([$€]* \(#,##0.00\);_([$€]* &quot;-&quot;??_);_(@_)"/>
    <numFmt numFmtId="172" formatCode="_(&quot;RD$&quot;* #,##0.00_);_(&quot;RD$&quot;* \(#,##0.00\);_(&quot;RD$&quot;* &quot;-&quot;??_);_(@_)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color indexed="12"/>
      <name val="Helv"/>
    </font>
    <font>
      <sz val="10"/>
      <name val="Geneva"/>
    </font>
    <font>
      <sz val="12"/>
      <name val="Arial"/>
      <family val="2"/>
    </font>
    <font>
      <sz val="9"/>
      <color indexed="8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9"/>
      <color indexed="8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8"/>
      <color indexed="8"/>
      <name val="Helv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0"/>
      <color indexed="10"/>
      <name val="MS Sans Serif"/>
      <family val="2"/>
    </font>
    <font>
      <b/>
      <sz val="11"/>
      <color indexed="63"/>
      <name val="Calibri"/>
      <family val="2"/>
    </font>
    <font>
      <b/>
      <sz val="12"/>
      <color indexed="3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8"/>
      <name val="Helv"/>
    </font>
    <font>
      <b/>
      <sz val="11"/>
      <color indexed="8"/>
      <name val="Calibri"/>
      <family val="2"/>
    </font>
    <font>
      <b/>
      <i/>
      <sz val="12"/>
      <color indexed="8"/>
      <name val="Gotham"/>
    </font>
    <font>
      <sz val="10"/>
      <name val="Gotham"/>
    </font>
    <font>
      <b/>
      <sz val="12"/>
      <color indexed="8"/>
      <name val="Gotham"/>
    </font>
    <font>
      <i/>
      <sz val="11"/>
      <color indexed="8"/>
      <name val="Gotham"/>
    </font>
    <font>
      <i/>
      <vertAlign val="superscript"/>
      <sz val="11"/>
      <color indexed="8"/>
      <name val="Gotham"/>
    </font>
    <font>
      <b/>
      <sz val="10"/>
      <color theme="0"/>
      <name val="Gotham"/>
    </font>
    <font>
      <b/>
      <sz val="10"/>
      <color indexed="8"/>
      <name val="Gotham"/>
    </font>
    <font>
      <b/>
      <sz val="10"/>
      <name val="Gotham"/>
    </font>
    <font>
      <sz val="10"/>
      <color indexed="8"/>
      <name val="Gotham"/>
    </font>
    <font>
      <b/>
      <u/>
      <sz val="10"/>
      <color indexed="8"/>
      <name val="Gotham"/>
    </font>
    <font>
      <u/>
      <sz val="10"/>
      <color indexed="8"/>
      <name val="Gotham"/>
    </font>
    <font>
      <b/>
      <sz val="9"/>
      <color indexed="8"/>
      <name val="Gotham"/>
    </font>
    <font>
      <b/>
      <sz val="9"/>
      <name val="Gotham"/>
    </font>
    <font>
      <sz val="8"/>
      <color indexed="8"/>
      <name val="Gotham"/>
    </font>
    <font>
      <sz val="8"/>
      <name val="Gotham"/>
    </font>
    <font>
      <b/>
      <sz val="8"/>
      <color rgb="FFFF0000"/>
      <name val="Gotham"/>
    </font>
    <font>
      <sz val="9"/>
      <color indexed="8"/>
      <name val="Gotham"/>
    </font>
    <font>
      <b/>
      <sz val="10"/>
      <color rgb="FFFF0000"/>
      <name val="Gotham"/>
    </font>
    <font>
      <sz val="11"/>
      <name val="Gotham"/>
    </font>
  </fonts>
  <fills count="3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206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rgb="FFBFBFB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8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10" fillId="0" borderId="12">
      <protection hidden="1"/>
    </xf>
    <xf numFmtId="0" fontId="11" fillId="24" borderId="12" applyNumberFormat="0" applyFont="0" applyBorder="0" applyAlignment="0" applyProtection="0">
      <protection hidden="1"/>
    </xf>
    <xf numFmtId="0" fontId="10" fillId="0" borderId="12">
      <protection hidden="1"/>
    </xf>
    <xf numFmtId="166" fontId="12" fillId="0" borderId="18" applyBorder="0">
      <alignment horizontal="center" vertical="center"/>
    </xf>
    <xf numFmtId="0" fontId="13" fillId="0" borderId="19" applyNumberFormat="0" applyFont="0" applyProtection="0">
      <alignment wrapText="1"/>
    </xf>
    <xf numFmtId="0" fontId="14" fillId="12" borderId="0" applyNumberFormat="0" applyBorder="0" applyAlignment="0" applyProtection="0"/>
    <xf numFmtId="0" fontId="15" fillId="24" borderId="20" applyNumberFormat="0" applyAlignment="0" applyProtection="0"/>
    <xf numFmtId="0" fontId="16" fillId="25" borderId="21" applyNumberFormat="0" applyAlignment="0" applyProtection="0"/>
    <xf numFmtId="0" fontId="17" fillId="0" borderId="22" applyNumberFormat="0" applyFill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9" borderId="0" applyNumberFormat="0" applyBorder="0" applyAlignment="0" applyProtection="0"/>
    <xf numFmtId="0" fontId="19" fillId="15" borderId="20" applyNumberFormat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23" applyNumberFormat="0" applyProtection="0">
      <alignment wrapText="1"/>
    </xf>
    <xf numFmtId="0" fontId="20" fillId="0" borderId="24" applyNumberFormat="0" applyProtection="0">
      <alignment wrapText="1"/>
    </xf>
    <xf numFmtId="0" fontId="21" fillId="0" borderId="0" applyNumberFormat="0" applyFill="0" applyBorder="0" applyAlignment="0" applyProtection="0">
      <alignment vertical="top"/>
      <protection locked="0"/>
    </xf>
    <xf numFmtId="0" fontId="22" fillId="11" borderId="0" applyNumberFormat="0" applyBorder="0" applyAlignment="0" applyProtection="0"/>
    <xf numFmtId="0" fontId="23" fillId="0" borderId="12">
      <alignment horizontal="left"/>
      <protection locked="0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>
      <alignment vertical="top"/>
    </xf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39" fontId="26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31" borderId="25" applyNumberFormat="0" applyFont="0" applyAlignment="0" applyProtection="0"/>
    <xf numFmtId="0" fontId="3" fillId="31" borderId="25" applyNumberFormat="0" applyFont="0" applyAlignment="0" applyProtection="0"/>
    <xf numFmtId="0" fontId="3" fillId="31" borderId="25" applyNumberFormat="0" applyFont="0" applyAlignment="0" applyProtection="0"/>
    <xf numFmtId="0" fontId="3" fillId="31" borderId="25" applyNumberFormat="0" applyFont="0" applyAlignment="0" applyProtection="0"/>
    <xf numFmtId="0" fontId="3" fillId="31" borderId="25" applyNumberFormat="0" applyFont="0" applyAlignment="0" applyProtection="0"/>
    <xf numFmtId="0" fontId="3" fillId="31" borderId="25" applyNumberFormat="0" applyFont="0" applyAlignment="0" applyProtection="0"/>
    <xf numFmtId="0" fontId="3" fillId="31" borderId="25" applyNumberFormat="0" applyFont="0" applyAlignment="0" applyProtection="0"/>
    <xf numFmtId="0" fontId="20" fillId="0" borderId="26" applyNumberFormat="0" applyProtection="0">
      <alignment wrapText="1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0" borderId="12" applyNumberFormat="0" applyFill="0" applyBorder="0" applyAlignment="0" applyProtection="0">
      <protection hidden="1"/>
    </xf>
    <xf numFmtId="0" fontId="28" fillId="24" borderId="27" applyNumberFormat="0" applyAlignment="0" applyProtection="0"/>
    <xf numFmtId="0" fontId="29" fillId="0" borderId="0" applyNumberFormat="0" applyProtection="0">
      <alignment horizontal="left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0" borderId="29" applyNumberFormat="0" applyFill="0" applyAlignment="0" applyProtection="0"/>
    <xf numFmtId="0" fontId="18" fillId="0" borderId="30" applyNumberFormat="0" applyFill="0" applyAlignment="0" applyProtection="0"/>
    <xf numFmtId="0" fontId="34" fillId="0" borderId="0" applyNumberFormat="0" applyFill="0" applyBorder="0" applyAlignment="0" applyProtection="0"/>
    <xf numFmtId="0" fontId="35" fillId="24" borderId="12"/>
    <xf numFmtId="0" fontId="36" fillId="0" borderId="31" applyNumberFormat="0" applyFill="0" applyAlignment="0" applyProtection="0"/>
  </cellStyleXfs>
  <cellXfs count="143">
    <xf numFmtId="0" fontId="0" fillId="0" borderId="0" xfId="0"/>
    <xf numFmtId="43" fontId="4" fillId="0" borderId="0" xfId="1" applyFont="1"/>
    <xf numFmtId="0" fontId="5" fillId="0" borderId="0" xfId="0" applyFont="1"/>
    <xf numFmtId="0" fontId="0" fillId="8" borderId="0" xfId="0" applyFill="1"/>
    <xf numFmtId="0" fontId="3" fillId="0" borderId="0" xfId="0" applyFont="1"/>
    <xf numFmtId="0" fontId="3" fillId="8" borderId="0" xfId="0" applyFont="1" applyFill="1"/>
    <xf numFmtId="0" fontId="6" fillId="0" borderId="0" xfId="0" applyFont="1"/>
    <xf numFmtId="0" fontId="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/>
    <xf numFmtId="0" fontId="43" fillId="0" borderId="10" xfId="0" applyFont="1" applyBorder="1" applyAlignment="1">
      <alignment horizontal="left" vertical="center"/>
    </xf>
    <xf numFmtId="0" fontId="43" fillId="0" borderId="12" xfId="3" applyFont="1" applyBorder="1"/>
    <xf numFmtId="49" fontId="43" fillId="0" borderId="12" xfId="2" applyNumberFormat="1" applyFont="1" applyBorder="1" applyAlignment="1">
      <alignment horizontal="left"/>
    </xf>
    <xf numFmtId="43" fontId="44" fillId="0" borderId="0" xfId="1" applyFont="1"/>
    <xf numFmtId="49" fontId="45" fillId="0" borderId="12" xfId="2" applyNumberFormat="1" applyFont="1" applyBorder="1" applyAlignment="1">
      <alignment horizontal="left" indent="1"/>
    </xf>
    <xf numFmtId="49" fontId="43" fillId="0" borderId="12" xfId="3" applyNumberFormat="1" applyFont="1" applyBorder="1" applyAlignment="1">
      <alignment horizontal="left" indent="1"/>
    </xf>
    <xf numFmtId="49" fontId="45" fillId="0" borderId="12" xfId="3" applyNumberFormat="1" applyFont="1" applyBorder="1" applyAlignment="1">
      <alignment horizontal="left" indent="2"/>
    </xf>
    <xf numFmtId="49" fontId="45" fillId="0" borderId="12" xfId="0" applyNumberFormat="1" applyFont="1" applyBorder="1" applyAlignment="1">
      <alignment horizontal="left" indent="2"/>
    </xf>
    <xf numFmtId="49" fontId="43" fillId="0" borderId="12" xfId="2" applyNumberFormat="1" applyFont="1" applyBorder="1" applyAlignment="1">
      <alignment horizontal="left" indent="2"/>
    </xf>
    <xf numFmtId="49" fontId="45" fillId="0" borderId="12" xfId="2" applyNumberFormat="1" applyFont="1" applyBorder="1" applyAlignment="1">
      <alignment horizontal="left" indent="3"/>
    </xf>
    <xf numFmtId="0" fontId="43" fillId="0" borderId="12" xfId="3" applyFont="1" applyBorder="1" applyAlignment="1">
      <alignment horizontal="left" indent="2"/>
    </xf>
    <xf numFmtId="49" fontId="38" fillId="0" borderId="12" xfId="2" applyNumberFormat="1" applyFont="1" applyBorder="1" applyAlignment="1">
      <alignment horizontal="left" indent="3"/>
    </xf>
    <xf numFmtId="49" fontId="45" fillId="8" borderId="12" xfId="2" applyNumberFormat="1" applyFont="1" applyFill="1" applyBorder="1" applyAlignment="1">
      <alignment horizontal="left" indent="3"/>
    </xf>
    <xf numFmtId="49" fontId="43" fillId="0" borderId="12" xfId="2" applyNumberFormat="1" applyFont="1" applyBorder="1" applyAlignment="1">
      <alignment horizontal="left" indent="3"/>
    </xf>
    <xf numFmtId="164" fontId="45" fillId="0" borderId="12" xfId="2" applyNumberFormat="1" applyFont="1" applyBorder="1" applyAlignment="1">
      <alignment horizontal="left" indent="5"/>
    </xf>
    <xf numFmtId="164" fontId="45" fillId="9" borderId="12" xfId="2" applyNumberFormat="1" applyFont="1" applyFill="1" applyBorder="1" applyAlignment="1">
      <alignment horizontal="left" indent="5"/>
    </xf>
    <xf numFmtId="49" fontId="47" fillId="0" borderId="12" xfId="2" applyNumberFormat="1" applyFont="1" applyBorder="1" applyAlignment="1">
      <alignment horizontal="left" indent="2"/>
    </xf>
    <xf numFmtId="49" fontId="43" fillId="0" borderId="12" xfId="4" applyNumberFormat="1" applyFont="1" applyBorder="1" applyAlignment="1">
      <alignment horizontal="left" indent="1"/>
    </xf>
    <xf numFmtId="49" fontId="45" fillId="9" borderId="12" xfId="3" applyNumberFormat="1" applyFont="1" applyFill="1" applyBorder="1" applyAlignment="1">
      <alignment horizontal="left" indent="3"/>
    </xf>
    <xf numFmtId="49" fontId="45" fillId="8" borderId="12" xfId="3" applyNumberFormat="1" applyFont="1" applyFill="1" applyBorder="1" applyAlignment="1">
      <alignment horizontal="left" indent="3"/>
    </xf>
    <xf numFmtId="49" fontId="43" fillId="0" borderId="12" xfId="2" applyNumberFormat="1" applyFont="1" applyBorder="1"/>
    <xf numFmtId="49" fontId="43" fillId="0" borderId="12" xfId="2" applyNumberFormat="1" applyFont="1" applyBorder="1" applyAlignment="1">
      <alignment horizontal="left" indent="1"/>
    </xf>
    <xf numFmtId="49" fontId="45" fillId="0" borderId="12" xfId="3" applyNumberFormat="1" applyFont="1" applyBorder="1" applyAlignment="1">
      <alignment horizontal="left" indent="3"/>
    </xf>
    <xf numFmtId="49" fontId="45" fillId="9" borderId="12" xfId="2" applyNumberFormat="1" applyFont="1" applyFill="1" applyBorder="1" applyAlignment="1">
      <alignment horizontal="left" indent="2"/>
    </xf>
    <xf numFmtId="165" fontId="45" fillId="0" borderId="12" xfId="1" applyNumberFormat="1" applyFont="1" applyFill="1" applyBorder="1"/>
    <xf numFmtId="49" fontId="38" fillId="0" borderId="12" xfId="4" applyNumberFormat="1" applyFont="1" applyBorder="1" applyAlignment="1">
      <alignment horizontal="left" indent="2"/>
    </xf>
    <xf numFmtId="49" fontId="38" fillId="0" borderId="12" xfId="2" applyNumberFormat="1" applyFont="1" applyBorder="1" applyAlignment="1">
      <alignment horizontal="left" indent="2"/>
    </xf>
    <xf numFmtId="49" fontId="45" fillId="0" borderId="12" xfId="4" applyNumberFormat="1" applyFont="1" applyBorder="1" applyAlignment="1">
      <alignment horizontal="left" indent="1"/>
    </xf>
    <xf numFmtId="49" fontId="43" fillId="0" borderId="12" xfId="0" applyNumberFormat="1" applyFont="1" applyBorder="1"/>
    <xf numFmtId="49" fontId="46" fillId="0" borderId="12" xfId="0" applyNumberFormat="1" applyFont="1" applyBorder="1" applyAlignment="1">
      <alignment horizontal="left"/>
    </xf>
    <xf numFmtId="49" fontId="45" fillId="0" borderId="12" xfId="0" applyNumberFormat="1" applyFont="1" applyBorder="1" applyAlignment="1">
      <alignment horizontal="left" indent="1"/>
    </xf>
    <xf numFmtId="49" fontId="47" fillId="0" borderId="12" xfId="0" applyNumberFormat="1" applyFont="1" applyBorder="1" applyAlignment="1">
      <alignment horizontal="left" indent="1"/>
    </xf>
    <xf numFmtId="49" fontId="43" fillId="0" borderId="12" xfId="0" applyNumberFormat="1" applyFont="1" applyBorder="1" applyAlignment="1" applyProtection="1">
      <alignment horizontal="left" indent="2"/>
      <protection locked="0"/>
    </xf>
    <xf numFmtId="49" fontId="45" fillId="0" borderId="12" xfId="0" applyNumberFormat="1" applyFont="1" applyBorder="1" applyAlignment="1" applyProtection="1">
      <alignment horizontal="left" indent="2"/>
      <protection locked="0"/>
    </xf>
    <xf numFmtId="49" fontId="45" fillId="0" borderId="12" xfId="0" applyNumberFormat="1" applyFont="1" applyBorder="1" applyAlignment="1" applyProtection="1">
      <alignment horizontal="left" indent="3"/>
      <protection locked="0"/>
    </xf>
    <xf numFmtId="49" fontId="43" fillId="0" borderId="12" xfId="0" applyNumberFormat="1" applyFont="1" applyBorder="1" applyAlignment="1" applyProtection="1">
      <alignment horizontal="left" indent="1"/>
      <protection locked="0"/>
    </xf>
    <xf numFmtId="49" fontId="43" fillId="0" borderId="10" xfId="0" applyNumberFormat="1" applyFont="1" applyBorder="1" applyAlignment="1">
      <alignment horizontal="left"/>
    </xf>
    <xf numFmtId="49" fontId="45" fillId="0" borderId="12" xfId="0" applyNumberFormat="1" applyFont="1" applyBorder="1" applyAlignment="1">
      <alignment horizontal="left"/>
    </xf>
    <xf numFmtId="165" fontId="45" fillId="0" borderId="11" xfId="1" applyNumberFormat="1" applyFont="1" applyFill="1" applyBorder="1" applyAlignment="1" applyProtection="1">
      <alignment vertical="center"/>
    </xf>
    <xf numFmtId="49" fontId="45" fillId="0" borderId="8" xfId="0" applyNumberFormat="1" applyFont="1" applyBorder="1" applyAlignment="1">
      <alignment horizontal="left"/>
    </xf>
    <xf numFmtId="49" fontId="44" fillId="9" borderId="6" xfId="0" applyNumberFormat="1" applyFont="1" applyFill="1" applyBorder="1" applyAlignment="1">
      <alignment horizontal="left" vertical="center"/>
    </xf>
    <xf numFmtId="164" fontId="49" fillId="0" borderId="0" xfId="0" applyNumberFormat="1" applyFont="1"/>
    <xf numFmtId="164" fontId="50" fillId="0" borderId="0" xfId="0" applyNumberFormat="1" applyFont="1" applyAlignment="1">
      <alignment vertical="center"/>
    </xf>
    <xf numFmtId="49" fontId="48" fillId="0" borderId="0" xfId="0" applyNumberFormat="1" applyFont="1"/>
    <xf numFmtId="0" fontId="50" fillId="0" borderId="0" xfId="0" applyFont="1"/>
    <xf numFmtId="39" fontId="51" fillId="0" borderId="0" xfId="0" applyNumberFormat="1" applyFont="1"/>
    <xf numFmtId="164" fontId="51" fillId="0" borderId="0" xfId="0" applyNumberFormat="1" applyFont="1"/>
    <xf numFmtId="0" fontId="50" fillId="0" borderId="0" xfId="0" applyFont="1" applyAlignment="1">
      <alignment horizontal="left" indent="1"/>
    </xf>
    <xf numFmtId="164" fontId="50" fillId="8" borderId="0" xfId="0" applyNumberFormat="1" applyFont="1" applyFill="1" applyAlignment="1">
      <alignment horizontal="right"/>
    </xf>
    <xf numFmtId="165" fontId="51" fillId="0" borderId="0" xfId="0" applyNumberFormat="1" applyFont="1"/>
    <xf numFmtId="165" fontId="50" fillId="0" borderId="0" xfId="1" applyNumberFormat="1" applyFont="1" applyFill="1" applyBorder="1" applyAlignment="1" applyProtection="1">
      <alignment vertical="center"/>
    </xf>
    <xf numFmtId="164" fontId="52" fillId="0" borderId="0" xfId="0" applyNumberFormat="1" applyFont="1"/>
    <xf numFmtId="165" fontId="51" fillId="0" borderId="0" xfId="1" applyNumberFormat="1" applyFont="1" applyFill="1" applyBorder="1" applyAlignment="1" applyProtection="1">
      <alignment vertical="center"/>
    </xf>
    <xf numFmtId="0" fontId="53" fillId="0" borderId="0" xfId="0" applyFont="1"/>
    <xf numFmtId="165" fontId="50" fillId="0" borderId="0" xfId="0" applyNumberFormat="1" applyFont="1" applyAlignment="1">
      <alignment vertical="center"/>
    </xf>
    <xf numFmtId="0" fontId="54" fillId="0" borderId="0" xfId="0" applyFont="1"/>
    <xf numFmtId="0" fontId="55" fillId="0" borderId="0" xfId="0" applyFont="1"/>
    <xf numFmtId="165" fontId="38" fillId="0" borderId="0" xfId="0" applyNumberFormat="1" applyFont="1"/>
    <xf numFmtId="49" fontId="51" fillId="0" borderId="0" xfId="0" applyNumberFormat="1" applyFont="1"/>
    <xf numFmtId="0" fontId="38" fillId="8" borderId="0" xfId="0" applyFont="1" applyFill="1"/>
    <xf numFmtId="165" fontId="53" fillId="8" borderId="0" xfId="0" applyNumberFormat="1" applyFont="1" applyFill="1" applyAlignment="1">
      <alignment horizontal="right"/>
    </xf>
    <xf numFmtId="165" fontId="50" fillId="8" borderId="0" xfId="0" applyNumberFormat="1" applyFont="1" applyFill="1" applyAlignment="1">
      <alignment horizontal="right"/>
    </xf>
    <xf numFmtId="165" fontId="51" fillId="8" borderId="0" xfId="0" applyNumberFormat="1" applyFont="1" applyFill="1" applyAlignment="1">
      <alignment vertical="center"/>
    </xf>
    <xf numFmtId="49" fontId="50" fillId="0" borderId="0" xfId="0" applyNumberFormat="1" applyFont="1"/>
    <xf numFmtId="164" fontId="51" fillId="8" borderId="0" xfId="0" applyNumberFormat="1" applyFont="1" applyFill="1" applyAlignment="1">
      <alignment vertical="center"/>
    </xf>
    <xf numFmtId="165" fontId="51" fillId="8" borderId="0" xfId="0" applyNumberFormat="1" applyFont="1" applyFill="1"/>
    <xf numFmtId="43" fontId="53" fillId="8" borderId="0" xfId="0" applyNumberFormat="1" applyFont="1" applyFill="1" applyAlignment="1">
      <alignment horizontal="right"/>
    </xf>
    <xf numFmtId="43" fontId="53" fillId="0" borderId="0" xfId="0" applyNumberFormat="1" applyFont="1" applyAlignment="1">
      <alignment horizontal="right"/>
    </xf>
    <xf numFmtId="39" fontId="51" fillId="8" borderId="0" xfId="0" applyNumberFormat="1" applyFont="1" applyFill="1" applyAlignment="1">
      <alignment vertical="center"/>
    </xf>
    <xf numFmtId="0" fontId="51" fillId="8" borderId="0" xfId="0" applyFont="1" applyFill="1"/>
    <xf numFmtId="0" fontId="51" fillId="0" borderId="0" xfId="0" applyFont="1"/>
    <xf numFmtId="164" fontId="51" fillId="0" borderId="0" xfId="0" applyNumberFormat="1" applyFont="1" applyAlignment="1">
      <alignment vertical="center"/>
    </xf>
    <xf numFmtId="165" fontId="38" fillId="0" borderId="0" xfId="1" applyNumberFormat="1" applyFont="1" applyFill="1" applyBorder="1" applyAlignment="1" applyProtection="1">
      <alignment vertical="center"/>
    </xf>
    <xf numFmtId="165" fontId="45" fillId="0" borderId="0" xfId="1" applyNumberFormat="1" applyFont="1" applyFill="1" applyBorder="1" applyAlignment="1" applyProtection="1">
      <alignment vertical="center"/>
    </xf>
    <xf numFmtId="49" fontId="43" fillId="0" borderId="12" xfId="0" applyNumberFormat="1" applyFont="1" applyBorder="1" applyAlignment="1">
      <alignment horizontal="left" wrapText="1"/>
    </xf>
    <xf numFmtId="0" fontId="37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165" fontId="43" fillId="0" borderId="11" xfId="1" applyNumberFormat="1" applyFont="1" applyBorder="1"/>
    <xf numFmtId="165" fontId="43" fillId="0" borderId="12" xfId="1" applyNumberFormat="1" applyFont="1" applyBorder="1"/>
    <xf numFmtId="165" fontId="45" fillId="0" borderId="11" xfId="1" applyNumberFormat="1" applyFont="1" applyBorder="1"/>
    <xf numFmtId="165" fontId="45" fillId="8" borderId="11" xfId="1" applyNumberFormat="1" applyFont="1" applyFill="1" applyBorder="1"/>
    <xf numFmtId="165" fontId="45" fillId="8" borderId="12" xfId="1" applyNumberFormat="1" applyFont="1" applyFill="1" applyBorder="1"/>
    <xf numFmtId="165" fontId="38" fillId="0" borderId="11" xfId="1" applyNumberFormat="1" applyFont="1" applyBorder="1"/>
    <xf numFmtId="165" fontId="38" fillId="0" borderId="12" xfId="1" applyNumberFormat="1" applyFont="1" applyBorder="1"/>
    <xf numFmtId="165" fontId="38" fillId="8" borderId="11" xfId="1" applyNumberFormat="1" applyFont="1" applyFill="1" applyBorder="1"/>
    <xf numFmtId="165" fontId="45" fillId="0" borderId="12" xfId="1" applyNumberFormat="1" applyFont="1" applyBorder="1"/>
    <xf numFmtId="165" fontId="45" fillId="9" borderId="11" xfId="1" applyNumberFormat="1" applyFont="1" applyFill="1" applyBorder="1"/>
    <xf numFmtId="165" fontId="45" fillId="9" borderId="12" xfId="1" applyNumberFormat="1" applyFont="1" applyFill="1" applyBorder="1"/>
    <xf numFmtId="165" fontId="46" fillId="0" borderId="11" xfId="1" applyNumberFormat="1" applyFont="1" applyBorder="1"/>
    <xf numFmtId="165" fontId="46" fillId="0" borderId="12" xfId="1" applyNumberFormat="1" applyFont="1" applyBorder="1"/>
    <xf numFmtId="165" fontId="47" fillId="0" borderId="11" xfId="1" applyNumberFormat="1" applyFont="1" applyBorder="1"/>
    <xf numFmtId="165" fontId="47" fillId="0" borderId="12" xfId="1" applyNumberFormat="1" applyFont="1" applyBorder="1"/>
    <xf numFmtId="165" fontId="45" fillId="0" borderId="11" xfId="1" applyNumberFormat="1" applyFont="1" applyFill="1" applyBorder="1" applyProtection="1"/>
    <xf numFmtId="165" fontId="44" fillId="0" borderId="11" xfId="1" applyNumberFormat="1" applyFont="1" applyBorder="1"/>
    <xf numFmtId="165" fontId="43" fillId="8" borderId="11" xfId="1" applyNumberFormat="1" applyFont="1" applyFill="1" applyBorder="1"/>
    <xf numFmtId="165" fontId="43" fillId="0" borderId="11" xfId="1" applyNumberFormat="1" applyFont="1" applyFill="1" applyBorder="1" applyProtection="1"/>
    <xf numFmtId="165" fontId="45" fillId="9" borderId="11" xfId="1" applyNumberFormat="1" applyFont="1" applyFill="1" applyBorder="1" applyProtection="1"/>
    <xf numFmtId="165" fontId="45" fillId="9" borderId="12" xfId="1" applyNumberFormat="1" applyFont="1" applyFill="1" applyBorder="1" applyAlignment="1">
      <alignment vertical="center"/>
    </xf>
    <xf numFmtId="165" fontId="38" fillId="0" borderId="11" xfId="1" applyNumberFormat="1" applyFont="1" applyFill="1" applyBorder="1" applyProtection="1"/>
    <xf numFmtId="165" fontId="45" fillId="0" borderId="12" xfId="1" applyNumberFormat="1" applyFont="1" applyFill="1" applyBorder="1" applyProtection="1"/>
    <xf numFmtId="165" fontId="43" fillId="0" borderId="12" xfId="1" applyNumberFormat="1" applyFont="1" applyFill="1" applyBorder="1" applyProtection="1"/>
    <xf numFmtId="165" fontId="43" fillId="0" borderId="11" xfId="1" applyNumberFormat="1" applyFont="1" applyBorder="1" applyAlignment="1">
      <alignment horizontal="left" indent="4"/>
    </xf>
    <xf numFmtId="165" fontId="48" fillId="0" borderId="11" xfId="1" applyNumberFormat="1" applyFont="1" applyBorder="1"/>
    <xf numFmtId="165" fontId="43" fillId="0" borderId="11" xfId="1" applyNumberFormat="1" applyFont="1" applyBorder="1" applyAlignment="1">
      <alignment vertical="center"/>
    </xf>
    <xf numFmtId="165" fontId="43" fillId="0" borderId="12" xfId="1" applyNumberFormat="1" applyFont="1" applyBorder="1" applyAlignment="1">
      <alignment vertical="center"/>
    </xf>
    <xf numFmtId="165" fontId="43" fillId="0" borderId="14" xfId="1" applyNumberFormat="1" applyFont="1" applyBorder="1"/>
    <xf numFmtId="165" fontId="45" fillId="0" borderId="11" xfId="1" applyNumberFormat="1" applyFont="1" applyBorder="1" applyAlignment="1">
      <alignment vertical="center"/>
    </xf>
    <xf numFmtId="165" fontId="45" fillId="8" borderId="11" xfId="1" applyNumberFormat="1" applyFont="1" applyFill="1" applyBorder="1" applyAlignment="1">
      <alignment vertical="center"/>
    </xf>
    <xf numFmtId="165" fontId="45" fillId="0" borderId="12" xfId="1" applyNumberFormat="1" applyFont="1" applyBorder="1" applyAlignment="1">
      <alignment vertical="center"/>
    </xf>
    <xf numFmtId="165" fontId="45" fillId="0" borderId="12" xfId="1" applyNumberFormat="1" applyFont="1" applyFill="1" applyBorder="1" applyAlignment="1" applyProtection="1">
      <alignment vertical="center"/>
    </xf>
    <xf numFmtId="165" fontId="45" fillId="0" borderId="15" xfId="1" applyNumberFormat="1" applyFont="1" applyBorder="1" applyAlignment="1">
      <alignment vertical="center"/>
    </xf>
    <xf numFmtId="165" fontId="45" fillId="0" borderId="8" xfId="1" applyNumberFormat="1" applyFont="1" applyBorder="1" applyAlignment="1">
      <alignment vertical="center"/>
    </xf>
    <xf numFmtId="165" fontId="44" fillId="9" borderId="17" xfId="1" applyNumberFormat="1" applyFont="1" applyFill="1" applyBorder="1" applyAlignment="1">
      <alignment vertical="center"/>
    </xf>
    <xf numFmtId="165" fontId="50" fillId="0" borderId="0" xfId="1" applyNumberFormat="1" applyFont="1" applyAlignment="1">
      <alignment vertical="center"/>
    </xf>
    <xf numFmtId="165" fontId="45" fillId="0" borderId="0" xfId="1" applyNumberFormat="1" applyFont="1" applyAlignment="1">
      <alignment vertical="center"/>
    </xf>
    <xf numFmtId="165" fontId="51" fillId="0" borderId="0" xfId="1" applyNumberFormat="1" applyFont="1" applyAlignment="1">
      <alignment horizontal="center"/>
    </xf>
    <xf numFmtId="0" fontId="42" fillId="32" borderId="1" xfId="0" applyFont="1" applyFill="1" applyBorder="1" applyAlignment="1">
      <alignment horizontal="center" vertical="center"/>
    </xf>
    <xf numFmtId="0" fontId="42" fillId="32" borderId="2" xfId="0" applyFont="1" applyFill="1" applyBorder="1" applyAlignment="1">
      <alignment horizontal="center" vertical="center"/>
    </xf>
    <xf numFmtId="0" fontId="42" fillId="32" borderId="3" xfId="0" applyFont="1" applyFill="1" applyBorder="1" applyAlignment="1">
      <alignment horizontal="center" vertical="center"/>
    </xf>
    <xf numFmtId="0" fontId="42" fillId="32" borderId="4" xfId="0" applyFont="1" applyFill="1" applyBorder="1" applyAlignment="1">
      <alignment horizontal="center" vertical="center"/>
    </xf>
    <xf numFmtId="0" fontId="42" fillId="32" borderId="5" xfId="0" applyFont="1" applyFill="1" applyBorder="1" applyAlignment="1">
      <alignment horizontal="center" vertical="center"/>
    </xf>
    <xf numFmtId="0" fontId="42" fillId="32" borderId="6" xfId="0" applyFont="1" applyFill="1" applyBorder="1" applyAlignment="1">
      <alignment horizontal="center" vertical="center"/>
    </xf>
    <xf numFmtId="0" fontId="42" fillId="32" borderId="7" xfId="0" applyFont="1" applyFill="1" applyBorder="1" applyAlignment="1">
      <alignment horizontal="center" vertical="center"/>
    </xf>
    <xf numFmtId="0" fontId="42" fillId="32" borderId="8" xfId="0" applyFont="1" applyFill="1" applyBorder="1" applyAlignment="1">
      <alignment horizontal="center" vertical="center"/>
    </xf>
    <xf numFmtId="0" fontId="42" fillId="32" borderId="9" xfId="0" applyFont="1" applyFill="1" applyBorder="1" applyAlignment="1">
      <alignment horizontal="center" vertical="center"/>
    </xf>
    <xf numFmtId="49" fontId="42" fillId="32" borderId="7" xfId="2" applyNumberFormat="1" applyFont="1" applyFill="1" applyBorder="1" applyAlignment="1">
      <alignment horizontal="left" vertical="center"/>
    </xf>
    <xf numFmtId="165" fontId="42" fillId="32" borderId="9" xfId="1" applyNumberFormat="1" applyFont="1" applyFill="1" applyBorder="1" applyAlignment="1">
      <alignment vertical="center"/>
    </xf>
    <xf numFmtId="165" fontId="42" fillId="32" borderId="7" xfId="1" applyNumberFormat="1" applyFont="1" applyFill="1" applyBorder="1" applyAlignment="1">
      <alignment vertical="center"/>
    </xf>
    <xf numFmtId="49" fontId="42" fillId="32" borderId="13" xfId="0" applyNumberFormat="1" applyFont="1" applyFill="1" applyBorder="1" applyAlignment="1">
      <alignment horizontal="left" vertical="center"/>
    </xf>
    <xf numFmtId="49" fontId="42" fillId="32" borderId="16" xfId="0" applyNumberFormat="1" applyFont="1" applyFill="1" applyBorder="1" applyAlignment="1">
      <alignment horizontal="left" vertical="center"/>
    </xf>
    <xf numFmtId="165" fontId="42" fillId="32" borderId="14" xfId="1" applyNumberFormat="1" applyFont="1" applyFill="1" applyBorder="1" applyAlignment="1">
      <alignment vertical="center"/>
    </xf>
    <xf numFmtId="165" fontId="42" fillId="32" borderId="10" xfId="1" applyNumberFormat="1" applyFont="1" applyFill="1" applyBorder="1" applyAlignment="1">
      <alignment vertical="center"/>
    </xf>
  </cellXfs>
  <cellStyles count="438">
    <cellStyle name="20% - Énfasis1 2" xfId="6" xr:uid="{00000000-0005-0000-0000-000000000000}"/>
    <cellStyle name="20% - Énfasis2 2" xfId="7" xr:uid="{00000000-0005-0000-0000-000001000000}"/>
    <cellStyle name="20% - Énfasis3 2" xfId="8" xr:uid="{00000000-0005-0000-0000-000002000000}"/>
    <cellStyle name="20% - Énfasis4 2" xfId="9" xr:uid="{00000000-0005-0000-0000-000003000000}"/>
    <cellStyle name="20% - Énfasis5 2" xfId="10" xr:uid="{00000000-0005-0000-0000-000004000000}"/>
    <cellStyle name="20% - Énfasis6 2" xfId="11" xr:uid="{00000000-0005-0000-0000-000005000000}"/>
    <cellStyle name="40% - Énfasis1 2" xfId="12" xr:uid="{00000000-0005-0000-0000-000006000000}"/>
    <cellStyle name="40% - Énfasis2 2" xfId="13" xr:uid="{00000000-0005-0000-0000-000007000000}"/>
    <cellStyle name="40% - Énfasis3 2" xfId="14" xr:uid="{00000000-0005-0000-0000-000008000000}"/>
    <cellStyle name="40% - Énfasis4 2" xfId="15" xr:uid="{00000000-0005-0000-0000-000009000000}"/>
    <cellStyle name="40% - Énfasis5 2" xfId="16" xr:uid="{00000000-0005-0000-0000-00000A000000}"/>
    <cellStyle name="40% - Énfasis6 2" xfId="17" xr:uid="{00000000-0005-0000-0000-00000B000000}"/>
    <cellStyle name="60% - Accent1 2" xfId="18" xr:uid="{00000000-0005-0000-0000-00000C000000}"/>
    <cellStyle name="60% - Accent2 2" xfId="19" xr:uid="{00000000-0005-0000-0000-00000D000000}"/>
    <cellStyle name="60% - Accent3 2" xfId="20" xr:uid="{00000000-0005-0000-0000-00000E000000}"/>
    <cellStyle name="60% - Accent4 2" xfId="21" xr:uid="{00000000-0005-0000-0000-00000F000000}"/>
    <cellStyle name="60% - Accent5 2" xfId="22" xr:uid="{00000000-0005-0000-0000-000010000000}"/>
    <cellStyle name="60% - Accent6 2" xfId="23" xr:uid="{00000000-0005-0000-0000-000011000000}"/>
    <cellStyle name="60% - Énfasis1 2" xfId="24" xr:uid="{00000000-0005-0000-0000-000012000000}"/>
    <cellStyle name="60% - Énfasis2 2" xfId="25" xr:uid="{00000000-0005-0000-0000-000013000000}"/>
    <cellStyle name="60% - Énfasis3 2" xfId="26" xr:uid="{00000000-0005-0000-0000-000014000000}"/>
    <cellStyle name="60% - Énfasis4 2" xfId="27" xr:uid="{00000000-0005-0000-0000-000015000000}"/>
    <cellStyle name="60% - Énfasis5 2" xfId="28" xr:uid="{00000000-0005-0000-0000-000016000000}"/>
    <cellStyle name="60% - Énfasis6 2" xfId="29" xr:uid="{00000000-0005-0000-0000-000017000000}"/>
    <cellStyle name="Array" xfId="30" xr:uid="{00000000-0005-0000-0000-000018000000}"/>
    <cellStyle name="Array Enter" xfId="31" xr:uid="{00000000-0005-0000-0000-000019000000}"/>
    <cellStyle name="Array_Sheet1" xfId="32" xr:uid="{00000000-0005-0000-0000-00001A000000}"/>
    <cellStyle name="base paren" xfId="33" xr:uid="{00000000-0005-0000-0000-00001B000000}"/>
    <cellStyle name="Body: normal cell" xfId="34" xr:uid="{00000000-0005-0000-0000-00001C000000}"/>
    <cellStyle name="Buena 2" xfId="35" xr:uid="{00000000-0005-0000-0000-00001D000000}"/>
    <cellStyle name="Cálculo 2" xfId="36" xr:uid="{00000000-0005-0000-0000-00001E000000}"/>
    <cellStyle name="Celda de comprobación 2" xfId="37" xr:uid="{00000000-0005-0000-0000-00001F000000}"/>
    <cellStyle name="Celda vinculada 2" xfId="38" xr:uid="{00000000-0005-0000-0000-000020000000}"/>
    <cellStyle name="Comma 10" xfId="39" xr:uid="{00000000-0005-0000-0000-000021000000}"/>
    <cellStyle name="Comma 10 2" xfId="40" xr:uid="{00000000-0005-0000-0000-000022000000}"/>
    <cellStyle name="Comma 2" xfId="41" xr:uid="{00000000-0005-0000-0000-000023000000}"/>
    <cellStyle name="Comma 2 2" xfId="42" xr:uid="{00000000-0005-0000-0000-000024000000}"/>
    <cellStyle name="Comma 2 2 2" xfId="43" xr:uid="{00000000-0005-0000-0000-000025000000}"/>
    <cellStyle name="Comma 2 2 3" xfId="44" xr:uid="{00000000-0005-0000-0000-000026000000}"/>
    <cellStyle name="Comma 2 3" xfId="45" xr:uid="{00000000-0005-0000-0000-000027000000}"/>
    <cellStyle name="Comma 2 3 2" xfId="46" xr:uid="{00000000-0005-0000-0000-000028000000}"/>
    <cellStyle name="Comma 2 3 3" xfId="47" xr:uid="{00000000-0005-0000-0000-000029000000}"/>
    <cellStyle name="Comma 2 3 4" xfId="48" xr:uid="{00000000-0005-0000-0000-00002A000000}"/>
    <cellStyle name="Comma 2 4" xfId="49" xr:uid="{00000000-0005-0000-0000-00002B000000}"/>
    <cellStyle name="Comma 2 5" xfId="50" xr:uid="{00000000-0005-0000-0000-00002C000000}"/>
    <cellStyle name="Comma 2_Sheet1" xfId="51" xr:uid="{00000000-0005-0000-0000-00002D000000}"/>
    <cellStyle name="Comma 3" xfId="52" xr:uid="{00000000-0005-0000-0000-00002E000000}"/>
    <cellStyle name="Comma 3 2" xfId="53" xr:uid="{00000000-0005-0000-0000-00002F000000}"/>
    <cellStyle name="Comma 3 3" xfId="54" xr:uid="{00000000-0005-0000-0000-000030000000}"/>
    <cellStyle name="Comma 3 4" xfId="55" xr:uid="{00000000-0005-0000-0000-000031000000}"/>
    <cellStyle name="Comma 3 5" xfId="56" xr:uid="{00000000-0005-0000-0000-000032000000}"/>
    <cellStyle name="Comma 4" xfId="57" xr:uid="{00000000-0005-0000-0000-000033000000}"/>
    <cellStyle name="Comma 4 2" xfId="58" xr:uid="{00000000-0005-0000-0000-000034000000}"/>
    <cellStyle name="Comma 4 2 2" xfId="59" xr:uid="{00000000-0005-0000-0000-000035000000}"/>
    <cellStyle name="Comma 4 2 3" xfId="60" xr:uid="{00000000-0005-0000-0000-000036000000}"/>
    <cellStyle name="Comma 4 3" xfId="61" xr:uid="{00000000-0005-0000-0000-000037000000}"/>
    <cellStyle name="Comma 4 3 2" xfId="62" xr:uid="{00000000-0005-0000-0000-000038000000}"/>
    <cellStyle name="Comma 4 3 3" xfId="63" xr:uid="{00000000-0005-0000-0000-000039000000}"/>
    <cellStyle name="Comma 5" xfId="64" xr:uid="{00000000-0005-0000-0000-00003A000000}"/>
    <cellStyle name="Comma 5 2" xfId="65" xr:uid="{00000000-0005-0000-0000-00003B000000}"/>
    <cellStyle name="Comma 5 3" xfId="66" xr:uid="{00000000-0005-0000-0000-00003C000000}"/>
    <cellStyle name="Comma 6" xfId="67" xr:uid="{00000000-0005-0000-0000-00003D000000}"/>
    <cellStyle name="Comma 6 2" xfId="68" xr:uid="{00000000-0005-0000-0000-00003E000000}"/>
    <cellStyle name="Comma 6 3" xfId="69" xr:uid="{00000000-0005-0000-0000-00003F000000}"/>
    <cellStyle name="Comma 7" xfId="70" xr:uid="{00000000-0005-0000-0000-000040000000}"/>
    <cellStyle name="Comma 7 2" xfId="71" xr:uid="{00000000-0005-0000-0000-000041000000}"/>
    <cellStyle name="Comma 7 3" xfId="72" xr:uid="{00000000-0005-0000-0000-000042000000}"/>
    <cellStyle name="Comma 8" xfId="73" xr:uid="{00000000-0005-0000-0000-000043000000}"/>
    <cellStyle name="Comma 8 2" xfId="74" xr:uid="{00000000-0005-0000-0000-000044000000}"/>
    <cellStyle name="Comma 8 3" xfId="75" xr:uid="{00000000-0005-0000-0000-000045000000}"/>
    <cellStyle name="Comma 9" xfId="76" xr:uid="{00000000-0005-0000-0000-000046000000}"/>
    <cellStyle name="Comma 9 2" xfId="77" xr:uid="{00000000-0005-0000-0000-000047000000}"/>
    <cellStyle name="Comma 9 2 2" xfId="78" xr:uid="{00000000-0005-0000-0000-000048000000}"/>
    <cellStyle name="Comma 9 2 3" xfId="79" xr:uid="{00000000-0005-0000-0000-000049000000}"/>
    <cellStyle name="Comma 9 3" xfId="80" xr:uid="{00000000-0005-0000-0000-00004A000000}"/>
    <cellStyle name="Comma 9 4" xfId="81" xr:uid="{00000000-0005-0000-0000-00004B000000}"/>
    <cellStyle name="Currency 2" xfId="82" xr:uid="{00000000-0005-0000-0000-00004C000000}"/>
    <cellStyle name="Currency 2 2" xfId="83" xr:uid="{00000000-0005-0000-0000-00004D000000}"/>
    <cellStyle name="Encabezado 4 2" xfId="84" xr:uid="{00000000-0005-0000-0000-00004E000000}"/>
    <cellStyle name="Énfasis1 2" xfId="85" xr:uid="{00000000-0005-0000-0000-00004F000000}"/>
    <cellStyle name="Énfasis2 2" xfId="86" xr:uid="{00000000-0005-0000-0000-000050000000}"/>
    <cellStyle name="Énfasis3 2" xfId="87" xr:uid="{00000000-0005-0000-0000-000051000000}"/>
    <cellStyle name="Énfasis4 2" xfId="88" xr:uid="{00000000-0005-0000-0000-000052000000}"/>
    <cellStyle name="Énfasis5 2" xfId="89" xr:uid="{00000000-0005-0000-0000-000053000000}"/>
    <cellStyle name="Énfasis6 2" xfId="90" xr:uid="{00000000-0005-0000-0000-000054000000}"/>
    <cellStyle name="Entrada 2" xfId="91" xr:uid="{00000000-0005-0000-0000-000055000000}"/>
    <cellStyle name="Euro" xfId="92" xr:uid="{00000000-0005-0000-0000-000056000000}"/>
    <cellStyle name="Euro 2" xfId="93" xr:uid="{00000000-0005-0000-0000-000057000000}"/>
    <cellStyle name="Euro 3" xfId="94" xr:uid="{00000000-0005-0000-0000-000058000000}"/>
    <cellStyle name="Euro 4" xfId="95" xr:uid="{00000000-0005-0000-0000-000059000000}"/>
    <cellStyle name="Font: Calibri, 9pt regular" xfId="96" xr:uid="{00000000-0005-0000-0000-00005A000000}"/>
    <cellStyle name="Footnotes: top row" xfId="97" xr:uid="{00000000-0005-0000-0000-00005B000000}"/>
    <cellStyle name="Header: bottom row" xfId="98" xr:uid="{00000000-0005-0000-0000-00005C000000}"/>
    <cellStyle name="Hipervínculo 2" xfId="99" xr:uid="{00000000-0005-0000-0000-00005D000000}"/>
    <cellStyle name="Incorrecto 2" xfId="100" xr:uid="{00000000-0005-0000-0000-00005E000000}"/>
    <cellStyle name="MacroCode" xfId="101" xr:uid="{00000000-0005-0000-0000-00005F000000}"/>
    <cellStyle name="Millares" xfId="1" builtinId="3"/>
    <cellStyle name="Millares 10" xfId="102" xr:uid="{00000000-0005-0000-0000-000061000000}"/>
    <cellStyle name="Millares 10 10" xfId="103" xr:uid="{00000000-0005-0000-0000-000062000000}"/>
    <cellStyle name="Millares 10 10 2" xfId="104" xr:uid="{00000000-0005-0000-0000-000063000000}"/>
    <cellStyle name="Millares 10 10 3" xfId="105" xr:uid="{00000000-0005-0000-0000-000064000000}"/>
    <cellStyle name="Millares 10 11" xfId="106" xr:uid="{00000000-0005-0000-0000-000065000000}"/>
    <cellStyle name="Millares 10 11 2" xfId="107" xr:uid="{00000000-0005-0000-0000-000066000000}"/>
    <cellStyle name="Millares 10 11 3" xfId="108" xr:uid="{00000000-0005-0000-0000-000067000000}"/>
    <cellStyle name="Millares 10 11 4" xfId="109" xr:uid="{00000000-0005-0000-0000-000068000000}"/>
    <cellStyle name="Millares 10 11 5" xfId="110" xr:uid="{00000000-0005-0000-0000-000069000000}"/>
    <cellStyle name="Millares 10 2" xfId="111" xr:uid="{00000000-0005-0000-0000-00006A000000}"/>
    <cellStyle name="Millares 10 2 2" xfId="112" xr:uid="{00000000-0005-0000-0000-00006B000000}"/>
    <cellStyle name="Millares 10 2 3" xfId="113" xr:uid="{00000000-0005-0000-0000-00006C000000}"/>
    <cellStyle name="Millares 10 2 4" xfId="114" xr:uid="{00000000-0005-0000-0000-00006D000000}"/>
    <cellStyle name="Millares 10 3" xfId="115" xr:uid="{00000000-0005-0000-0000-00006E000000}"/>
    <cellStyle name="Millares 10 3 2" xfId="116" xr:uid="{00000000-0005-0000-0000-00006F000000}"/>
    <cellStyle name="Millares 10 3 3" xfId="117" xr:uid="{00000000-0005-0000-0000-000070000000}"/>
    <cellStyle name="Millares 10 4" xfId="118" xr:uid="{00000000-0005-0000-0000-000071000000}"/>
    <cellStyle name="Millares 10 5" xfId="119" xr:uid="{00000000-0005-0000-0000-000072000000}"/>
    <cellStyle name="Millares 10 5 2" xfId="120" xr:uid="{00000000-0005-0000-0000-000073000000}"/>
    <cellStyle name="Millares 10 6" xfId="121" xr:uid="{00000000-0005-0000-0000-000074000000}"/>
    <cellStyle name="Millares 10 6 2" xfId="122" xr:uid="{00000000-0005-0000-0000-000075000000}"/>
    <cellStyle name="Millares 10 6 3" xfId="123" xr:uid="{00000000-0005-0000-0000-000076000000}"/>
    <cellStyle name="Millares 10 7" xfId="124" xr:uid="{00000000-0005-0000-0000-000077000000}"/>
    <cellStyle name="Millares 10 7 2" xfId="125" xr:uid="{00000000-0005-0000-0000-000078000000}"/>
    <cellStyle name="Millares 10 7 3" xfId="126" xr:uid="{00000000-0005-0000-0000-000079000000}"/>
    <cellStyle name="Millares 10 8" xfId="127" xr:uid="{00000000-0005-0000-0000-00007A000000}"/>
    <cellStyle name="Millares 10 8 2" xfId="128" xr:uid="{00000000-0005-0000-0000-00007B000000}"/>
    <cellStyle name="Millares 10 8 3" xfId="129" xr:uid="{00000000-0005-0000-0000-00007C000000}"/>
    <cellStyle name="Millares 10 9" xfId="130" xr:uid="{00000000-0005-0000-0000-00007D000000}"/>
    <cellStyle name="Millares 10 9 2" xfId="131" xr:uid="{00000000-0005-0000-0000-00007E000000}"/>
    <cellStyle name="Millares 10 9 3" xfId="132" xr:uid="{00000000-0005-0000-0000-00007F000000}"/>
    <cellStyle name="Millares 11" xfId="133" xr:uid="{00000000-0005-0000-0000-000080000000}"/>
    <cellStyle name="Millares 11 2" xfId="134" xr:uid="{00000000-0005-0000-0000-000081000000}"/>
    <cellStyle name="Millares 11 2 2" xfId="135" xr:uid="{00000000-0005-0000-0000-000082000000}"/>
    <cellStyle name="Millares 11 2 3" xfId="136" xr:uid="{00000000-0005-0000-0000-000083000000}"/>
    <cellStyle name="Millares 11 3" xfId="137" xr:uid="{00000000-0005-0000-0000-000084000000}"/>
    <cellStyle name="Millares 11 4" xfId="138" xr:uid="{00000000-0005-0000-0000-000085000000}"/>
    <cellStyle name="Millares 12" xfId="139" xr:uid="{00000000-0005-0000-0000-000086000000}"/>
    <cellStyle name="Millares 12 2" xfId="140" xr:uid="{00000000-0005-0000-0000-000087000000}"/>
    <cellStyle name="Millares 13" xfId="141" xr:uid="{00000000-0005-0000-0000-000088000000}"/>
    <cellStyle name="Millares 13 2" xfId="142" xr:uid="{00000000-0005-0000-0000-000089000000}"/>
    <cellStyle name="Millares 14" xfId="143" xr:uid="{00000000-0005-0000-0000-00008A000000}"/>
    <cellStyle name="Millares 14 2" xfId="144" xr:uid="{00000000-0005-0000-0000-00008B000000}"/>
    <cellStyle name="Millares 15" xfId="145" xr:uid="{00000000-0005-0000-0000-00008C000000}"/>
    <cellStyle name="Millares 15 2" xfId="146" xr:uid="{00000000-0005-0000-0000-00008D000000}"/>
    <cellStyle name="Millares 15 3" xfId="147" xr:uid="{00000000-0005-0000-0000-00008E000000}"/>
    <cellStyle name="Millares 16" xfId="148" xr:uid="{00000000-0005-0000-0000-00008F000000}"/>
    <cellStyle name="Millares 16 2" xfId="149" xr:uid="{00000000-0005-0000-0000-000090000000}"/>
    <cellStyle name="Millares 16 3" xfId="150" xr:uid="{00000000-0005-0000-0000-000091000000}"/>
    <cellStyle name="Millares 16 4" xfId="151" xr:uid="{00000000-0005-0000-0000-000092000000}"/>
    <cellStyle name="Millares 17" xfId="152" xr:uid="{00000000-0005-0000-0000-000093000000}"/>
    <cellStyle name="Millares 17 2" xfId="153" xr:uid="{00000000-0005-0000-0000-000094000000}"/>
    <cellStyle name="Millares 18" xfId="154" xr:uid="{00000000-0005-0000-0000-000095000000}"/>
    <cellStyle name="Millares 18 2" xfId="155" xr:uid="{00000000-0005-0000-0000-000096000000}"/>
    <cellStyle name="Millares 18 3" xfId="156" xr:uid="{00000000-0005-0000-0000-000097000000}"/>
    <cellStyle name="Millares 19" xfId="157" xr:uid="{00000000-0005-0000-0000-000098000000}"/>
    <cellStyle name="Millares 19 2" xfId="158" xr:uid="{00000000-0005-0000-0000-000099000000}"/>
    <cellStyle name="Millares 19 3" xfId="159" xr:uid="{00000000-0005-0000-0000-00009A000000}"/>
    <cellStyle name="Millares 2" xfId="160" xr:uid="{00000000-0005-0000-0000-00009B000000}"/>
    <cellStyle name="Millares 2 2" xfId="161" xr:uid="{00000000-0005-0000-0000-00009C000000}"/>
    <cellStyle name="Millares 2 2 2" xfId="162" xr:uid="{00000000-0005-0000-0000-00009D000000}"/>
    <cellStyle name="Millares 2 2 2 2" xfId="163" xr:uid="{00000000-0005-0000-0000-00009E000000}"/>
    <cellStyle name="Millares 2 2 2 3" xfId="164" xr:uid="{00000000-0005-0000-0000-00009F000000}"/>
    <cellStyle name="Millares 2 2 3" xfId="165" xr:uid="{00000000-0005-0000-0000-0000A0000000}"/>
    <cellStyle name="Millares 2 2 3 2" xfId="166" xr:uid="{00000000-0005-0000-0000-0000A1000000}"/>
    <cellStyle name="Millares 2 2 3 3" xfId="167" xr:uid="{00000000-0005-0000-0000-0000A2000000}"/>
    <cellStyle name="Millares 2 2 4" xfId="168" xr:uid="{00000000-0005-0000-0000-0000A3000000}"/>
    <cellStyle name="Millares 2 2 5" xfId="169" xr:uid="{00000000-0005-0000-0000-0000A4000000}"/>
    <cellStyle name="Millares 2 3" xfId="170" xr:uid="{00000000-0005-0000-0000-0000A5000000}"/>
    <cellStyle name="Millares 2 3 2" xfId="171" xr:uid="{00000000-0005-0000-0000-0000A6000000}"/>
    <cellStyle name="Millares 2 4" xfId="172" xr:uid="{00000000-0005-0000-0000-0000A7000000}"/>
    <cellStyle name="Millares 2 5" xfId="173" xr:uid="{00000000-0005-0000-0000-0000A8000000}"/>
    <cellStyle name="Millares 2 5 2" xfId="174" xr:uid="{00000000-0005-0000-0000-0000A9000000}"/>
    <cellStyle name="Millares 2 5 3" xfId="175" xr:uid="{00000000-0005-0000-0000-0000AA000000}"/>
    <cellStyle name="Millares 2_DGA" xfId="176" xr:uid="{00000000-0005-0000-0000-0000AB000000}"/>
    <cellStyle name="Millares 3" xfId="177" xr:uid="{00000000-0005-0000-0000-0000AC000000}"/>
    <cellStyle name="Millares 3 2" xfId="178" xr:uid="{00000000-0005-0000-0000-0000AD000000}"/>
    <cellStyle name="Millares 3 2 2" xfId="179" xr:uid="{00000000-0005-0000-0000-0000AE000000}"/>
    <cellStyle name="Millares 3 2 2 2" xfId="180" xr:uid="{00000000-0005-0000-0000-0000AF000000}"/>
    <cellStyle name="Millares 3 2 3" xfId="181" xr:uid="{00000000-0005-0000-0000-0000B0000000}"/>
    <cellStyle name="Millares 3 2 3 2" xfId="182" xr:uid="{00000000-0005-0000-0000-0000B1000000}"/>
    <cellStyle name="Millares 3 2 3 3" xfId="183" xr:uid="{00000000-0005-0000-0000-0000B2000000}"/>
    <cellStyle name="Millares 3 3" xfId="184" xr:uid="{00000000-0005-0000-0000-0000B3000000}"/>
    <cellStyle name="Millares 3 3 2" xfId="185" xr:uid="{00000000-0005-0000-0000-0000B4000000}"/>
    <cellStyle name="Millares 3 3 3" xfId="186" xr:uid="{00000000-0005-0000-0000-0000B5000000}"/>
    <cellStyle name="Millares 3 4" xfId="187" xr:uid="{00000000-0005-0000-0000-0000B6000000}"/>
    <cellStyle name="Millares 3 4 2" xfId="188" xr:uid="{00000000-0005-0000-0000-0000B7000000}"/>
    <cellStyle name="Millares 3 4 3" xfId="189" xr:uid="{00000000-0005-0000-0000-0000B8000000}"/>
    <cellStyle name="Millares 3 5" xfId="190" xr:uid="{00000000-0005-0000-0000-0000B9000000}"/>
    <cellStyle name="Millares 3 5 2" xfId="191" xr:uid="{00000000-0005-0000-0000-0000BA000000}"/>
    <cellStyle name="Millares 3 5 3" xfId="192" xr:uid="{00000000-0005-0000-0000-0000BB000000}"/>
    <cellStyle name="Millares 3_DGA" xfId="193" xr:uid="{00000000-0005-0000-0000-0000BC000000}"/>
    <cellStyle name="Millares 4" xfId="194" xr:uid="{00000000-0005-0000-0000-0000BD000000}"/>
    <cellStyle name="Millares 4 2" xfId="195" xr:uid="{00000000-0005-0000-0000-0000BE000000}"/>
    <cellStyle name="Millares 4 2 2" xfId="196" xr:uid="{00000000-0005-0000-0000-0000BF000000}"/>
    <cellStyle name="Millares 4 2 3" xfId="197" xr:uid="{00000000-0005-0000-0000-0000C0000000}"/>
    <cellStyle name="Millares 4 3" xfId="198" xr:uid="{00000000-0005-0000-0000-0000C1000000}"/>
    <cellStyle name="Millares 4 3 2" xfId="199" xr:uid="{00000000-0005-0000-0000-0000C2000000}"/>
    <cellStyle name="Millares 4 3 3" xfId="200" xr:uid="{00000000-0005-0000-0000-0000C3000000}"/>
    <cellStyle name="Millares 4 4" xfId="201" xr:uid="{00000000-0005-0000-0000-0000C4000000}"/>
    <cellStyle name="Millares 4 4 2" xfId="202" xr:uid="{00000000-0005-0000-0000-0000C5000000}"/>
    <cellStyle name="Millares 4 4 3" xfId="203" xr:uid="{00000000-0005-0000-0000-0000C6000000}"/>
    <cellStyle name="Millares 4 5" xfId="204" xr:uid="{00000000-0005-0000-0000-0000C7000000}"/>
    <cellStyle name="Millares 4 5 2" xfId="205" xr:uid="{00000000-0005-0000-0000-0000C8000000}"/>
    <cellStyle name="Millares 4 5 3" xfId="206" xr:uid="{00000000-0005-0000-0000-0000C9000000}"/>
    <cellStyle name="Millares 4 6" xfId="207" xr:uid="{00000000-0005-0000-0000-0000CA000000}"/>
    <cellStyle name="Millares 4 6 2" xfId="208" xr:uid="{00000000-0005-0000-0000-0000CB000000}"/>
    <cellStyle name="Millares 4 6 3" xfId="209" xr:uid="{00000000-0005-0000-0000-0000CC000000}"/>
    <cellStyle name="Millares 4 7" xfId="210" xr:uid="{00000000-0005-0000-0000-0000CD000000}"/>
    <cellStyle name="Millares 4 8" xfId="211" xr:uid="{00000000-0005-0000-0000-0000CE000000}"/>
    <cellStyle name="Millares 4_DGA" xfId="212" xr:uid="{00000000-0005-0000-0000-0000CF000000}"/>
    <cellStyle name="Millares 5" xfId="213" xr:uid="{00000000-0005-0000-0000-0000D0000000}"/>
    <cellStyle name="Millares 5 2" xfId="214" xr:uid="{00000000-0005-0000-0000-0000D1000000}"/>
    <cellStyle name="Millares 5 2 2" xfId="215" xr:uid="{00000000-0005-0000-0000-0000D2000000}"/>
    <cellStyle name="Millares 5 2 3" xfId="216" xr:uid="{00000000-0005-0000-0000-0000D3000000}"/>
    <cellStyle name="Millares 5 3" xfId="217" xr:uid="{00000000-0005-0000-0000-0000D4000000}"/>
    <cellStyle name="Millares 5 3 2" xfId="218" xr:uid="{00000000-0005-0000-0000-0000D5000000}"/>
    <cellStyle name="Millares 5 3 3" xfId="219" xr:uid="{00000000-0005-0000-0000-0000D6000000}"/>
    <cellStyle name="Millares 5 4" xfId="220" xr:uid="{00000000-0005-0000-0000-0000D7000000}"/>
    <cellStyle name="Millares 5 5" xfId="221" xr:uid="{00000000-0005-0000-0000-0000D8000000}"/>
    <cellStyle name="Millares 5_DGA" xfId="222" xr:uid="{00000000-0005-0000-0000-0000D9000000}"/>
    <cellStyle name="Millares 6" xfId="223" xr:uid="{00000000-0005-0000-0000-0000DA000000}"/>
    <cellStyle name="Millares 6 2" xfId="224" xr:uid="{00000000-0005-0000-0000-0000DB000000}"/>
    <cellStyle name="Millares 6 3" xfId="225" xr:uid="{00000000-0005-0000-0000-0000DC000000}"/>
    <cellStyle name="Millares 7" xfId="226" xr:uid="{00000000-0005-0000-0000-0000DD000000}"/>
    <cellStyle name="Millares 7 2" xfId="227" xr:uid="{00000000-0005-0000-0000-0000DE000000}"/>
    <cellStyle name="Millares 7 2 2" xfId="228" xr:uid="{00000000-0005-0000-0000-0000DF000000}"/>
    <cellStyle name="Millares 7 2 3" xfId="229" xr:uid="{00000000-0005-0000-0000-0000E0000000}"/>
    <cellStyle name="Millares 7 3" xfId="230" xr:uid="{00000000-0005-0000-0000-0000E1000000}"/>
    <cellStyle name="Millares 7 4" xfId="231" xr:uid="{00000000-0005-0000-0000-0000E2000000}"/>
    <cellStyle name="Millares 8" xfId="232" xr:uid="{00000000-0005-0000-0000-0000E3000000}"/>
    <cellStyle name="Millares 8 2" xfId="233" xr:uid="{00000000-0005-0000-0000-0000E4000000}"/>
    <cellStyle name="Millares 8 2 2" xfId="234" xr:uid="{00000000-0005-0000-0000-0000E5000000}"/>
    <cellStyle name="Millares 8 2 3" xfId="235" xr:uid="{00000000-0005-0000-0000-0000E6000000}"/>
    <cellStyle name="Millares 8 3" xfId="236" xr:uid="{00000000-0005-0000-0000-0000E7000000}"/>
    <cellStyle name="Millares 8 3 2" xfId="237" xr:uid="{00000000-0005-0000-0000-0000E8000000}"/>
    <cellStyle name="Millares 8 3 3" xfId="238" xr:uid="{00000000-0005-0000-0000-0000E9000000}"/>
    <cellStyle name="Millares 8 4" xfId="239" xr:uid="{00000000-0005-0000-0000-0000EA000000}"/>
    <cellStyle name="Millares 9" xfId="240" xr:uid="{00000000-0005-0000-0000-0000EB000000}"/>
    <cellStyle name="Millares 9 2" xfId="241" xr:uid="{00000000-0005-0000-0000-0000EC000000}"/>
    <cellStyle name="Millares 9 2 2" xfId="242" xr:uid="{00000000-0005-0000-0000-0000ED000000}"/>
    <cellStyle name="Millares 9 2 3" xfId="243" xr:uid="{00000000-0005-0000-0000-0000EE000000}"/>
    <cellStyle name="Millares 9 2 4" xfId="244" xr:uid="{00000000-0005-0000-0000-0000EF000000}"/>
    <cellStyle name="Millares 9 3" xfId="245" xr:uid="{00000000-0005-0000-0000-0000F0000000}"/>
    <cellStyle name="Millares 9 3 2" xfId="246" xr:uid="{00000000-0005-0000-0000-0000F1000000}"/>
    <cellStyle name="Millares 9 3 3" xfId="247" xr:uid="{00000000-0005-0000-0000-0000F2000000}"/>
    <cellStyle name="Millares 9 4" xfId="248" xr:uid="{00000000-0005-0000-0000-0000F3000000}"/>
    <cellStyle name="Millares 9 5" xfId="249" xr:uid="{00000000-0005-0000-0000-0000F4000000}"/>
    <cellStyle name="Millares 9 5 2" xfId="250" xr:uid="{00000000-0005-0000-0000-0000F5000000}"/>
    <cellStyle name="Millares 9 5 3" xfId="251" xr:uid="{00000000-0005-0000-0000-0000F6000000}"/>
    <cellStyle name="Millares 9 6" xfId="252" xr:uid="{00000000-0005-0000-0000-0000F7000000}"/>
    <cellStyle name="Millares 9 6 2" xfId="253" xr:uid="{00000000-0005-0000-0000-0000F8000000}"/>
    <cellStyle name="Millares 9 6 3" xfId="254" xr:uid="{00000000-0005-0000-0000-0000F9000000}"/>
    <cellStyle name="Millares 9 7" xfId="255" xr:uid="{00000000-0005-0000-0000-0000FA000000}"/>
    <cellStyle name="Millares 9 8" xfId="256" xr:uid="{00000000-0005-0000-0000-0000FB000000}"/>
    <cellStyle name="Moneda 2" xfId="257" xr:uid="{00000000-0005-0000-0000-0000FC000000}"/>
    <cellStyle name="Moneda 2 2" xfId="258" xr:uid="{00000000-0005-0000-0000-0000FD000000}"/>
    <cellStyle name="Moneda 3" xfId="259" xr:uid="{00000000-0005-0000-0000-0000FE000000}"/>
    <cellStyle name="Moneda 4" xfId="260" xr:uid="{00000000-0005-0000-0000-0000FF000000}"/>
    <cellStyle name="Moneda 4 2" xfId="261" xr:uid="{00000000-0005-0000-0000-000000010000}"/>
    <cellStyle name="Moneda 4 3" xfId="262" xr:uid="{00000000-0005-0000-0000-000001010000}"/>
    <cellStyle name="Moneda 5" xfId="263" xr:uid="{00000000-0005-0000-0000-000002010000}"/>
    <cellStyle name="Moneda 5 2" xfId="264" xr:uid="{00000000-0005-0000-0000-000003010000}"/>
    <cellStyle name="Moneda 5 3" xfId="265" xr:uid="{00000000-0005-0000-0000-000004010000}"/>
    <cellStyle name="Moneda 5 3 2" xfId="266" xr:uid="{00000000-0005-0000-0000-000005010000}"/>
    <cellStyle name="Neutral 2" xfId="267" xr:uid="{00000000-0005-0000-0000-000006010000}"/>
    <cellStyle name="Normal" xfId="0" builtinId="0"/>
    <cellStyle name="Normal 10" xfId="268" xr:uid="{00000000-0005-0000-0000-000008010000}"/>
    <cellStyle name="Normal 10 2" xfId="5" xr:uid="{00000000-0005-0000-0000-000009010000}"/>
    <cellStyle name="Normal 10 3" xfId="269" xr:uid="{00000000-0005-0000-0000-00000A010000}"/>
    <cellStyle name="Normal 10 3 2" xfId="270" xr:uid="{00000000-0005-0000-0000-00000B010000}"/>
    <cellStyle name="Normal 10 4" xfId="271" xr:uid="{00000000-0005-0000-0000-00000C010000}"/>
    <cellStyle name="Normal 11" xfId="272" xr:uid="{00000000-0005-0000-0000-00000D010000}"/>
    <cellStyle name="Normal 11 2" xfId="273" xr:uid="{00000000-0005-0000-0000-00000E010000}"/>
    <cellStyle name="Normal 12" xfId="274" xr:uid="{00000000-0005-0000-0000-00000F010000}"/>
    <cellStyle name="Normal 12 2" xfId="275" xr:uid="{00000000-0005-0000-0000-000010010000}"/>
    <cellStyle name="Normal 13" xfId="276" xr:uid="{00000000-0005-0000-0000-000011010000}"/>
    <cellStyle name="Normal 13 2" xfId="277" xr:uid="{00000000-0005-0000-0000-000012010000}"/>
    <cellStyle name="Normal 14" xfId="278" xr:uid="{00000000-0005-0000-0000-000013010000}"/>
    <cellStyle name="Normal 14 2" xfId="279" xr:uid="{00000000-0005-0000-0000-000014010000}"/>
    <cellStyle name="Normal 15" xfId="280" xr:uid="{00000000-0005-0000-0000-000015010000}"/>
    <cellStyle name="Normal 15 2" xfId="281" xr:uid="{00000000-0005-0000-0000-000016010000}"/>
    <cellStyle name="Normal 16" xfId="282" xr:uid="{00000000-0005-0000-0000-000017010000}"/>
    <cellStyle name="Normal 17" xfId="283" xr:uid="{00000000-0005-0000-0000-000018010000}"/>
    <cellStyle name="Normal 2" xfId="284" xr:uid="{00000000-0005-0000-0000-000019010000}"/>
    <cellStyle name="Normal 2 2" xfId="285" xr:uid="{00000000-0005-0000-0000-00001A010000}"/>
    <cellStyle name="Normal 2 2 2" xfId="2" xr:uid="{00000000-0005-0000-0000-00001B010000}"/>
    <cellStyle name="Normal 2 2 2 2" xfId="4" xr:uid="{00000000-0005-0000-0000-00001C010000}"/>
    <cellStyle name="Normal 2 2 3" xfId="286" xr:uid="{00000000-0005-0000-0000-00001D010000}"/>
    <cellStyle name="Normal 2 3" xfId="287" xr:uid="{00000000-0005-0000-0000-00001E010000}"/>
    <cellStyle name="Normal 2 3 2" xfId="288" xr:uid="{00000000-0005-0000-0000-00001F010000}"/>
    <cellStyle name="Normal 2 4" xfId="289" xr:uid="{00000000-0005-0000-0000-000020010000}"/>
    <cellStyle name="Normal 2_DGA" xfId="290" xr:uid="{00000000-0005-0000-0000-000021010000}"/>
    <cellStyle name="Normal 26" xfId="291" xr:uid="{00000000-0005-0000-0000-000022010000}"/>
    <cellStyle name="Normal 3" xfId="292" xr:uid="{00000000-0005-0000-0000-000023010000}"/>
    <cellStyle name="Normal 3 2" xfId="293" xr:uid="{00000000-0005-0000-0000-000024010000}"/>
    <cellStyle name="Normal 3 2 2" xfId="294" xr:uid="{00000000-0005-0000-0000-000025010000}"/>
    <cellStyle name="Normal 3 2 3" xfId="295" xr:uid="{00000000-0005-0000-0000-000026010000}"/>
    <cellStyle name="Normal 3 3" xfId="296" xr:uid="{00000000-0005-0000-0000-000027010000}"/>
    <cellStyle name="Normal 3 4" xfId="297" xr:uid="{00000000-0005-0000-0000-000028010000}"/>
    <cellStyle name="Normal 3 4 2" xfId="298" xr:uid="{00000000-0005-0000-0000-000029010000}"/>
    <cellStyle name="Normal 3 4 3" xfId="299" xr:uid="{00000000-0005-0000-0000-00002A010000}"/>
    <cellStyle name="Normal 3 5" xfId="300" xr:uid="{00000000-0005-0000-0000-00002B010000}"/>
    <cellStyle name="Normal 3 6" xfId="301" xr:uid="{00000000-0005-0000-0000-00002C010000}"/>
    <cellStyle name="Normal 3_Sheet1" xfId="302" xr:uid="{00000000-0005-0000-0000-00002D010000}"/>
    <cellStyle name="Normal 30" xfId="303" xr:uid="{00000000-0005-0000-0000-00002E010000}"/>
    <cellStyle name="Normal 4" xfId="304" xr:uid="{00000000-0005-0000-0000-00002F010000}"/>
    <cellStyle name="Normal 4 2" xfId="305" xr:uid="{00000000-0005-0000-0000-000030010000}"/>
    <cellStyle name="Normal 4 2 2" xfId="306" xr:uid="{00000000-0005-0000-0000-000031010000}"/>
    <cellStyle name="Normal 4 2 3" xfId="307" xr:uid="{00000000-0005-0000-0000-000032010000}"/>
    <cellStyle name="Normal 4 3" xfId="308" xr:uid="{00000000-0005-0000-0000-000033010000}"/>
    <cellStyle name="Normal 5" xfId="309" xr:uid="{00000000-0005-0000-0000-000034010000}"/>
    <cellStyle name="Normal 5 2" xfId="310" xr:uid="{00000000-0005-0000-0000-000035010000}"/>
    <cellStyle name="Normal 5 2 2" xfId="311" xr:uid="{00000000-0005-0000-0000-000036010000}"/>
    <cellStyle name="Normal 5 2 3" xfId="312" xr:uid="{00000000-0005-0000-0000-000037010000}"/>
    <cellStyle name="Normal 5 3" xfId="313" xr:uid="{00000000-0005-0000-0000-000038010000}"/>
    <cellStyle name="Normal 5 3 2" xfId="314" xr:uid="{00000000-0005-0000-0000-000039010000}"/>
    <cellStyle name="Normal 5 3 3" xfId="315" xr:uid="{00000000-0005-0000-0000-00003A010000}"/>
    <cellStyle name="Normal 5 3 4" xfId="316" xr:uid="{00000000-0005-0000-0000-00003B010000}"/>
    <cellStyle name="Normal 5 4" xfId="317" xr:uid="{00000000-0005-0000-0000-00003C010000}"/>
    <cellStyle name="Normal 5 4 2" xfId="318" xr:uid="{00000000-0005-0000-0000-00003D010000}"/>
    <cellStyle name="Normal 5 4 3" xfId="319" xr:uid="{00000000-0005-0000-0000-00003E010000}"/>
    <cellStyle name="Normal 5 5" xfId="320" xr:uid="{00000000-0005-0000-0000-00003F010000}"/>
    <cellStyle name="Normal 5 6" xfId="321" xr:uid="{00000000-0005-0000-0000-000040010000}"/>
    <cellStyle name="Normal 6" xfId="322" xr:uid="{00000000-0005-0000-0000-000041010000}"/>
    <cellStyle name="Normal 6 2" xfId="323" xr:uid="{00000000-0005-0000-0000-000042010000}"/>
    <cellStyle name="Normal 6 2 2" xfId="324" xr:uid="{00000000-0005-0000-0000-000043010000}"/>
    <cellStyle name="Normal 6 2 2 2" xfId="325" xr:uid="{00000000-0005-0000-0000-000044010000}"/>
    <cellStyle name="Normal 6 2 2 3" xfId="326" xr:uid="{00000000-0005-0000-0000-000045010000}"/>
    <cellStyle name="Normal 6 2 3" xfId="327" xr:uid="{00000000-0005-0000-0000-000046010000}"/>
    <cellStyle name="Normal 6 2 4" xfId="328" xr:uid="{00000000-0005-0000-0000-000047010000}"/>
    <cellStyle name="Normal 6 2 5" xfId="329" xr:uid="{00000000-0005-0000-0000-000048010000}"/>
    <cellStyle name="Normal 6 3" xfId="330" xr:uid="{00000000-0005-0000-0000-000049010000}"/>
    <cellStyle name="Normal 6 3 2" xfId="331" xr:uid="{00000000-0005-0000-0000-00004A010000}"/>
    <cellStyle name="Normal 6 3 3" xfId="332" xr:uid="{00000000-0005-0000-0000-00004B010000}"/>
    <cellStyle name="Normal 6 4" xfId="333" xr:uid="{00000000-0005-0000-0000-00004C010000}"/>
    <cellStyle name="Normal 6 5" xfId="334" xr:uid="{00000000-0005-0000-0000-00004D010000}"/>
    <cellStyle name="Normal 6 6" xfId="335" xr:uid="{00000000-0005-0000-0000-00004E010000}"/>
    <cellStyle name="Normal 7" xfId="336" xr:uid="{00000000-0005-0000-0000-00004F010000}"/>
    <cellStyle name="Normal 7 2" xfId="337" xr:uid="{00000000-0005-0000-0000-000050010000}"/>
    <cellStyle name="Normal 7 2 2" xfId="338" xr:uid="{00000000-0005-0000-0000-000051010000}"/>
    <cellStyle name="Normal 7 2 3" xfId="339" xr:uid="{00000000-0005-0000-0000-000052010000}"/>
    <cellStyle name="Normal 7 2 4" xfId="340" xr:uid="{00000000-0005-0000-0000-000053010000}"/>
    <cellStyle name="Normal 7 3" xfId="341" xr:uid="{00000000-0005-0000-0000-000054010000}"/>
    <cellStyle name="Normal 7 3 2" xfId="342" xr:uid="{00000000-0005-0000-0000-000055010000}"/>
    <cellStyle name="Normal 7 3 3" xfId="343" xr:uid="{00000000-0005-0000-0000-000056010000}"/>
    <cellStyle name="Normal 7 4" xfId="344" xr:uid="{00000000-0005-0000-0000-000057010000}"/>
    <cellStyle name="Normal 7 4 2" xfId="345" xr:uid="{00000000-0005-0000-0000-000058010000}"/>
    <cellStyle name="Normal 7 4 3" xfId="346" xr:uid="{00000000-0005-0000-0000-000059010000}"/>
    <cellStyle name="Normal 7 5" xfId="347" xr:uid="{00000000-0005-0000-0000-00005A010000}"/>
    <cellStyle name="Normal 7 6" xfId="348" xr:uid="{00000000-0005-0000-0000-00005B010000}"/>
    <cellStyle name="Normal 7 7" xfId="349" xr:uid="{00000000-0005-0000-0000-00005C010000}"/>
    <cellStyle name="Normal 8" xfId="350" xr:uid="{00000000-0005-0000-0000-00005D010000}"/>
    <cellStyle name="Normal 8 2" xfId="351" xr:uid="{00000000-0005-0000-0000-00005E010000}"/>
    <cellStyle name="Normal 8 2 2" xfId="352" xr:uid="{00000000-0005-0000-0000-00005F010000}"/>
    <cellStyle name="Normal 8 2 3" xfId="353" xr:uid="{00000000-0005-0000-0000-000060010000}"/>
    <cellStyle name="Normal 8 3" xfId="354" xr:uid="{00000000-0005-0000-0000-000061010000}"/>
    <cellStyle name="Normal 8 3 2" xfId="355" xr:uid="{00000000-0005-0000-0000-000062010000}"/>
    <cellStyle name="Normal 8 3 3" xfId="356" xr:uid="{00000000-0005-0000-0000-000063010000}"/>
    <cellStyle name="Normal 8 4" xfId="357" xr:uid="{00000000-0005-0000-0000-000064010000}"/>
    <cellStyle name="Normal 8 5" xfId="358" xr:uid="{00000000-0005-0000-0000-000065010000}"/>
    <cellStyle name="Normal 9" xfId="359" xr:uid="{00000000-0005-0000-0000-000066010000}"/>
    <cellStyle name="Normal 9 2" xfId="360" xr:uid="{00000000-0005-0000-0000-000067010000}"/>
    <cellStyle name="Normal 9 2 2" xfId="361" xr:uid="{00000000-0005-0000-0000-000068010000}"/>
    <cellStyle name="Normal 9 2 3" xfId="362" xr:uid="{00000000-0005-0000-0000-000069010000}"/>
    <cellStyle name="Normal 9 3" xfId="363" xr:uid="{00000000-0005-0000-0000-00006A010000}"/>
    <cellStyle name="Normal 9 3 2" xfId="364" xr:uid="{00000000-0005-0000-0000-00006B010000}"/>
    <cellStyle name="Normal 9 3 3" xfId="365" xr:uid="{00000000-0005-0000-0000-00006C010000}"/>
    <cellStyle name="Normal 9 4" xfId="366" xr:uid="{00000000-0005-0000-0000-00006D010000}"/>
    <cellStyle name="Normal 9 5" xfId="367" xr:uid="{00000000-0005-0000-0000-00006E010000}"/>
    <cellStyle name="Normal_COMPARACION 2002-2001" xfId="3" xr:uid="{00000000-0005-0000-0000-00006F010000}"/>
    <cellStyle name="Notas 2" xfId="368" xr:uid="{00000000-0005-0000-0000-000071010000}"/>
    <cellStyle name="Notas 2 2" xfId="369" xr:uid="{00000000-0005-0000-0000-000072010000}"/>
    <cellStyle name="Notas 2 2 2" xfId="370" xr:uid="{00000000-0005-0000-0000-000073010000}"/>
    <cellStyle name="Notas 2 2 3" xfId="371" xr:uid="{00000000-0005-0000-0000-000074010000}"/>
    <cellStyle name="Notas 2 3" xfId="372" xr:uid="{00000000-0005-0000-0000-000075010000}"/>
    <cellStyle name="Notas 2 4" xfId="373" xr:uid="{00000000-0005-0000-0000-000076010000}"/>
    <cellStyle name="Notas 2_Sheet1" xfId="374" xr:uid="{00000000-0005-0000-0000-000077010000}"/>
    <cellStyle name="Parent row" xfId="375" xr:uid="{00000000-0005-0000-0000-000078010000}"/>
    <cellStyle name="Percent 2" xfId="376" xr:uid="{00000000-0005-0000-0000-000079010000}"/>
    <cellStyle name="Percent 2 2" xfId="377" xr:uid="{00000000-0005-0000-0000-00007A010000}"/>
    <cellStyle name="Percent 2 2 2" xfId="378" xr:uid="{00000000-0005-0000-0000-00007B010000}"/>
    <cellStyle name="Percent 2 2 3" xfId="379" xr:uid="{00000000-0005-0000-0000-00007C010000}"/>
    <cellStyle name="Percent 2 3" xfId="380" xr:uid="{00000000-0005-0000-0000-00007D010000}"/>
    <cellStyle name="Percent 2 4" xfId="381" xr:uid="{00000000-0005-0000-0000-00007E010000}"/>
    <cellStyle name="Percent 3" xfId="382" xr:uid="{00000000-0005-0000-0000-00007F010000}"/>
    <cellStyle name="Percent 3 2" xfId="383" xr:uid="{00000000-0005-0000-0000-000080010000}"/>
    <cellStyle name="Percent 3 3" xfId="384" xr:uid="{00000000-0005-0000-0000-000081010000}"/>
    <cellStyle name="Percent 4" xfId="385" xr:uid="{00000000-0005-0000-0000-000082010000}"/>
    <cellStyle name="Percent 4 2" xfId="386" xr:uid="{00000000-0005-0000-0000-000083010000}"/>
    <cellStyle name="Percent 4 3" xfId="387" xr:uid="{00000000-0005-0000-0000-000084010000}"/>
    <cellStyle name="Percent 5" xfId="388" xr:uid="{00000000-0005-0000-0000-000085010000}"/>
    <cellStyle name="Percent 5 2" xfId="389" xr:uid="{00000000-0005-0000-0000-000086010000}"/>
    <cellStyle name="Percent 5 3" xfId="390" xr:uid="{00000000-0005-0000-0000-000087010000}"/>
    <cellStyle name="Percent 6" xfId="391" xr:uid="{00000000-0005-0000-0000-000088010000}"/>
    <cellStyle name="Percent 6 2" xfId="392" xr:uid="{00000000-0005-0000-0000-000089010000}"/>
    <cellStyle name="Percent 6 3" xfId="393" xr:uid="{00000000-0005-0000-0000-00008A010000}"/>
    <cellStyle name="Percent 7" xfId="394" xr:uid="{00000000-0005-0000-0000-00008B010000}"/>
    <cellStyle name="Percent 7 2" xfId="395" xr:uid="{00000000-0005-0000-0000-00008C010000}"/>
    <cellStyle name="Percent 7 2 2" xfId="396" xr:uid="{00000000-0005-0000-0000-00008D010000}"/>
    <cellStyle name="Percent 7 2 3" xfId="397" xr:uid="{00000000-0005-0000-0000-00008E010000}"/>
    <cellStyle name="Percent 7 3" xfId="398" xr:uid="{00000000-0005-0000-0000-00008F010000}"/>
    <cellStyle name="Percent 7 4" xfId="399" xr:uid="{00000000-0005-0000-0000-000090010000}"/>
    <cellStyle name="Porcentaje 2" xfId="400" xr:uid="{00000000-0005-0000-0000-000091010000}"/>
    <cellStyle name="Porcentaje 3" xfId="401" xr:uid="{00000000-0005-0000-0000-000092010000}"/>
    <cellStyle name="Porcentual 2" xfId="402" xr:uid="{00000000-0005-0000-0000-000093010000}"/>
    <cellStyle name="Porcentual 2 2" xfId="403" xr:uid="{00000000-0005-0000-0000-000094010000}"/>
    <cellStyle name="Porcentual 2 2 2" xfId="404" xr:uid="{00000000-0005-0000-0000-000095010000}"/>
    <cellStyle name="Porcentual 2 2 3" xfId="405" xr:uid="{00000000-0005-0000-0000-000096010000}"/>
    <cellStyle name="Porcentual 2 3" xfId="406" xr:uid="{00000000-0005-0000-0000-000097010000}"/>
    <cellStyle name="Porcentual 2 4" xfId="407" xr:uid="{00000000-0005-0000-0000-000098010000}"/>
    <cellStyle name="Porcentual 2 5" xfId="408" xr:uid="{00000000-0005-0000-0000-000099010000}"/>
    <cellStyle name="Porcentual 3" xfId="409" xr:uid="{00000000-0005-0000-0000-00009A010000}"/>
    <cellStyle name="Porcentual 3 2" xfId="410" xr:uid="{00000000-0005-0000-0000-00009B010000}"/>
    <cellStyle name="Porcentual 3 2 2" xfId="411" xr:uid="{00000000-0005-0000-0000-00009C010000}"/>
    <cellStyle name="Porcentual 3 2 3" xfId="412" xr:uid="{00000000-0005-0000-0000-00009D010000}"/>
    <cellStyle name="Porcentual 3 3" xfId="413" xr:uid="{00000000-0005-0000-0000-00009E010000}"/>
    <cellStyle name="Porcentual 4" xfId="414" xr:uid="{00000000-0005-0000-0000-00009F010000}"/>
    <cellStyle name="Porcentual 4 2" xfId="415" xr:uid="{00000000-0005-0000-0000-0000A0010000}"/>
    <cellStyle name="Porcentual 4 3" xfId="416" xr:uid="{00000000-0005-0000-0000-0000A1010000}"/>
    <cellStyle name="Porcentual 4 4" xfId="417" xr:uid="{00000000-0005-0000-0000-0000A2010000}"/>
    <cellStyle name="Porcentual 4 5" xfId="418" xr:uid="{00000000-0005-0000-0000-0000A3010000}"/>
    <cellStyle name="Porcentual 5" xfId="419" xr:uid="{00000000-0005-0000-0000-0000A4010000}"/>
    <cellStyle name="Porcentual 6" xfId="420" xr:uid="{00000000-0005-0000-0000-0000A5010000}"/>
    <cellStyle name="Porcentual 6 2" xfId="421" xr:uid="{00000000-0005-0000-0000-0000A6010000}"/>
    <cellStyle name="Porcentual 7" xfId="422" xr:uid="{00000000-0005-0000-0000-0000A7010000}"/>
    <cellStyle name="Porcentual 7 2" xfId="423" xr:uid="{00000000-0005-0000-0000-0000A8010000}"/>
    <cellStyle name="Porcentual 8" xfId="424" xr:uid="{00000000-0005-0000-0000-0000A9010000}"/>
    <cellStyle name="Porcentual 8 2" xfId="425" xr:uid="{00000000-0005-0000-0000-0000AA010000}"/>
    <cellStyle name="Porcentual 9" xfId="426" xr:uid="{00000000-0005-0000-0000-0000AB010000}"/>
    <cellStyle name="Red Text" xfId="427" xr:uid="{00000000-0005-0000-0000-0000AC010000}"/>
    <cellStyle name="Salida 2" xfId="428" xr:uid="{00000000-0005-0000-0000-0000AD010000}"/>
    <cellStyle name="Table title" xfId="429" xr:uid="{00000000-0005-0000-0000-0000AE010000}"/>
    <cellStyle name="Texto de advertencia 2" xfId="430" xr:uid="{00000000-0005-0000-0000-0000AF010000}"/>
    <cellStyle name="Texto explicativo 2" xfId="431" xr:uid="{00000000-0005-0000-0000-0000B0010000}"/>
    <cellStyle name="Título 1 2" xfId="432" xr:uid="{00000000-0005-0000-0000-0000B1010000}"/>
    <cellStyle name="Título 2 2" xfId="433" xr:uid="{00000000-0005-0000-0000-0000B2010000}"/>
    <cellStyle name="Título 3 2" xfId="434" xr:uid="{00000000-0005-0000-0000-0000B3010000}"/>
    <cellStyle name="Título 4" xfId="435" xr:uid="{00000000-0005-0000-0000-0000B4010000}"/>
    <cellStyle name="TopGrey" xfId="436" xr:uid="{00000000-0005-0000-0000-0000B5010000}"/>
    <cellStyle name="Total 2" xfId="437" xr:uid="{00000000-0005-0000-0000-0000B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M260"/>
  <sheetViews>
    <sheetView showGridLines="0" tabSelected="1" zoomScale="110" zoomScaleNormal="110" workbookViewId="0">
      <selection activeCell="B130" sqref="B130:AD130"/>
    </sheetView>
  </sheetViews>
  <sheetFormatPr baseColWidth="10" defaultColWidth="11.42578125" defaultRowHeight="12.75"/>
  <cols>
    <col min="1" max="1" width="1.5703125" customWidth="1"/>
    <col min="2" max="2" width="85" customWidth="1"/>
    <col min="3" max="4" width="12.5703125" customWidth="1"/>
    <col min="5" max="5" width="11.5703125" bestFit="1" customWidth="1"/>
    <col min="6" max="6" width="13" customWidth="1"/>
    <col min="7" max="7" width="11.7109375" bestFit="1" customWidth="1"/>
    <col min="8" max="10" width="12.7109375" customWidth="1"/>
    <col min="11" max="11" width="14.140625" bestFit="1" customWidth="1"/>
    <col min="12" max="12" width="13.5703125" customWidth="1"/>
    <col min="13" max="13" width="13.7109375" bestFit="1" customWidth="1"/>
    <col min="14" max="14" width="12.85546875" customWidth="1"/>
    <col min="15" max="15" width="14.85546875" customWidth="1"/>
    <col min="16" max="16" width="14" customWidth="1"/>
    <col min="17" max="17" width="11.85546875" bestFit="1" customWidth="1"/>
    <col min="18" max="19" width="13.140625" customWidth="1"/>
    <col min="20" max="20" width="12.42578125" bestFit="1" customWidth="1"/>
    <col min="21" max="21" width="12.85546875" customWidth="1"/>
    <col min="22" max="22" width="13.28515625" customWidth="1"/>
    <col min="23" max="23" width="13.7109375" customWidth="1"/>
    <col min="24" max="24" width="14.140625" bestFit="1" customWidth="1"/>
    <col min="25" max="26" width="12.140625" customWidth="1"/>
    <col min="27" max="28" width="13.85546875" customWidth="1"/>
    <col min="29" max="29" width="12.42578125" bestFit="1" customWidth="1"/>
    <col min="30" max="30" width="9.42578125" customWidth="1"/>
    <col min="31" max="31" width="11.42578125" customWidth="1"/>
  </cols>
  <sheetData>
    <row r="1" spans="2:91" ht="18.75" customHeight="1"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9"/>
      <c r="AF1" s="9"/>
    </row>
    <row r="2" spans="2:91" ht="15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  <c r="AF2" s="9"/>
    </row>
    <row r="3" spans="2:91" ht="18" customHeight="1">
      <c r="B3" s="86" t="s">
        <v>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9"/>
      <c r="AF3" s="9"/>
    </row>
    <row r="4" spans="2:91" ht="17.25" customHeight="1">
      <c r="B4" s="87" t="s">
        <v>2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9"/>
      <c r="AF4" s="9"/>
    </row>
    <row r="5" spans="2:91" ht="17.25" customHeight="1">
      <c r="B5" s="87" t="s">
        <v>137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9"/>
      <c r="AF5" s="9"/>
    </row>
    <row r="6" spans="2:91" ht="23.25" customHeight="1">
      <c r="B6" s="127" t="s">
        <v>3</v>
      </c>
      <c r="C6" s="128">
        <v>2019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30">
        <v>2019</v>
      </c>
      <c r="P6" s="128">
        <v>2020</v>
      </c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30">
        <v>2020</v>
      </c>
      <c r="AC6" s="128" t="s">
        <v>4</v>
      </c>
      <c r="AD6" s="131"/>
      <c r="AE6" s="9"/>
      <c r="AF6" s="9"/>
    </row>
    <row r="7" spans="2:91" ht="24.75" customHeight="1" thickBot="1">
      <c r="B7" s="132"/>
      <c r="C7" s="133" t="s">
        <v>5</v>
      </c>
      <c r="D7" s="133" t="s">
        <v>6</v>
      </c>
      <c r="E7" s="133" t="s">
        <v>7</v>
      </c>
      <c r="F7" s="133" t="s">
        <v>8</v>
      </c>
      <c r="G7" s="133" t="s">
        <v>9</v>
      </c>
      <c r="H7" s="133" t="s">
        <v>10</v>
      </c>
      <c r="I7" s="133" t="s">
        <v>11</v>
      </c>
      <c r="J7" s="133" t="s">
        <v>12</v>
      </c>
      <c r="K7" s="133" t="s">
        <v>13</v>
      </c>
      <c r="L7" s="133" t="s">
        <v>14</v>
      </c>
      <c r="M7" s="133" t="s">
        <v>15</v>
      </c>
      <c r="N7" s="133" t="s">
        <v>16</v>
      </c>
      <c r="O7" s="134"/>
      <c r="P7" s="135" t="s">
        <v>5</v>
      </c>
      <c r="Q7" s="135" t="s">
        <v>6</v>
      </c>
      <c r="R7" s="135" t="s">
        <v>7</v>
      </c>
      <c r="S7" s="135" t="s">
        <v>8</v>
      </c>
      <c r="T7" s="135" t="s">
        <v>9</v>
      </c>
      <c r="U7" s="135" t="s">
        <v>10</v>
      </c>
      <c r="V7" s="135" t="s">
        <v>11</v>
      </c>
      <c r="W7" s="135" t="s">
        <v>12</v>
      </c>
      <c r="X7" s="135" t="s">
        <v>13</v>
      </c>
      <c r="Y7" s="135" t="s">
        <v>14</v>
      </c>
      <c r="Z7" s="135" t="s">
        <v>15</v>
      </c>
      <c r="AA7" s="135" t="s">
        <v>16</v>
      </c>
      <c r="AB7" s="134"/>
      <c r="AC7" s="133" t="s">
        <v>17</v>
      </c>
      <c r="AD7" s="135" t="s">
        <v>18</v>
      </c>
      <c r="AE7" s="9"/>
      <c r="AF7" s="9"/>
    </row>
    <row r="8" spans="2:91" ht="15.95" customHeight="1" thickTop="1">
      <c r="B8" s="10" t="s">
        <v>19</v>
      </c>
      <c r="C8" s="88">
        <f>+C9+C56+C57+C64+C82</f>
        <v>58100.30000000001</v>
      </c>
      <c r="D8" s="88">
        <f>+D9+D56+D57+D64+D82</f>
        <v>45979.199999999997</v>
      </c>
      <c r="E8" s="88">
        <f>+E9+E56+E57+E64+E82</f>
        <v>51103.700000000004</v>
      </c>
      <c r="F8" s="88">
        <f>+F9+F56+F57+F64+F82</f>
        <v>65964.7</v>
      </c>
      <c r="G8" s="88">
        <f>+G9+G56+G57+G64+G82</f>
        <v>54524.500000000007</v>
      </c>
      <c r="H8" s="88">
        <f t="shared" ref="H8:N8" si="0">+H9+H56+H57+H64+H82</f>
        <v>53907.7</v>
      </c>
      <c r="I8" s="88">
        <f t="shared" si="0"/>
        <v>56503.999999999993</v>
      </c>
      <c r="J8" s="88">
        <f t="shared" si="0"/>
        <v>52308.3</v>
      </c>
      <c r="K8" s="88">
        <f>+K9+K56+K57+K64+K82</f>
        <v>50974.299999999996</v>
      </c>
      <c r="L8" s="88">
        <f>+L9+L56+L57+L64+L82</f>
        <v>58578.100000000006</v>
      </c>
      <c r="M8" s="88">
        <f>+M9+M56+M57+M64+M82</f>
        <v>50520.399999999994</v>
      </c>
      <c r="N8" s="88">
        <f t="shared" si="0"/>
        <v>57206.799999999988</v>
      </c>
      <c r="O8" s="88">
        <f>+O9+O56+O57+O64+O82</f>
        <v>655672.00000000012</v>
      </c>
      <c r="P8" s="88">
        <f>+P9+P56+P57+P64+P82</f>
        <v>63374.799999999988</v>
      </c>
      <c r="Q8" s="88">
        <f>+Q9+Q56+Q57+Q64+Q82</f>
        <v>49609.299999999996</v>
      </c>
      <c r="R8" s="88">
        <f>+R9+R56+R57+R64+R82</f>
        <v>46264.69999999999</v>
      </c>
      <c r="S8" s="88">
        <f>+S9+S56+S57+S64+S82</f>
        <v>45722.799999999996</v>
      </c>
      <c r="T8" s="88">
        <f t="shared" ref="T8:Y8" si="1">+T9+T56+T57+T64+T82</f>
        <v>33340.300000000003</v>
      </c>
      <c r="U8" s="88">
        <f t="shared" si="1"/>
        <v>40189.900000000009</v>
      </c>
      <c r="V8" s="88">
        <f t="shared" si="1"/>
        <v>54046.400000000001</v>
      </c>
      <c r="W8" s="88">
        <f t="shared" si="1"/>
        <v>54389.599999999999</v>
      </c>
      <c r="X8" s="88">
        <f t="shared" si="1"/>
        <v>58333.699999999983</v>
      </c>
      <c r="Y8" s="88">
        <f t="shared" si="1"/>
        <v>63688.999999999985</v>
      </c>
      <c r="Z8" s="88">
        <f>+Z9+Z56+Z57+Z64+Z82</f>
        <v>51732.4</v>
      </c>
      <c r="AA8" s="88">
        <f>+AA9+AA56+AA57+AA64+AA82</f>
        <v>58139.19999999999</v>
      </c>
      <c r="AB8" s="88">
        <f>+AB9+AB56+AB57+AB64+AB82</f>
        <v>618832.09999999986</v>
      </c>
      <c r="AC8" s="89">
        <f t="shared" ref="AC8:AC71" si="2">+AB8-O8</f>
        <v>-36839.900000000256</v>
      </c>
      <c r="AD8" s="88">
        <f t="shared" ref="AD8:AD47" si="3">+AC8/O8*100</f>
        <v>-5.6186477385034364</v>
      </c>
      <c r="AE8" s="9"/>
      <c r="AF8" s="9"/>
    </row>
    <row r="9" spans="2:91" ht="15.95" customHeight="1">
      <c r="B9" s="11" t="s">
        <v>20</v>
      </c>
      <c r="C9" s="88">
        <f>+C10+C15+C24+C45+C54+C55</f>
        <v>54864.500000000007</v>
      </c>
      <c r="D9" s="88">
        <f>+D10+D15+D24+D45+D54+D55</f>
        <v>43221.7</v>
      </c>
      <c r="E9" s="88">
        <f>+E10+E15+E24+E45+E54+E55</f>
        <v>47468.800000000003</v>
      </c>
      <c r="F9" s="88">
        <f>+F10+F15+F24+F45+F54+F55</f>
        <v>62758.5</v>
      </c>
      <c r="G9" s="88">
        <f>+G10+G15+G24+G45+G54+G55</f>
        <v>51050.3</v>
      </c>
      <c r="H9" s="88">
        <f t="shared" ref="H9:N9" si="4">+H10+H15+H24+H45+H54+H55</f>
        <v>46886.5</v>
      </c>
      <c r="I9" s="88">
        <f t="shared" si="4"/>
        <v>52882.299999999996</v>
      </c>
      <c r="J9" s="88">
        <f t="shared" si="4"/>
        <v>48669.799999999996</v>
      </c>
      <c r="K9" s="88">
        <f>+K10+K15+K24+K45+K54+K55</f>
        <v>47226.200000000004</v>
      </c>
      <c r="L9" s="88">
        <f>+L10+L15+L24+L45+L54+L55</f>
        <v>55125.5</v>
      </c>
      <c r="M9" s="88">
        <f>+M10+M15+M24+M45+M54+M55</f>
        <v>47395.199999999997</v>
      </c>
      <c r="N9" s="88">
        <f t="shared" si="4"/>
        <v>54197.7</v>
      </c>
      <c r="O9" s="88">
        <f>+O10+O15+O24+O45+O54+O55</f>
        <v>611747</v>
      </c>
      <c r="P9" s="88">
        <f>+P10+P15+P24+P45+P54+P55</f>
        <v>59414.999999999985</v>
      </c>
      <c r="Q9" s="88">
        <f>+Q10+Q15+Q24+Q45+Q54+Q55</f>
        <v>46284.1</v>
      </c>
      <c r="R9" s="88">
        <f>+R10+R15+R24+R45+R54+R55</f>
        <v>41051.799999999996</v>
      </c>
      <c r="S9" s="88">
        <f>+S10+S15+S24+S45+S54+S55</f>
        <v>32352.799999999996</v>
      </c>
      <c r="T9" s="88">
        <f t="shared" ref="T9:Y9" si="5">+T10+T15+T24+T45+T54+T55</f>
        <v>31764.900000000005</v>
      </c>
      <c r="U9" s="88">
        <f t="shared" si="5"/>
        <v>37756.000000000007</v>
      </c>
      <c r="V9" s="88">
        <f t="shared" si="5"/>
        <v>50757.8</v>
      </c>
      <c r="W9" s="88">
        <f t="shared" si="5"/>
        <v>46807.199999999997</v>
      </c>
      <c r="X9" s="88">
        <f t="shared" si="5"/>
        <v>46215.399999999987</v>
      </c>
      <c r="Y9" s="88">
        <f t="shared" si="5"/>
        <v>58206.099999999991</v>
      </c>
      <c r="Z9" s="88">
        <f>+Z10+Z15+Z24+Z45+Z54+Z55</f>
        <v>48959.5</v>
      </c>
      <c r="AA9" s="88">
        <f>+AA10+AA15+AA24+AA45+AA54+AA55</f>
        <v>54199.19999999999</v>
      </c>
      <c r="AB9" s="88">
        <f>+AB10+AB15+AB24+AB45+AB54+AB55</f>
        <v>553769.79999999993</v>
      </c>
      <c r="AC9" s="89">
        <f t="shared" si="2"/>
        <v>-57977.20000000007</v>
      </c>
      <c r="AD9" s="88">
        <f t="shared" si="3"/>
        <v>-9.4773166031055442</v>
      </c>
      <c r="AE9" s="9"/>
      <c r="AF9" s="9"/>
    </row>
    <row r="10" spans="2:91" ht="15.95" customHeight="1">
      <c r="B10" s="12" t="s">
        <v>21</v>
      </c>
      <c r="C10" s="88">
        <f>SUM(C11:C14)</f>
        <v>17271.600000000002</v>
      </c>
      <c r="D10" s="88">
        <f>SUM(D11:D14)</f>
        <v>12598.4</v>
      </c>
      <c r="E10" s="88">
        <f>SUM(E11:E14)</f>
        <v>14311.4</v>
      </c>
      <c r="F10" s="88">
        <f>SUM(F11:F14)</f>
        <v>28385.5</v>
      </c>
      <c r="G10" s="88">
        <f>SUM(G11:G14)</f>
        <v>14774.900000000001</v>
      </c>
      <c r="H10" s="88">
        <f t="shared" ref="H10:N10" si="6">SUM(H11:H14)</f>
        <v>15085</v>
      </c>
      <c r="I10" s="88">
        <f t="shared" si="6"/>
        <v>18060.5</v>
      </c>
      <c r="J10" s="88">
        <f t="shared" si="6"/>
        <v>14105.3</v>
      </c>
      <c r="K10" s="88">
        <f>SUM(K11:K14)</f>
        <v>13571.199999999999</v>
      </c>
      <c r="L10" s="88">
        <f>SUM(L11:L14)</f>
        <v>16773.500000000004</v>
      </c>
      <c r="M10" s="88">
        <f>SUM(M11:M14)</f>
        <v>13139.8</v>
      </c>
      <c r="N10" s="88">
        <f t="shared" si="6"/>
        <v>16203.699999999999</v>
      </c>
      <c r="O10" s="88">
        <f>SUM(O11:O14)</f>
        <v>194280.79999999996</v>
      </c>
      <c r="P10" s="88">
        <f>SUM(P11:P14)</f>
        <v>20896.599999999999</v>
      </c>
      <c r="Q10" s="88">
        <f>SUM(Q11:Q14)</f>
        <v>14072.900000000001</v>
      </c>
      <c r="R10" s="88">
        <f t="shared" ref="R10:Y10" si="7">SUM(R11:R14)</f>
        <v>13646.400000000001</v>
      </c>
      <c r="S10" s="88">
        <f t="shared" si="7"/>
        <v>16420.599999999999</v>
      </c>
      <c r="T10" s="88">
        <f t="shared" si="7"/>
        <v>11041.7</v>
      </c>
      <c r="U10" s="88">
        <f t="shared" si="7"/>
        <v>10874.6</v>
      </c>
      <c r="V10" s="88">
        <f t="shared" si="7"/>
        <v>20089.699999999997</v>
      </c>
      <c r="W10" s="88">
        <f t="shared" si="7"/>
        <v>15607.4</v>
      </c>
      <c r="X10" s="88">
        <f t="shared" si="7"/>
        <v>14881.4</v>
      </c>
      <c r="Y10" s="88">
        <f t="shared" si="7"/>
        <v>22029.899999999998</v>
      </c>
      <c r="Z10" s="88">
        <f>SUM(Z11:Z14)</f>
        <v>13297.800000000001</v>
      </c>
      <c r="AA10" s="88">
        <f>SUM(AA11:AA14)</f>
        <v>15627.2</v>
      </c>
      <c r="AB10" s="88">
        <f>SUM(AB11:AB14)</f>
        <v>188486.19999999995</v>
      </c>
      <c r="AC10" s="89">
        <f t="shared" si="2"/>
        <v>-5794.6000000000058</v>
      </c>
      <c r="AD10" s="88">
        <f t="shared" si="3"/>
        <v>-2.9825901478684496</v>
      </c>
      <c r="AE10" s="13"/>
      <c r="AF10" s="13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2:91" ht="15.95" customHeight="1">
      <c r="B11" s="14" t="s">
        <v>22</v>
      </c>
      <c r="C11" s="90">
        <v>5895.3</v>
      </c>
      <c r="D11" s="90">
        <v>4890.8999999999996</v>
      </c>
      <c r="E11" s="90">
        <v>5026.2</v>
      </c>
      <c r="F11" s="90">
        <v>5274.6</v>
      </c>
      <c r="G11" s="90">
        <v>5456</v>
      </c>
      <c r="H11" s="90">
        <v>4590.6000000000004</v>
      </c>
      <c r="I11" s="90">
        <v>4366.5</v>
      </c>
      <c r="J11" s="90">
        <v>4886.2</v>
      </c>
      <c r="K11" s="90">
        <v>4553.8999999999996</v>
      </c>
      <c r="L11" s="90">
        <v>5122.1000000000004</v>
      </c>
      <c r="M11" s="90">
        <v>4521.2</v>
      </c>
      <c r="N11" s="90">
        <v>4864.3</v>
      </c>
      <c r="O11" s="90">
        <f>SUM(C11:N11)</f>
        <v>59447.799999999996</v>
      </c>
      <c r="P11" s="91">
        <v>6857</v>
      </c>
      <c r="Q11" s="91">
        <v>5532.7</v>
      </c>
      <c r="R11" s="91">
        <v>4956.6000000000004</v>
      </c>
      <c r="S11" s="91">
        <v>4725.8999999999996</v>
      </c>
      <c r="T11" s="91">
        <v>4520.2</v>
      </c>
      <c r="U11" s="91">
        <v>4102.1000000000004</v>
      </c>
      <c r="V11" s="91">
        <v>4181.7</v>
      </c>
      <c r="W11" s="91">
        <v>5375.9</v>
      </c>
      <c r="X11" s="91">
        <v>4394</v>
      </c>
      <c r="Y11" s="91">
        <v>4453.8</v>
      </c>
      <c r="Z11" s="91">
        <v>4521.3</v>
      </c>
      <c r="AA11" s="91">
        <v>5125.7</v>
      </c>
      <c r="AB11" s="91">
        <f>SUM(P11:AA11)</f>
        <v>58746.900000000009</v>
      </c>
      <c r="AC11" s="92">
        <f t="shared" si="2"/>
        <v>-700.8999999999869</v>
      </c>
      <c r="AD11" s="91">
        <f t="shared" si="3"/>
        <v>-1.1790175582611753</v>
      </c>
      <c r="AE11" s="13"/>
      <c r="AF11" s="13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2:91" ht="15.95" customHeight="1">
      <c r="B12" s="14" t="s">
        <v>23</v>
      </c>
      <c r="C12" s="90">
        <v>7188</v>
      </c>
      <c r="D12" s="90">
        <v>5148.8</v>
      </c>
      <c r="E12" s="90">
        <v>5868.7</v>
      </c>
      <c r="F12" s="90">
        <v>19943.900000000001</v>
      </c>
      <c r="G12" s="90">
        <v>5717.5</v>
      </c>
      <c r="H12" s="90">
        <v>6223.4</v>
      </c>
      <c r="I12" s="90">
        <v>10609.7</v>
      </c>
      <c r="J12" s="90">
        <v>6457.6</v>
      </c>
      <c r="K12" s="90">
        <v>6137.4</v>
      </c>
      <c r="L12" s="90">
        <v>8486.7000000000007</v>
      </c>
      <c r="M12" s="90">
        <v>6119.7</v>
      </c>
      <c r="N12" s="90">
        <v>8280</v>
      </c>
      <c r="O12" s="90">
        <f>SUM(C12:N12)</f>
        <v>96181.4</v>
      </c>
      <c r="P12" s="91">
        <v>10045.5</v>
      </c>
      <c r="Q12" s="91">
        <v>5947.3</v>
      </c>
      <c r="R12" s="91">
        <v>5901.5</v>
      </c>
      <c r="S12" s="91">
        <v>9248.7000000000007</v>
      </c>
      <c r="T12" s="91">
        <v>3614.5</v>
      </c>
      <c r="U12" s="91">
        <v>4255.8999999999996</v>
      </c>
      <c r="V12" s="91">
        <v>12123.4</v>
      </c>
      <c r="W12" s="91">
        <v>7215.7</v>
      </c>
      <c r="X12" s="91">
        <v>8327.9</v>
      </c>
      <c r="Y12" s="91">
        <v>11666</v>
      </c>
      <c r="Z12" s="91">
        <v>6027.9</v>
      </c>
      <c r="AA12" s="91">
        <v>6068.1</v>
      </c>
      <c r="AB12" s="91">
        <f>SUM(P12:AA12)</f>
        <v>90442.4</v>
      </c>
      <c r="AC12" s="92">
        <f t="shared" si="2"/>
        <v>-5739</v>
      </c>
      <c r="AD12" s="91">
        <f t="shared" si="3"/>
        <v>-5.9668501394240474</v>
      </c>
      <c r="AE12" s="13"/>
      <c r="AF12" s="13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2:91" ht="15.95" customHeight="1">
      <c r="B13" s="14" t="s">
        <v>24</v>
      </c>
      <c r="C13" s="90">
        <v>4032.4</v>
      </c>
      <c r="D13" s="90">
        <v>2435.4</v>
      </c>
      <c r="E13" s="90">
        <v>3218.6</v>
      </c>
      <c r="F13" s="90">
        <v>2983</v>
      </c>
      <c r="G13" s="90">
        <v>3446.7</v>
      </c>
      <c r="H13" s="90">
        <v>4111.3</v>
      </c>
      <c r="I13" s="90">
        <v>2881.5</v>
      </c>
      <c r="J13" s="90">
        <v>2536.8000000000002</v>
      </c>
      <c r="K13" s="90">
        <v>2702.1</v>
      </c>
      <c r="L13" s="90">
        <v>2968.5</v>
      </c>
      <c r="M13" s="90">
        <v>2246.5</v>
      </c>
      <c r="N13" s="90">
        <v>2832.5</v>
      </c>
      <c r="O13" s="90">
        <f>SUM(C13:N13)</f>
        <v>36395.299999999996</v>
      </c>
      <c r="P13" s="91">
        <v>3790.6</v>
      </c>
      <c r="Q13" s="91">
        <v>2473.6999999999998</v>
      </c>
      <c r="R13" s="91">
        <v>2716.1</v>
      </c>
      <c r="S13" s="91">
        <v>2401.6999999999998</v>
      </c>
      <c r="T13" s="91">
        <v>2860.3</v>
      </c>
      <c r="U13" s="91">
        <v>2447.1</v>
      </c>
      <c r="V13" s="91">
        <v>3675.5</v>
      </c>
      <c r="W13" s="91">
        <v>2939.6</v>
      </c>
      <c r="X13" s="91">
        <v>2081.5</v>
      </c>
      <c r="Y13" s="91">
        <v>5821.4</v>
      </c>
      <c r="Z13" s="91">
        <v>2663.4</v>
      </c>
      <c r="AA13" s="91">
        <v>4149.7</v>
      </c>
      <c r="AB13" s="91">
        <f>SUM(P13:AA13)</f>
        <v>38020.599999999991</v>
      </c>
      <c r="AC13" s="92">
        <f t="shared" si="2"/>
        <v>1625.2999999999956</v>
      </c>
      <c r="AD13" s="91">
        <f t="shared" si="3"/>
        <v>4.4656865034770856</v>
      </c>
      <c r="AE13" s="13"/>
      <c r="AF13" s="13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2:91" ht="15.95" customHeight="1">
      <c r="B14" s="14" t="s">
        <v>25</v>
      </c>
      <c r="C14" s="90">
        <v>155.9</v>
      </c>
      <c r="D14" s="90">
        <v>123.3</v>
      </c>
      <c r="E14" s="90">
        <v>197.9</v>
      </c>
      <c r="F14" s="90">
        <v>184</v>
      </c>
      <c r="G14" s="90">
        <v>154.69999999999999</v>
      </c>
      <c r="H14" s="90">
        <v>159.69999999999999</v>
      </c>
      <c r="I14" s="90">
        <v>202.8</v>
      </c>
      <c r="J14" s="90">
        <v>224.7</v>
      </c>
      <c r="K14" s="90">
        <v>177.8</v>
      </c>
      <c r="L14" s="90">
        <v>196.2</v>
      </c>
      <c r="M14" s="90">
        <v>252.4</v>
      </c>
      <c r="N14" s="90">
        <v>226.9</v>
      </c>
      <c r="O14" s="90">
        <f>SUM(C14:N14)</f>
        <v>2256.3000000000002</v>
      </c>
      <c r="P14" s="91">
        <v>203.5</v>
      </c>
      <c r="Q14" s="91">
        <v>119.2</v>
      </c>
      <c r="R14" s="91">
        <v>72.2</v>
      </c>
      <c r="S14" s="91">
        <v>44.3</v>
      </c>
      <c r="T14" s="91">
        <v>46.7</v>
      </c>
      <c r="U14" s="91">
        <v>69.5</v>
      </c>
      <c r="V14" s="91">
        <v>109.1</v>
      </c>
      <c r="W14" s="91">
        <v>76.2</v>
      </c>
      <c r="X14" s="91">
        <v>78</v>
      </c>
      <c r="Y14" s="91">
        <v>88.7</v>
      </c>
      <c r="Z14" s="91">
        <v>85.2</v>
      </c>
      <c r="AA14" s="91">
        <v>283.7</v>
      </c>
      <c r="AB14" s="91">
        <f>SUM(P14:AA14)</f>
        <v>1276.3000000000002</v>
      </c>
      <c r="AC14" s="92">
        <f t="shared" si="2"/>
        <v>-980</v>
      </c>
      <c r="AD14" s="91">
        <f t="shared" si="3"/>
        <v>-43.433940522093692</v>
      </c>
      <c r="AE14" s="13"/>
      <c r="AF14" s="13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2:91" ht="15.95" customHeight="1">
      <c r="B15" s="11" t="s">
        <v>26</v>
      </c>
      <c r="C15" s="88">
        <f t="shared" ref="C15:N15" si="8">+C16+C23</f>
        <v>1777.3999999999999</v>
      </c>
      <c r="D15" s="88">
        <f t="shared" si="8"/>
        <v>1971.0000000000002</v>
      </c>
      <c r="E15" s="88">
        <f t="shared" si="8"/>
        <v>3117.2</v>
      </c>
      <c r="F15" s="88">
        <f t="shared" si="8"/>
        <v>3666.6</v>
      </c>
      <c r="G15" s="88">
        <f t="shared" si="8"/>
        <v>2325.4</v>
      </c>
      <c r="H15" s="88">
        <f t="shared" si="8"/>
        <v>1920.1000000000001</v>
      </c>
      <c r="I15" s="88">
        <f t="shared" si="8"/>
        <v>2198.3000000000002</v>
      </c>
      <c r="J15" s="88">
        <f t="shared" si="8"/>
        <v>2163.9</v>
      </c>
      <c r="K15" s="88">
        <f>+K16+K23</f>
        <v>2609.4</v>
      </c>
      <c r="L15" s="88">
        <f>+L16+L23</f>
        <v>3636.2</v>
      </c>
      <c r="M15" s="88">
        <f>+M16+M23</f>
        <v>2107.7999999999997</v>
      </c>
      <c r="N15" s="88">
        <f t="shared" si="8"/>
        <v>2071.2000000000003</v>
      </c>
      <c r="O15" s="88">
        <f>+O16+O23</f>
        <v>29564.499999999993</v>
      </c>
      <c r="P15" s="88">
        <f>+P16+P23</f>
        <v>2038.1</v>
      </c>
      <c r="Q15" s="88">
        <f>+Q16+Q23</f>
        <v>1843</v>
      </c>
      <c r="R15" s="88">
        <f t="shared" ref="R15:Y15" si="9">+R16+R23</f>
        <v>2517.6</v>
      </c>
      <c r="S15" s="88">
        <f t="shared" si="9"/>
        <v>492</v>
      </c>
      <c r="T15" s="88">
        <f t="shared" si="9"/>
        <v>1039.4000000000001</v>
      </c>
      <c r="U15" s="88">
        <f t="shared" si="9"/>
        <v>1588.6999999999998</v>
      </c>
      <c r="V15" s="88">
        <f t="shared" si="9"/>
        <v>2388.1000000000004</v>
      </c>
      <c r="W15" s="88">
        <f t="shared" si="9"/>
        <v>2080.3999999999996</v>
      </c>
      <c r="X15" s="88">
        <f t="shared" si="9"/>
        <v>2672.5</v>
      </c>
      <c r="Y15" s="88">
        <f t="shared" si="9"/>
        <v>3604.7999999999997</v>
      </c>
      <c r="Z15" s="88">
        <f>+Z16+Z23</f>
        <v>2131.9</v>
      </c>
      <c r="AA15" s="88">
        <f>+AA16+AA23</f>
        <v>2854.8999999999996</v>
      </c>
      <c r="AB15" s="88">
        <f>+AB16+AB23</f>
        <v>25251.4</v>
      </c>
      <c r="AC15" s="89">
        <f t="shared" si="2"/>
        <v>-4313.0999999999913</v>
      </c>
      <c r="AD15" s="88">
        <f t="shared" si="3"/>
        <v>-14.588780463055329</v>
      </c>
      <c r="AE15" s="13"/>
      <c r="AF15" s="13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2:91" ht="15.95" customHeight="1">
      <c r="B16" s="15" t="s">
        <v>27</v>
      </c>
      <c r="C16" s="88">
        <f t="shared" ref="C16:N16" si="10">SUM(C17:C22)</f>
        <v>1595.3</v>
      </c>
      <c r="D16" s="88">
        <f t="shared" si="10"/>
        <v>1779.3000000000002</v>
      </c>
      <c r="E16" s="88">
        <f t="shared" si="10"/>
        <v>2882.6</v>
      </c>
      <c r="F16" s="88">
        <f t="shared" si="10"/>
        <v>3543.6</v>
      </c>
      <c r="G16" s="88">
        <f t="shared" si="10"/>
        <v>2115.1</v>
      </c>
      <c r="H16" s="88">
        <f t="shared" si="10"/>
        <v>1760.1000000000001</v>
      </c>
      <c r="I16" s="88">
        <f t="shared" si="10"/>
        <v>2016.0000000000002</v>
      </c>
      <c r="J16" s="88">
        <f t="shared" si="10"/>
        <v>2006.9</v>
      </c>
      <c r="K16" s="88">
        <f>SUM(K17:K22)</f>
        <v>2419.1</v>
      </c>
      <c r="L16" s="88">
        <f>SUM(L17:L22)</f>
        <v>3433.5</v>
      </c>
      <c r="M16" s="88">
        <f>SUM(M17:M22)</f>
        <v>1946.1</v>
      </c>
      <c r="N16" s="88">
        <f t="shared" si="10"/>
        <v>1876.6000000000001</v>
      </c>
      <c r="O16" s="88">
        <f>SUM(O17:O22)</f>
        <v>27374.199999999993</v>
      </c>
      <c r="P16" s="88">
        <f>SUM(P17:P22)</f>
        <v>1890.3</v>
      </c>
      <c r="Q16" s="88">
        <f>SUM(Q17:Q22)</f>
        <v>1729.9</v>
      </c>
      <c r="R16" s="88">
        <f t="shared" ref="R16:Y16" si="11">SUM(R17:R22)</f>
        <v>2431.9</v>
      </c>
      <c r="S16" s="88">
        <f t="shared" si="11"/>
        <v>478.8</v>
      </c>
      <c r="T16" s="88">
        <f t="shared" si="11"/>
        <v>1019.9000000000001</v>
      </c>
      <c r="U16" s="88">
        <f t="shared" si="11"/>
        <v>1526.6</v>
      </c>
      <c r="V16" s="88">
        <f t="shared" si="11"/>
        <v>2313.1000000000004</v>
      </c>
      <c r="W16" s="88">
        <f t="shared" si="11"/>
        <v>2023.9999999999998</v>
      </c>
      <c r="X16" s="88">
        <f t="shared" si="11"/>
        <v>2601.9</v>
      </c>
      <c r="Y16" s="88">
        <f t="shared" si="11"/>
        <v>3535.7999999999997</v>
      </c>
      <c r="Z16" s="88">
        <f>SUM(Z17:Z22)</f>
        <v>2048.4</v>
      </c>
      <c r="AA16" s="88">
        <f>SUM(AA17:AA22)</f>
        <v>2766.2</v>
      </c>
      <c r="AB16" s="88">
        <f>SUM(AB17:AB22)</f>
        <v>24366.800000000003</v>
      </c>
      <c r="AC16" s="89">
        <f t="shared" si="2"/>
        <v>-3007.3999999999905</v>
      </c>
      <c r="AD16" s="88">
        <f t="shared" si="3"/>
        <v>-10.986257132628502</v>
      </c>
      <c r="AE16" s="13"/>
      <c r="AF16" s="13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2:91" ht="15.95" customHeight="1">
      <c r="B17" s="16" t="s">
        <v>28</v>
      </c>
      <c r="C17" s="90">
        <v>83.8</v>
      </c>
      <c r="D17" s="90">
        <v>201.5</v>
      </c>
      <c r="E17" s="90">
        <v>951</v>
      </c>
      <c r="F17" s="90">
        <v>134.5</v>
      </c>
      <c r="G17" s="90">
        <v>109.9</v>
      </c>
      <c r="H17" s="90">
        <v>92.8</v>
      </c>
      <c r="I17" s="90">
        <v>88.7</v>
      </c>
      <c r="J17" s="90">
        <v>185</v>
      </c>
      <c r="K17" s="90">
        <v>829.1</v>
      </c>
      <c r="L17" s="90">
        <v>109.3</v>
      </c>
      <c r="M17" s="90">
        <v>64.599999999999994</v>
      </c>
      <c r="N17" s="90">
        <v>54.1</v>
      </c>
      <c r="O17" s="90">
        <f t="shared" ref="O17:O23" si="12">SUM(C17:N17)</f>
        <v>2904.3</v>
      </c>
      <c r="P17" s="91">
        <v>81.3</v>
      </c>
      <c r="Q17" s="91">
        <v>211.8</v>
      </c>
      <c r="R17" s="91">
        <v>1019.2</v>
      </c>
      <c r="S17" s="91">
        <v>17.600000000000001</v>
      </c>
      <c r="T17" s="91">
        <v>22</v>
      </c>
      <c r="U17" s="91">
        <v>57.1</v>
      </c>
      <c r="V17" s="91">
        <v>58.9</v>
      </c>
      <c r="W17" s="91">
        <v>161.5</v>
      </c>
      <c r="X17" s="91">
        <v>816</v>
      </c>
      <c r="Y17" s="91">
        <v>147.1</v>
      </c>
      <c r="Z17" s="91">
        <v>117.2</v>
      </c>
      <c r="AA17" s="91">
        <v>147</v>
      </c>
      <c r="AB17" s="91">
        <f t="shared" ref="AB17:AB23" si="13">SUM(P17:AA17)</f>
        <v>2856.7</v>
      </c>
      <c r="AC17" s="92">
        <f t="shared" si="2"/>
        <v>-47.600000000000364</v>
      </c>
      <c r="AD17" s="91">
        <f t="shared" si="3"/>
        <v>-1.6389491443721502</v>
      </c>
      <c r="AE17" s="13"/>
      <c r="AF17" s="13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2:91" ht="15.95" customHeight="1">
      <c r="B18" s="16" t="s">
        <v>29</v>
      </c>
      <c r="C18" s="90">
        <v>209</v>
      </c>
      <c r="D18" s="90">
        <v>107.1</v>
      </c>
      <c r="E18" s="90">
        <v>147</v>
      </c>
      <c r="F18" s="90">
        <v>1812.5</v>
      </c>
      <c r="G18" s="90">
        <v>266.5</v>
      </c>
      <c r="H18" s="90">
        <v>145.9</v>
      </c>
      <c r="I18" s="90">
        <v>245</v>
      </c>
      <c r="J18" s="90">
        <v>105.7</v>
      </c>
      <c r="K18" s="90">
        <v>141.69999999999999</v>
      </c>
      <c r="L18" s="90">
        <v>1685</v>
      </c>
      <c r="M18" s="90">
        <v>160.69999999999999</v>
      </c>
      <c r="N18" s="90">
        <v>128.9</v>
      </c>
      <c r="O18" s="90">
        <f t="shared" si="12"/>
        <v>5154.9999999999991</v>
      </c>
      <c r="P18" s="91">
        <v>197.4</v>
      </c>
      <c r="Q18" s="91">
        <v>92.9</v>
      </c>
      <c r="R18" s="91">
        <v>65.5</v>
      </c>
      <c r="S18" s="91">
        <v>54.3</v>
      </c>
      <c r="T18" s="91">
        <v>244.6</v>
      </c>
      <c r="U18" s="91">
        <v>250.6</v>
      </c>
      <c r="V18" s="91">
        <v>850.7</v>
      </c>
      <c r="W18" s="91">
        <v>375.9</v>
      </c>
      <c r="X18" s="91">
        <v>326.89999999999998</v>
      </c>
      <c r="Y18" s="91">
        <v>1509.2</v>
      </c>
      <c r="Z18" s="91">
        <v>316.60000000000002</v>
      </c>
      <c r="AA18" s="91">
        <v>237.7</v>
      </c>
      <c r="AB18" s="91">
        <f t="shared" si="13"/>
        <v>4522.3</v>
      </c>
      <c r="AC18" s="92">
        <f t="shared" si="2"/>
        <v>-632.69999999999891</v>
      </c>
      <c r="AD18" s="91">
        <f t="shared" si="3"/>
        <v>-12.273520853540234</v>
      </c>
      <c r="AE18" s="13"/>
      <c r="AF18" s="13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2:91" ht="15.95" customHeight="1">
      <c r="B19" s="16" t="s">
        <v>30</v>
      </c>
      <c r="C19" s="90">
        <v>469.2</v>
      </c>
      <c r="D19" s="90">
        <v>510.8</v>
      </c>
      <c r="E19" s="90">
        <v>739</v>
      </c>
      <c r="F19" s="90">
        <v>537</v>
      </c>
      <c r="G19" s="90">
        <v>605.70000000000005</v>
      </c>
      <c r="H19" s="90">
        <v>680.7</v>
      </c>
      <c r="I19" s="90">
        <v>728.5</v>
      </c>
      <c r="J19" s="90">
        <v>669.2</v>
      </c>
      <c r="K19" s="90">
        <v>608.79999999999995</v>
      </c>
      <c r="L19" s="90">
        <v>724.8</v>
      </c>
      <c r="M19" s="90">
        <v>620.5</v>
      </c>
      <c r="N19" s="90">
        <v>631.70000000000005</v>
      </c>
      <c r="O19" s="90">
        <f t="shared" si="12"/>
        <v>7525.9</v>
      </c>
      <c r="P19" s="91">
        <v>508.7</v>
      </c>
      <c r="Q19" s="91">
        <v>537.6</v>
      </c>
      <c r="R19" s="91">
        <v>358.7</v>
      </c>
      <c r="S19" s="91">
        <v>0</v>
      </c>
      <c r="T19" s="91">
        <v>55.6</v>
      </c>
      <c r="U19" s="91">
        <v>324.60000000000002</v>
      </c>
      <c r="V19" s="91">
        <v>415.3</v>
      </c>
      <c r="W19" s="91">
        <v>610.70000000000005</v>
      </c>
      <c r="X19" s="91">
        <v>590.4</v>
      </c>
      <c r="Y19" s="91">
        <v>696.8</v>
      </c>
      <c r="Z19" s="91">
        <v>636.1</v>
      </c>
      <c r="AA19" s="91">
        <v>1175.4000000000001</v>
      </c>
      <c r="AB19" s="91">
        <f t="shared" si="13"/>
        <v>5909.9</v>
      </c>
      <c r="AC19" s="92">
        <f t="shared" si="2"/>
        <v>-1616</v>
      </c>
      <c r="AD19" s="91">
        <f t="shared" si="3"/>
        <v>-21.47251491515965</v>
      </c>
      <c r="AE19" s="13"/>
      <c r="AF19" s="13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2:91" ht="15.95" customHeight="1">
      <c r="B20" s="17" t="s">
        <v>31</v>
      </c>
      <c r="C20" s="90">
        <v>130.4</v>
      </c>
      <c r="D20" s="90">
        <v>111.2</v>
      </c>
      <c r="E20" s="90">
        <v>122.2</v>
      </c>
      <c r="F20" s="90">
        <v>112.2</v>
      </c>
      <c r="G20" s="90">
        <v>132</v>
      </c>
      <c r="H20" s="90">
        <v>108.5</v>
      </c>
      <c r="I20" s="90">
        <v>126.2</v>
      </c>
      <c r="J20" s="90">
        <v>115.9</v>
      </c>
      <c r="K20" s="90">
        <v>100.8</v>
      </c>
      <c r="L20" s="90">
        <v>132</v>
      </c>
      <c r="M20" s="93">
        <v>107.1</v>
      </c>
      <c r="N20" s="93">
        <v>123.7</v>
      </c>
      <c r="O20" s="90">
        <f t="shared" si="12"/>
        <v>1422.2</v>
      </c>
      <c r="P20" s="91">
        <v>129.30000000000001</v>
      </c>
      <c r="Q20" s="91">
        <v>108</v>
      </c>
      <c r="R20" s="91">
        <v>78.3</v>
      </c>
      <c r="S20" s="91">
        <v>0.1</v>
      </c>
      <c r="T20" s="91">
        <v>2</v>
      </c>
      <c r="U20" s="91">
        <v>25.1</v>
      </c>
      <c r="V20" s="91">
        <v>69.3</v>
      </c>
      <c r="W20" s="91">
        <v>89.8</v>
      </c>
      <c r="X20" s="91">
        <v>118.8</v>
      </c>
      <c r="Y20" s="91">
        <v>168.5</v>
      </c>
      <c r="Z20" s="91">
        <v>141</v>
      </c>
      <c r="AA20" s="91">
        <v>150</v>
      </c>
      <c r="AB20" s="91">
        <f t="shared" si="13"/>
        <v>1080.2</v>
      </c>
      <c r="AC20" s="92">
        <f t="shared" si="2"/>
        <v>-342</v>
      </c>
      <c r="AD20" s="91">
        <f t="shared" si="3"/>
        <v>-24.047250738292785</v>
      </c>
      <c r="AE20" s="13"/>
      <c r="AF20" s="13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2:91" ht="15.95" customHeight="1">
      <c r="B21" s="16" t="s">
        <v>32</v>
      </c>
      <c r="C21" s="90">
        <v>616.9</v>
      </c>
      <c r="D21" s="90">
        <v>612.79999999999995</v>
      </c>
      <c r="E21" s="90">
        <v>828.7</v>
      </c>
      <c r="F21" s="90">
        <v>617.6</v>
      </c>
      <c r="G21" s="90">
        <v>830.8</v>
      </c>
      <c r="H21" s="90">
        <v>631.5</v>
      </c>
      <c r="I21" s="90">
        <v>667.9</v>
      </c>
      <c r="J21" s="90">
        <v>851.3</v>
      </c>
      <c r="K21" s="90">
        <v>638.6</v>
      </c>
      <c r="L21" s="90">
        <v>672.7</v>
      </c>
      <c r="M21" s="90">
        <v>851.9</v>
      </c>
      <c r="N21" s="90">
        <v>825.8</v>
      </c>
      <c r="O21" s="90">
        <f t="shared" si="12"/>
        <v>8646.4999999999982</v>
      </c>
      <c r="P21" s="91">
        <v>903.5</v>
      </c>
      <c r="Q21" s="91">
        <v>683.9</v>
      </c>
      <c r="R21" s="91">
        <v>729.1</v>
      </c>
      <c r="S21" s="91">
        <v>393.7</v>
      </c>
      <c r="T21" s="91">
        <v>671</v>
      </c>
      <c r="U21" s="91">
        <v>634.70000000000005</v>
      </c>
      <c r="V21" s="91">
        <v>843.6</v>
      </c>
      <c r="W21" s="91">
        <v>679</v>
      </c>
      <c r="X21" s="91">
        <v>661.6</v>
      </c>
      <c r="Y21" s="91">
        <v>899.6</v>
      </c>
      <c r="Z21" s="91">
        <v>672.7</v>
      </c>
      <c r="AA21" s="91">
        <v>871.9</v>
      </c>
      <c r="AB21" s="91">
        <f t="shared" si="13"/>
        <v>8644.3000000000011</v>
      </c>
      <c r="AC21" s="92">
        <f t="shared" si="2"/>
        <v>-2.1999999999970896</v>
      </c>
      <c r="AD21" s="91">
        <f t="shared" si="3"/>
        <v>-2.5443821199295554E-2</v>
      </c>
      <c r="AE21" s="13"/>
      <c r="AF21" s="13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2:91" ht="15.95" customHeight="1">
      <c r="B22" s="17" t="s">
        <v>33</v>
      </c>
      <c r="C22" s="90">
        <v>86</v>
      </c>
      <c r="D22" s="90">
        <v>235.9</v>
      </c>
      <c r="E22" s="90">
        <v>94.7</v>
      </c>
      <c r="F22" s="90">
        <v>329.8</v>
      </c>
      <c r="G22" s="90">
        <v>170.2</v>
      </c>
      <c r="H22" s="90">
        <v>100.7</v>
      </c>
      <c r="I22" s="90">
        <v>159.69999999999999</v>
      </c>
      <c r="J22" s="90">
        <v>79.8</v>
      </c>
      <c r="K22" s="90">
        <v>100.1</v>
      </c>
      <c r="L22" s="90">
        <v>109.7</v>
      </c>
      <c r="M22" s="90">
        <v>141.30000000000001</v>
      </c>
      <c r="N22" s="90">
        <v>112.4</v>
      </c>
      <c r="O22" s="90">
        <f t="shared" si="12"/>
        <v>1720.3</v>
      </c>
      <c r="P22" s="91">
        <v>70.099999999999994</v>
      </c>
      <c r="Q22" s="91">
        <v>95.7</v>
      </c>
      <c r="R22" s="91">
        <v>181.1</v>
      </c>
      <c r="S22" s="91">
        <v>13.1</v>
      </c>
      <c r="T22" s="91">
        <v>24.7</v>
      </c>
      <c r="U22" s="91">
        <v>234.5</v>
      </c>
      <c r="V22" s="91">
        <v>75.3</v>
      </c>
      <c r="W22" s="91">
        <v>107.1</v>
      </c>
      <c r="X22" s="91">
        <v>88.2</v>
      </c>
      <c r="Y22" s="91">
        <v>114.6</v>
      </c>
      <c r="Z22" s="91">
        <v>164.8</v>
      </c>
      <c r="AA22" s="91">
        <v>184.2</v>
      </c>
      <c r="AB22" s="91">
        <f t="shared" si="13"/>
        <v>1353.4</v>
      </c>
      <c r="AC22" s="92">
        <f t="shared" si="2"/>
        <v>-366.89999999999986</v>
      </c>
      <c r="AD22" s="91">
        <f t="shared" si="3"/>
        <v>-21.327675405452528</v>
      </c>
      <c r="AE22" s="13"/>
      <c r="AF22" s="13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2:91" ht="15.95" customHeight="1">
      <c r="B23" s="15" t="s">
        <v>34</v>
      </c>
      <c r="C23" s="88">
        <v>182.1</v>
      </c>
      <c r="D23" s="88">
        <v>191.7</v>
      </c>
      <c r="E23" s="88">
        <v>234.6</v>
      </c>
      <c r="F23" s="88">
        <v>123</v>
      </c>
      <c r="G23" s="88">
        <v>210.3</v>
      </c>
      <c r="H23" s="88">
        <v>160</v>
      </c>
      <c r="I23" s="88">
        <v>182.3</v>
      </c>
      <c r="J23" s="88">
        <v>157</v>
      </c>
      <c r="K23" s="88">
        <v>190.3</v>
      </c>
      <c r="L23" s="88">
        <v>202.7</v>
      </c>
      <c r="M23" s="88">
        <v>161.69999999999999</v>
      </c>
      <c r="N23" s="88">
        <v>194.6</v>
      </c>
      <c r="O23" s="88">
        <f t="shared" si="12"/>
        <v>2190.3000000000002</v>
      </c>
      <c r="P23" s="88">
        <v>147.80000000000001</v>
      </c>
      <c r="Q23" s="88">
        <v>113.1</v>
      </c>
      <c r="R23" s="88">
        <v>85.7</v>
      </c>
      <c r="S23" s="88">
        <v>13.2</v>
      </c>
      <c r="T23" s="88">
        <v>19.5</v>
      </c>
      <c r="U23" s="88">
        <v>62.1</v>
      </c>
      <c r="V23" s="88">
        <v>75</v>
      </c>
      <c r="W23" s="88">
        <v>56.4</v>
      </c>
      <c r="X23" s="88">
        <v>70.599999999999994</v>
      </c>
      <c r="Y23" s="88">
        <v>69</v>
      </c>
      <c r="Z23" s="88">
        <v>83.5</v>
      </c>
      <c r="AA23" s="88">
        <v>88.7</v>
      </c>
      <c r="AB23" s="88">
        <f t="shared" si="13"/>
        <v>884.6</v>
      </c>
      <c r="AC23" s="89">
        <f t="shared" si="2"/>
        <v>-1305.7000000000003</v>
      </c>
      <c r="AD23" s="88">
        <f t="shared" si="3"/>
        <v>-59.612838423960191</v>
      </c>
      <c r="AE23" s="13"/>
      <c r="AF23" s="13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2:91" ht="15.95" customHeight="1">
      <c r="B24" s="12" t="s">
        <v>35</v>
      </c>
      <c r="C24" s="88">
        <f>+C25+C28+C36+C44</f>
        <v>32450.600000000002</v>
      </c>
      <c r="D24" s="88">
        <f>+D25+D28+D36+D44</f>
        <v>25564.799999999999</v>
      </c>
      <c r="E24" s="88">
        <f>+E25+E28+E36+E44</f>
        <v>26707.899999999998</v>
      </c>
      <c r="F24" s="88">
        <f>+F25+F28+F36+F44</f>
        <v>27542.2</v>
      </c>
      <c r="G24" s="88">
        <f>+G25+G28+G36+G44</f>
        <v>30325.1</v>
      </c>
      <c r="H24" s="88">
        <f t="shared" ref="H24:N24" si="14">+H25+H28+H36+H44</f>
        <v>26783</v>
      </c>
      <c r="I24" s="88">
        <f t="shared" si="14"/>
        <v>29045.9</v>
      </c>
      <c r="J24" s="88">
        <f t="shared" si="14"/>
        <v>28960.7</v>
      </c>
      <c r="K24" s="88">
        <f>+K25+K28+K36+K44</f>
        <v>27725.7</v>
      </c>
      <c r="L24" s="88">
        <f>+L25+L28+L36+L44</f>
        <v>30845.399999999998</v>
      </c>
      <c r="M24" s="88">
        <f>+M25+M28+M36+M44</f>
        <v>28427.200000000001</v>
      </c>
      <c r="N24" s="88">
        <f t="shared" si="14"/>
        <v>32518.1</v>
      </c>
      <c r="O24" s="88">
        <f>+O25+O28+O36+O44</f>
        <v>346896.60000000003</v>
      </c>
      <c r="P24" s="88">
        <f>+P25+P28+P36+P44</f>
        <v>32927.299999999996</v>
      </c>
      <c r="Q24" s="88">
        <f>+Q25+Q28+Q36+Q44</f>
        <v>27228.6</v>
      </c>
      <c r="R24" s="88">
        <f>+R25+R28+R36+R44</f>
        <v>22199.599999999995</v>
      </c>
      <c r="S24" s="88">
        <f>+S25+S28+S36+S44</f>
        <v>13869.699999999999</v>
      </c>
      <c r="T24" s="88">
        <f t="shared" ref="T24:Y24" si="15">+T25+T28+T36+T44</f>
        <v>18158.200000000004</v>
      </c>
      <c r="U24" s="88">
        <f t="shared" si="15"/>
        <v>23230.800000000003</v>
      </c>
      <c r="V24" s="88">
        <f t="shared" si="15"/>
        <v>25785.000000000004</v>
      </c>
      <c r="W24" s="88">
        <f t="shared" si="15"/>
        <v>26416.099999999995</v>
      </c>
      <c r="X24" s="88">
        <f t="shared" si="15"/>
        <v>25729.499999999996</v>
      </c>
      <c r="Y24" s="88">
        <f t="shared" si="15"/>
        <v>29241.200000000001</v>
      </c>
      <c r="Z24" s="88">
        <f>+Z25+Z28+Z36+Z44</f>
        <v>29997.000000000004</v>
      </c>
      <c r="AA24" s="88">
        <f>+AA25+AA28+AA36+AA44</f>
        <v>31884.499999999996</v>
      </c>
      <c r="AB24" s="88">
        <f>+AB25+AB28+AB36+AB44</f>
        <v>306667.5</v>
      </c>
      <c r="AC24" s="89">
        <f t="shared" si="2"/>
        <v>-40229.100000000035</v>
      </c>
      <c r="AD24" s="88">
        <f t="shared" si="3"/>
        <v>-11.596856239006099</v>
      </c>
      <c r="AE24" s="13"/>
      <c r="AF24" s="13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2:91" ht="15.95" customHeight="1">
      <c r="B25" s="18" t="s">
        <v>36</v>
      </c>
      <c r="C25" s="88">
        <f t="shared" ref="C25:N25" si="16">+C26+C27</f>
        <v>19553.900000000001</v>
      </c>
      <c r="D25" s="88">
        <f t="shared" si="16"/>
        <v>15600.8</v>
      </c>
      <c r="E25" s="88">
        <f t="shared" si="16"/>
        <v>16851.099999999999</v>
      </c>
      <c r="F25" s="88">
        <f t="shared" si="16"/>
        <v>17600.5</v>
      </c>
      <c r="G25" s="88">
        <f t="shared" si="16"/>
        <v>18640.3</v>
      </c>
      <c r="H25" s="88">
        <f t="shared" si="16"/>
        <v>17091</v>
      </c>
      <c r="I25" s="88">
        <f t="shared" si="16"/>
        <v>18533</v>
      </c>
      <c r="J25" s="88">
        <f t="shared" si="16"/>
        <v>17991.400000000001</v>
      </c>
      <c r="K25" s="88">
        <f>+K26+K27</f>
        <v>17451.8</v>
      </c>
      <c r="L25" s="88">
        <f>+L26+L27</f>
        <v>18513.5</v>
      </c>
      <c r="M25" s="88">
        <f>+M26+M27</f>
        <v>17791</v>
      </c>
      <c r="N25" s="88">
        <f t="shared" si="16"/>
        <v>18705.7</v>
      </c>
      <c r="O25" s="88">
        <f>+O26+O27</f>
        <v>214324</v>
      </c>
      <c r="P25" s="88">
        <f>+P26+P27</f>
        <v>21290</v>
      </c>
      <c r="Q25" s="88">
        <f>+Q26+Q27</f>
        <v>17078.5</v>
      </c>
      <c r="R25" s="88">
        <f t="shared" ref="R25:Y25" si="17">+R26+R27</f>
        <v>13048.599999999999</v>
      </c>
      <c r="S25" s="88">
        <f t="shared" si="17"/>
        <v>9534.5999999999985</v>
      </c>
      <c r="T25" s="88">
        <f t="shared" si="17"/>
        <v>12331.1</v>
      </c>
      <c r="U25" s="88">
        <f t="shared" si="17"/>
        <v>15393.4</v>
      </c>
      <c r="V25" s="88">
        <f t="shared" si="17"/>
        <v>15771.800000000001</v>
      </c>
      <c r="W25" s="88">
        <f t="shared" si="17"/>
        <v>17085.099999999999</v>
      </c>
      <c r="X25" s="88">
        <f t="shared" si="17"/>
        <v>16384.099999999999</v>
      </c>
      <c r="Y25" s="88">
        <f t="shared" si="17"/>
        <v>18023.099999999999</v>
      </c>
      <c r="Z25" s="88">
        <f>+Z26+Z27</f>
        <v>19341.599999999999</v>
      </c>
      <c r="AA25" s="88">
        <f>+AA26+AA27</f>
        <v>19125.699999999997</v>
      </c>
      <c r="AB25" s="88">
        <f>+AB26+AB27</f>
        <v>194407.59999999998</v>
      </c>
      <c r="AC25" s="89">
        <f t="shared" si="2"/>
        <v>-19916.400000000023</v>
      </c>
      <c r="AD25" s="88">
        <f t="shared" si="3"/>
        <v>-9.2926597114648963</v>
      </c>
      <c r="AE25" s="13"/>
      <c r="AF25" s="13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2:91" ht="15.95" customHeight="1">
      <c r="B26" s="19" t="s">
        <v>37</v>
      </c>
      <c r="C26" s="90">
        <v>11907</v>
      </c>
      <c r="D26" s="90">
        <v>9127</v>
      </c>
      <c r="E26" s="90">
        <v>9509</v>
      </c>
      <c r="F26" s="90">
        <v>10543.9</v>
      </c>
      <c r="G26" s="90">
        <v>10067.9</v>
      </c>
      <c r="H26" s="90">
        <v>9903.2000000000007</v>
      </c>
      <c r="I26" s="90">
        <v>10004.299999999999</v>
      </c>
      <c r="J26" s="90">
        <v>9832.5</v>
      </c>
      <c r="K26" s="91">
        <v>9974.2999999999993</v>
      </c>
      <c r="L26" s="91">
        <v>9390.4</v>
      </c>
      <c r="M26" s="90">
        <v>9448.6</v>
      </c>
      <c r="N26" s="90">
        <v>10897.5</v>
      </c>
      <c r="O26" s="90">
        <f>SUM(C26:N26)</f>
        <v>120605.6</v>
      </c>
      <c r="P26" s="91">
        <v>13445.2</v>
      </c>
      <c r="Q26" s="91">
        <v>10310.5</v>
      </c>
      <c r="R26" s="91">
        <v>6501.7</v>
      </c>
      <c r="S26" s="91">
        <v>5021.7</v>
      </c>
      <c r="T26" s="91">
        <v>7902</v>
      </c>
      <c r="U26" s="91">
        <v>9994.2999999999993</v>
      </c>
      <c r="V26" s="91">
        <v>9354.7000000000007</v>
      </c>
      <c r="W26" s="91">
        <v>10612.7</v>
      </c>
      <c r="X26" s="91">
        <v>9243.6</v>
      </c>
      <c r="Y26" s="91">
        <v>9724.1</v>
      </c>
      <c r="Z26" s="91">
        <v>10549.4</v>
      </c>
      <c r="AA26" s="91">
        <v>9655.9</v>
      </c>
      <c r="AB26" s="91">
        <f>SUM(P26:AA26)</f>
        <v>112315.79999999999</v>
      </c>
      <c r="AC26" s="92">
        <f t="shared" si="2"/>
        <v>-8289.8000000000175</v>
      </c>
      <c r="AD26" s="91">
        <f t="shared" si="3"/>
        <v>-6.873478511777245</v>
      </c>
      <c r="AE26" s="13"/>
      <c r="AF26" s="13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2:91" ht="15.95" customHeight="1">
      <c r="B27" s="19" t="s">
        <v>38</v>
      </c>
      <c r="C27" s="90">
        <v>7646.9</v>
      </c>
      <c r="D27" s="90">
        <v>6473.8</v>
      </c>
      <c r="E27" s="90">
        <v>7342.1</v>
      </c>
      <c r="F27" s="90">
        <v>7056.6</v>
      </c>
      <c r="G27" s="90">
        <v>8572.4</v>
      </c>
      <c r="H27" s="90">
        <v>7187.8</v>
      </c>
      <c r="I27" s="90">
        <v>8528.7000000000007</v>
      </c>
      <c r="J27" s="90">
        <v>8158.9</v>
      </c>
      <c r="K27" s="90">
        <v>7477.5</v>
      </c>
      <c r="L27" s="90">
        <v>9123.1</v>
      </c>
      <c r="M27" s="90">
        <v>8342.4</v>
      </c>
      <c r="N27" s="90">
        <v>7808.2</v>
      </c>
      <c r="O27" s="90">
        <f>SUM(C27:N27)</f>
        <v>93718.400000000009</v>
      </c>
      <c r="P27" s="91">
        <v>7844.8</v>
      </c>
      <c r="Q27" s="91">
        <v>6768</v>
      </c>
      <c r="R27" s="91">
        <v>6546.9</v>
      </c>
      <c r="S27" s="91">
        <v>4512.8999999999996</v>
      </c>
      <c r="T27" s="91">
        <v>4429.1000000000004</v>
      </c>
      <c r="U27" s="91">
        <v>5399.1</v>
      </c>
      <c r="V27" s="91">
        <v>6417.1</v>
      </c>
      <c r="W27" s="91">
        <v>6472.4</v>
      </c>
      <c r="X27" s="91">
        <v>7140.5</v>
      </c>
      <c r="Y27" s="91">
        <v>8299</v>
      </c>
      <c r="Z27" s="91">
        <v>8792.2000000000007</v>
      </c>
      <c r="AA27" s="91">
        <v>9469.7999999999993</v>
      </c>
      <c r="AB27" s="91">
        <f>SUM(P27:AA27)</f>
        <v>82091.8</v>
      </c>
      <c r="AC27" s="92">
        <f t="shared" si="2"/>
        <v>-11626.600000000006</v>
      </c>
      <c r="AD27" s="91">
        <f t="shared" si="3"/>
        <v>-12.405888278075601</v>
      </c>
      <c r="AE27" s="13"/>
      <c r="AF27" s="13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2:91" ht="15.95" customHeight="1">
      <c r="B28" s="20" t="s">
        <v>39</v>
      </c>
      <c r="C28" s="88">
        <f>SUM(C29:C35)</f>
        <v>10622.099999999999</v>
      </c>
      <c r="D28" s="88">
        <f>SUM(D29:D35)</f>
        <v>8639.7000000000025</v>
      </c>
      <c r="E28" s="88">
        <f>SUM(E29:E35)</f>
        <v>8522.1</v>
      </c>
      <c r="F28" s="88">
        <f>SUM(F29:F35)</f>
        <v>8819.2000000000007</v>
      </c>
      <c r="G28" s="88">
        <f>SUM(G29:G35)</f>
        <v>10328.600000000002</v>
      </c>
      <c r="H28" s="88">
        <f t="shared" ref="H28:N28" si="18">SUM(H29:H35)</f>
        <v>8589</v>
      </c>
      <c r="I28" s="88">
        <f t="shared" si="18"/>
        <v>9294</v>
      </c>
      <c r="J28" s="88">
        <f t="shared" si="18"/>
        <v>9704.5</v>
      </c>
      <c r="K28" s="88">
        <f>SUM(K29:K35)</f>
        <v>9111.5</v>
      </c>
      <c r="L28" s="88">
        <f>SUM(L29:L35)</f>
        <v>10563.7</v>
      </c>
      <c r="M28" s="88">
        <f>SUM(M29:M35)</f>
        <v>9033.1</v>
      </c>
      <c r="N28" s="88">
        <f t="shared" si="18"/>
        <v>11263.9</v>
      </c>
      <c r="O28" s="88">
        <f>SUM(O29:O35)</f>
        <v>114491.40000000001</v>
      </c>
      <c r="P28" s="88">
        <f>SUM(P29:P35)</f>
        <v>9997.2000000000007</v>
      </c>
      <c r="Q28" s="88">
        <f>SUM(Q29:Q35)</f>
        <v>8933.5999999999985</v>
      </c>
      <c r="R28" s="88">
        <f>SUM(R29:R35)</f>
        <v>8339.2999999999993</v>
      </c>
      <c r="S28" s="88">
        <f>SUM(S29:S35)</f>
        <v>4316.5</v>
      </c>
      <c r="T28" s="88">
        <f t="shared" ref="T28:Y28" si="19">SUM(T29:T35)</f>
        <v>5740.2999999999993</v>
      </c>
      <c r="U28" s="88">
        <f t="shared" si="19"/>
        <v>7282.5</v>
      </c>
      <c r="V28" s="88">
        <f t="shared" si="19"/>
        <v>8979</v>
      </c>
      <c r="W28" s="88">
        <f t="shared" si="19"/>
        <v>8390.0999999999985</v>
      </c>
      <c r="X28" s="88">
        <f t="shared" si="19"/>
        <v>8257.2000000000007</v>
      </c>
      <c r="Y28" s="88">
        <f t="shared" si="19"/>
        <v>9951.4000000000015</v>
      </c>
      <c r="Z28" s="88">
        <f>SUM(Z29:Z35)</f>
        <v>9363.3000000000011</v>
      </c>
      <c r="AA28" s="88">
        <f>SUM(AA29:AA35)</f>
        <v>10605.500000000002</v>
      </c>
      <c r="AB28" s="88">
        <f>SUM(AB29:AB35)</f>
        <v>100155.9</v>
      </c>
      <c r="AC28" s="89">
        <f t="shared" si="2"/>
        <v>-14335.500000000015</v>
      </c>
      <c r="AD28" s="88">
        <f t="shared" si="3"/>
        <v>-12.521027780252503</v>
      </c>
      <c r="AE28" s="13"/>
      <c r="AF28" s="13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2:91" s="2" customFormat="1" ht="15.95" customHeight="1">
      <c r="B29" s="21" t="s">
        <v>40</v>
      </c>
      <c r="C29" s="93">
        <v>3757.8</v>
      </c>
      <c r="D29" s="93">
        <v>3085.9</v>
      </c>
      <c r="E29" s="93">
        <v>2978.9</v>
      </c>
      <c r="F29" s="93">
        <v>2939.9</v>
      </c>
      <c r="G29" s="93">
        <v>3666.4</v>
      </c>
      <c r="H29" s="93">
        <v>2898.9</v>
      </c>
      <c r="I29" s="93">
        <v>3304.2</v>
      </c>
      <c r="J29" s="93">
        <v>3639.2</v>
      </c>
      <c r="K29" s="93">
        <v>3281.1</v>
      </c>
      <c r="L29" s="93">
        <v>3780.7</v>
      </c>
      <c r="M29" s="93">
        <v>3053.3</v>
      </c>
      <c r="N29" s="93">
        <v>4204.3999999999996</v>
      </c>
      <c r="O29" s="93">
        <f t="shared" ref="O29:O35" si="20">SUM(C29:N29)</f>
        <v>40590.700000000004</v>
      </c>
      <c r="P29" s="93">
        <v>2997.1</v>
      </c>
      <c r="Q29" s="93">
        <v>3273.6</v>
      </c>
      <c r="R29" s="93">
        <v>2864.9</v>
      </c>
      <c r="S29" s="93">
        <v>1538</v>
      </c>
      <c r="T29" s="93">
        <v>1993.8</v>
      </c>
      <c r="U29" s="93">
        <v>2372.6</v>
      </c>
      <c r="V29" s="93">
        <v>3089.3</v>
      </c>
      <c r="W29" s="93">
        <v>2515.3000000000002</v>
      </c>
      <c r="X29" s="93">
        <v>2567.3000000000002</v>
      </c>
      <c r="Y29" s="93">
        <v>3464.4</v>
      </c>
      <c r="Z29" s="93">
        <v>3023.9</v>
      </c>
      <c r="AA29" s="93">
        <v>3707.1</v>
      </c>
      <c r="AB29" s="93">
        <f t="shared" ref="AB29:AB35" si="21">SUM(P29:AA29)</f>
        <v>33407.300000000003</v>
      </c>
      <c r="AC29" s="94">
        <f t="shared" si="2"/>
        <v>-7183.4000000000015</v>
      </c>
      <c r="AD29" s="93">
        <f t="shared" si="3"/>
        <v>-17.697157230597156</v>
      </c>
      <c r="AE29" s="13"/>
      <c r="AF29" s="13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2:91" s="2" customFormat="1" ht="15.95" customHeight="1">
      <c r="B30" s="21" t="s">
        <v>41</v>
      </c>
      <c r="C30" s="93">
        <v>1725.2</v>
      </c>
      <c r="D30" s="93">
        <v>1545.4</v>
      </c>
      <c r="E30" s="93">
        <v>1502.5</v>
      </c>
      <c r="F30" s="93">
        <v>1595.9</v>
      </c>
      <c r="G30" s="93">
        <v>2033.7</v>
      </c>
      <c r="H30" s="93">
        <v>1452.9</v>
      </c>
      <c r="I30" s="93">
        <v>1576.9</v>
      </c>
      <c r="J30" s="93">
        <v>1819.8</v>
      </c>
      <c r="K30" s="93">
        <v>1518.1</v>
      </c>
      <c r="L30" s="93">
        <v>1884.8</v>
      </c>
      <c r="M30" s="93">
        <v>1561</v>
      </c>
      <c r="N30" s="93">
        <v>2021.4</v>
      </c>
      <c r="O30" s="93">
        <f t="shared" si="20"/>
        <v>20237.600000000002</v>
      </c>
      <c r="P30" s="93">
        <v>1630.3</v>
      </c>
      <c r="Q30" s="93">
        <v>1564.8</v>
      </c>
      <c r="R30" s="93">
        <v>1336.4</v>
      </c>
      <c r="S30" s="93">
        <v>621.20000000000005</v>
      </c>
      <c r="T30" s="95">
        <v>587.9</v>
      </c>
      <c r="U30" s="93">
        <v>812.5</v>
      </c>
      <c r="V30" s="93">
        <v>1275.2</v>
      </c>
      <c r="W30" s="95">
        <v>1104.4000000000001</v>
      </c>
      <c r="X30" s="93">
        <v>1119.9000000000001</v>
      </c>
      <c r="Y30" s="93">
        <v>1434.2</v>
      </c>
      <c r="Z30" s="93">
        <v>1233.0999999999999</v>
      </c>
      <c r="AA30" s="93">
        <v>1726.6</v>
      </c>
      <c r="AB30" s="93">
        <f t="shared" si="21"/>
        <v>14446.5</v>
      </c>
      <c r="AC30" s="94">
        <f t="shared" si="2"/>
        <v>-5791.1000000000022</v>
      </c>
      <c r="AD30" s="93">
        <f t="shared" si="3"/>
        <v>-28.615547298098598</v>
      </c>
      <c r="AE30" s="13"/>
      <c r="AF30" s="13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2:91" ht="15.95" customHeight="1">
      <c r="B31" s="19" t="s">
        <v>42</v>
      </c>
      <c r="C31" s="90">
        <v>3308.3</v>
      </c>
      <c r="D31" s="90">
        <v>2130.4</v>
      </c>
      <c r="E31" s="90">
        <v>2301.8000000000002</v>
      </c>
      <c r="F31" s="90">
        <v>2528.4</v>
      </c>
      <c r="G31" s="90">
        <v>2581.9</v>
      </c>
      <c r="H31" s="90">
        <v>2146.8000000000002</v>
      </c>
      <c r="I31" s="90">
        <v>2539.5</v>
      </c>
      <c r="J31" s="90">
        <v>2316.1999999999998</v>
      </c>
      <c r="K31" s="90">
        <v>2478.9</v>
      </c>
      <c r="L31" s="90">
        <v>2987.8</v>
      </c>
      <c r="M31" s="90">
        <v>2410.1</v>
      </c>
      <c r="N31" s="90">
        <v>2880.2</v>
      </c>
      <c r="O31" s="90">
        <f t="shared" si="20"/>
        <v>30610.300000000003</v>
      </c>
      <c r="P31" s="90">
        <v>3452</v>
      </c>
      <c r="Q31" s="90">
        <v>2123.6999999999998</v>
      </c>
      <c r="R31" s="90">
        <v>2190.3000000000002</v>
      </c>
      <c r="S31" s="90">
        <v>753.7</v>
      </c>
      <c r="T31" s="90">
        <v>1618.1</v>
      </c>
      <c r="U31" s="90">
        <v>2405.1999999999998</v>
      </c>
      <c r="V31" s="90">
        <v>2786.5</v>
      </c>
      <c r="W31" s="90">
        <v>2667.7</v>
      </c>
      <c r="X31" s="90">
        <v>2441.5</v>
      </c>
      <c r="Y31" s="90">
        <v>2801.8</v>
      </c>
      <c r="Z31" s="90">
        <v>3052.5</v>
      </c>
      <c r="AA31" s="90">
        <v>3043.4</v>
      </c>
      <c r="AB31" s="90">
        <f t="shared" si="21"/>
        <v>29336.400000000001</v>
      </c>
      <c r="AC31" s="94">
        <f>+AB31-O31</f>
        <v>-1273.9000000000015</v>
      </c>
      <c r="AD31" s="93">
        <f>+AC31/O31*100</f>
        <v>-4.1616710715020808</v>
      </c>
      <c r="AE31" s="13"/>
      <c r="AF31" s="13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2:91" ht="15.95" customHeight="1">
      <c r="B32" s="19" t="s">
        <v>43</v>
      </c>
      <c r="C32" s="90">
        <v>367.6</v>
      </c>
      <c r="D32" s="90">
        <v>262.10000000000002</v>
      </c>
      <c r="E32" s="90">
        <v>243</v>
      </c>
      <c r="F32" s="90">
        <v>265.89999999999998</v>
      </c>
      <c r="G32" s="90">
        <v>363.1</v>
      </c>
      <c r="H32" s="90">
        <v>315.7</v>
      </c>
      <c r="I32" s="90">
        <v>279.3</v>
      </c>
      <c r="J32" s="90">
        <v>286.39999999999998</v>
      </c>
      <c r="K32" s="90">
        <v>322.7</v>
      </c>
      <c r="L32" s="90">
        <v>290.7</v>
      </c>
      <c r="M32" s="90">
        <v>438.6</v>
      </c>
      <c r="N32" s="90">
        <v>487.7</v>
      </c>
      <c r="O32" s="90">
        <f t="shared" si="20"/>
        <v>3922.7999999999993</v>
      </c>
      <c r="P32" s="90">
        <v>299.7</v>
      </c>
      <c r="Q32" s="90">
        <v>303.39999999999998</v>
      </c>
      <c r="R32" s="90">
        <v>363.7</v>
      </c>
      <c r="S32" s="90">
        <v>129.1</v>
      </c>
      <c r="T32" s="90">
        <v>138.30000000000001</v>
      </c>
      <c r="U32" s="90">
        <v>227.3</v>
      </c>
      <c r="V32" s="90">
        <v>256.7</v>
      </c>
      <c r="W32" s="90">
        <v>303</v>
      </c>
      <c r="X32" s="90">
        <v>352.7</v>
      </c>
      <c r="Y32" s="90">
        <v>519.5</v>
      </c>
      <c r="Z32" s="90">
        <v>289.60000000000002</v>
      </c>
      <c r="AA32" s="90">
        <v>324.39999999999998</v>
      </c>
      <c r="AB32" s="90">
        <f t="shared" si="21"/>
        <v>3507.3999999999996</v>
      </c>
      <c r="AC32" s="96">
        <f t="shared" si="2"/>
        <v>-415.39999999999964</v>
      </c>
      <c r="AD32" s="90">
        <f t="shared" si="3"/>
        <v>-10.589374936270005</v>
      </c>
      <c r="AE32" s="13"/>
      <c r="AF32" s="13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2:91" s="3" customFormat="1" ht="15.95" customHeight="1">
      <c r="B33" s="22" t="s">
        <v>44</v>
      </c>
      <c r="C33" s="91">
        <v>620.79999999999995</v>
      </c>
      <c r="D33" s="90">
        <v>595.6</v>
      </c>
      <c r="E33" s="90">
        <v>595.6</v>
      </c>
      <c r="F33" s="90">
        <v>616</v>
      </c>
      <c r="G33" s="90">
        <v>595.70000000000005</v>
      </c>
      <c r="H33" s="90">
        <v>619.1</v>
      </c>
      <c r="I33" s="90">
        <v>610.1</v>
      </c>
      <c r="J33" s="90">
        <v>605.9</v>
      </c>
      <c r="K33" s="90">
        <v>621</v>
      </c>
      <c r="L33" s="90">
        <v>617.6</v>
      </c>
      <c r="M33" s="91">
        <v>610.5</v>
      </c>
      <c r="N33" s="91">
        <v>605.1</v>
      </c>
      <c r="O33" s="90">
        <f t="shared" si="20"/>
        <v>7313</v>
      </c>
      <c r="P33" s="91">
        <v>664.1</v>
      </c>
      <c r="Q33" s="90">
        <v>633.6</v>
      </c>
      <c r="R33" s="90">
        <v>622.70000000000005</v>
      </c>
      <c r="S33" s="90">
        <v>620.9</v>
      </c>
      <c r="T33" s="90">
        <v>583</v>
      </c>
      <c r="U33" s="90">
        <v>599.1</v>
      </c>
      <c r="V33" s="90">
        <v>604.79999999999995</v>
      </c>
      <c r="W33" s="90">
        <v>633.5</v>
      </c>
      <c r="X33" s="90">
        <v>628</v>
      </c>
      <c r="Y33" s="90">
        <v>634.1</v>
      </c>
      <c r="Z33" s="90">
        <v>640.70000000000005</v>
      </c>
      <c r="AA33" s="90">
        <v>629.70000000000005</v>
      </c>
      <c r="AB33" s="91">
        <f>SUM(P33:AA33)</f>
        <v>7494.2</v>
      </c>
      <c r="AC33" s="92">
        <f t="shared" si="2"/>
        <v>181.19999999999982</v>
      </c>
      <c r="AD33" s="91">
        <f t="shared" si="3"/>
        <v>2.4777792971420731</v>
      </c>
      <c r="AE33" s="13"/>
      <c r="AF33" s="13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2:91" s="3" customFormat="1" ht="15.95" customHeight="1">
      <c r="B34" s="22" t="s">
        <v>45</v>
      </c>
      <c r="C34" s="91">
        <v>565</v>
      </c>
      <c r="D34" s="91">
        <v>584.1</v>
      </c>
      <c r="E34" s="91">
        <v>473.3</v>
      </c>
      <c r="F34" s="91">
        <v>593.20000000000005</v>
      </c>
      <c r="G34" s="91">
        <v>573.6</v>
      </c>
      <c r="H34" s="91">
        <v>642.1</v>
      </c>
      <c r="I34" s="91">
        <v>555.20000000000005</v>
      </c>
      <c r="J34" s="91">
        <v>616.5</v>
      </c>
      <c r="K34" s="91">
        <v>590</v>
      </c>
      <c r="L34" s="91">
        <v>567.1</v>
      </c>
      <c r="M34" s="93">
        <v>529.4</v>
      </c>
      <c r="N34" s="93">
        <v>492.8</v>
      </c>
      <c r="O34" s="90">
        <f t="shared" si="20"/>
        <v>6782.3</v>
      </c>
      <c r="P34" s="91">
        <v>630</v>
      </c>
      <c r="Q34" s="91">
        <v>680.1</v>
      </c>
      <c r="R34" s="91">
        <v>612</v>
      </c>
      <c r="S34" s="91">
        <v>509.3</v>
      </c>
      <c r="T34" s="91">
        <v>462.4</v>
      </c>
      <c r="U34" s="91">
        <v>472.8</v>
      </c>
      <c r="V34" s="91">
        <v>599.20000000000005</v>
      </c>
      <c r="W34" s="91">
        <v>711.2</v>
      </c>
      <c r="X34" s="91">
        <v>653</v>
      </c>
      <c r="Y34" s="91">
        <v>589.79999999999995</v>
      </c>
      <c r="Z34" s="91">
        <v>596.5</v>
      </c>
      <c r="AA34" s="91">
        <v>611.6</v>
      </c>
      <c r="AB34" s="91">
        <f t="shared" si="21"/>
        <v>7127.9000000000005</v>
      </c>
      <c r="AC34" s="92">
        <f t="shared" si="2"/>
        <v>345.60000000000036</v>
      </c>
      <c r="AD34" s="91">
        <f t="shared" si="3"/>
        <v>5.0956165312652102</v>
      </c>
      <c r="AE34" s="13"/>
      <c r="AF34" s="13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2:91" s="3" customFormat="1" ht="15.95" customHeight="1">
      <c r="B35" s="22" t="s">
        <v>33</v>
      </c>
      <c r="C35" s="91">
        <v>277.39999999999998</v>
      </c>
      <c r="D35" s="91">
        <v>436.2</v>
      </c>
      <c r="E35" s="91">
        <v>427</v>
      </c>
      <c r="F35" s="91">
        <v>279.89999999999998</v>
      </c>
      <c r="G35" s="91">
        <v>514.20000000000005</v>
      </c>
      <c r="H35" s="91">
        <v>513.5</v>
      </c>
      <c r="I35" s="91">
        <v>428.8</v>
      </c>
      <c r="J35" s="91">
        <v>420.5</v>
      </c>
      <c r="K35" s="91">
        <v>299.7</v>
      </c>
      <c r="L35" s="91">
        <v>435</v>
      </c>
      <c r="M35" s="90">
        <v>430.2</v>
      </c>
      <c r="N35" s="90">
        <v>572.29999999999995</v>
      </c>
      <c r="O35" s="91">
        <f t="shared" si="20"/>
        <v>5034.7</v>
      </c>
      <c r="P35" s="91">
        <v>324</v>
      </c>
      <c r="Q35" s="91">
        <v>354.4</v>
      </c>
      <c r="R35" s="91">
        <v>349.3</v>
      </c>
      <c r="S35" s="91">
        <v>144.30000000000001</v>
      </c>
      <c r="T35" s="91">
        <v>356.8</v>
      </c>
      <c r="U35" s="91">
        <v>393</v>
      </c>
      <c r="V35" s="91">
        <v>367.3</v>
      </c>
      <c r="W35" s="91">
        <v>455</v>
      </c>
      <c r="X35" s="91">
        <v>494.8</v>
      </c>
      <c r="Y35" s="91">
        <v>507.6</v>
      </c>
      <c r="Z35" s="91">
        <v>527</v>
      </c>
      <c r="AA35" s="91">
        <v>562.70000000000005</v>
      </c>
      <c r="AB35" s="91">
        <f t="shared" si="21"/>
        <v>4836.2</v>
      </c>
      <c r="AC35" s="92">
        <f t="shared" si="2"/>
        <v>-198.5</v>
      </c>
      <c r="AD35" s="91">
        <f t="shared" si="3"/>
        <v>-3.9426380916439907</v>
      </c>
      <c r="AE35" s="13"/>
      <c r="AF35" s="13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2:91" ht="15.95" customHeight="1">
      <c r="B36" s="18" t="s">
        <v>46</v>
      </c>
      <c r="C36" s="88">
        <f>+C37+C38+C39+C42+C43</f>
        <v>2143.9000000000005</v>
      </c>
      <c r="D36" s="88">
        <f>+D37+D38+D39+D42+D43</f>
        <v>1218.6000000000001</v>
      </c>
      <c r="E36" s="88">
        <f>+E37+E38+E39+E42+E43</f>
        <v>1193.5</v>
      </c>
      <c r="F36" s="88">
        <f>+F37+F38+F39+F42+F43</f>
        <v>988.5</v>
      </c>
      <c r="G36" s="88">
        <f>+G37+G38+G39+G42+G43</f>
        <v>1178.1000000000001</v>
      </c>
      <c r="H36" s="88">
        <f t="shared" ref="H36:N36" si="22">+H37+H38+H39+H42+H43</f>
        <v>966.9</v>
      </c>
      <c r="I36" s="88">
        <f t="shared" si="22"/>
        <v>1070.4000000000001</v>
      </c>
      <c r="J36" s="88">
        <f t="shared" si="22"/>
        <v>1104.3</v>
      </c>
      <c r="K36" s="88">
        <f>+K37+K38+K39+K42+K43</f>
        <v>1013.7000000000002</v>
      </c>
      <c r="L36" s="88">
        <f>+L37+L38+L39+L42+L43</f>
        <v>1614.6</v>
      </c>
      <c r="M36" s="88">
        <f>+M37+M38+M39+M42+M43</f>
        <v>1452.9</v>
      </c>
      <c r="N36" s="88">
        <f t="shared" si="22"/>
        <v>2353.8000000000002</v>
      </c>
      <c r="O36" s="88">
        <f>+O37+O38+O39+O42+O43</f>
        <v>16299.2</v>
      </c>
      <c r="P36" s="88">
        <f>+P37+P38+P39+P42+P43</f>
        <v>1509.5</v>
      </c>
      <c r="Q36" s="88">
        <f t="shared" ref="Q36:Y36" si="23">+Q37+Q38+Q39+Q42+Q43</f>
        <v>1133.8</v>
      </c>
      <c r="R36" s="88">
        <f t="shared" si="23"/>
        <v>745.09999999999991</v>
      </c>
      <c r="S36" s="88">
        <f t="shared" si="23"/>
        <v>4.3999999999999995</v>
      </c>
      <c r="T36" s="88">
        <f t="shared" si="23"/>
        <v>68.899999999999991</v>
      </c>
      <c r="U36" s="88">
        <f t="shared" si="23"/>
        <v>517.69999999999993</v>
      </c>
      <c r="V36" s="88">
        <f t="shared" si="23"/>
        <v>961.8</v>
      </c>
      <c r="W36" s="88">
        <f t="shared" si="23"/>
        <v>867.59999999999991</v>
      </c>
      <c r="X36" s="88">
        <f t="shared" si="23"/>
        <v>1015.0999999999999</v>
      </c>
      <c r="Y36" s="88">
        <f t="shared" si="23"/>
        <v>1181.2000000000003</v>
      </c>
      <c r="Z36" s="88">
        <f>+Z37+Z38+Z39+Z42+Z43</f>
        <v>1203.8999999999999</v>
      </c>
      <c r="AA36" s="88">
        <f>+AA37+AA38+AA39+AA42+AA43</f>
        <v>1908.4999999999998</v>
      </c>
      <c r="AB36" s="88">
        <f>+AB37+AB38+AB39+AB42+AB43</f>
        <v>11117.499999999998</v>
      </c>
      <c r="AC36" s="89">
        <f t="shared" si="2"/>
        <v>-5181.7000000000025</v>
      </c>
      <c r="AD36" s="88">
        <f t="shared" si="3"/>
        <v>-31.791130853048017</v>
      </c>
      <c r="AE36" s="13"/>
      <c r="AF36" s="13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2:91" ht="15.95" customHeight="1">
      <c r="B37" s="19" t="s">
        <v>47</v>
      </c>
      <c r="C37" s="90">
        <v>994.1</v>
      </c>
      <c r="D37" s="90">
        <v>1039.7</v>
      </c>
      <c r="E37" s="90">
        <v>1023.6</v>
      </c>
      <c r="F37" s="90">
        <v>834.8</v>
      </c>
      <c r="G37" s="90">
        <v>1013.1</v>
      </c>
      <c r="H37" s="90">
        <v>817.5</v>
      </c>
      <c r="I37" s="90">
        <v>911.9</v>
      </c>
      <c r="J37" s="90">
        <v>947.1</v>
      </c>
      <c r="K37" s="90">
        <v>792.7</v>
      </c>
      <c r="L37" s="90">
        <v>1084.5</v>
      </c>
      <c r="M37" s="93">
        <v>935.6</v>
      </c>
      <c r="N37" s="93">
        <v>1047.5</v>
      </c>
      <c r="O37" s="90">
        <f t="shared" ref="O37:O44" si="24">SUM(C37:N37)</f>
        <v>11442.1</v>
      </c>
      <c r="P37" s="90">
        <v>1141</v>
      </c>
      <c r="Q37" s="90">
        <v>971.4</v>
      </c>
      <c r="R37" s="90">
        <v>641.79999999999995</v>
      </c>
      <c r="S37" s="90">
        <v>0</v>
      </c>
      <c r="T37" s="90">
        <v>58.3</v>
      </c>
      <c r="U37" s="90">
        <v>478.6</v>
      </c>
      <c r="V37" s="90">
        <v>846.3</v>
      </c>
      <c r="W37" s="90">
        <v>731.8</v>
      </c>
      <c r="X37" s="90">
        <v>875.4</v>
      </c>
      <c r="Y37" s="90">
        <v>1011.7</v>
      </c>
      <c r="Z37" s="90">
        <v>950.2</v>
      </c>
      <c r="AA37" s="90">
        <v>1175.5999999999999</v>
      </c>
      <c r="AB37" s="90">
        <f>SUM(P37:AA37)</f>
        <v>8882.0999999999985</v>
      </c>
      <c r="AC37" s="96">
        <f t="shared" si="2"/>
        <v>-2560.0000000000018</v>
      </c>
      <c r="AD37" s="90">
        <f t="shared" si="3"/>
        <v>-22.373515351203029</v>
      </c>
      <c r="AE37" s="13"/>
      <c r="AF37" s="13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2:91" ht="15.95" customHeight="1">
      <c r="B38" s="19" t="s">
        <v>48</v>
      </c>
      <c r="C38" s="90">
        <v>1019.2</v>
      </c>
      <c r="D38" s="90">
        <v>59.6</v>
      </c>
      <c r="E38" s="90">
        <v>48.9</v>
      </c>
      <c r="F38" s="90">
        <v>41.1</v>
      </c>
      <c r="G38" s="90">
        <v>45.7</v>
      </c>
      <c r="H38" s="90">
        <v>34.200000000000003</v>
      </c>
      <c r="I38" s="90">
        <v>39.200000000000003</v>
      </c>
      <c r="J38" s="90">
        <v>38.6</v>
      </c>
      <c r="K38" s="90">
        <v>106</v>
      </c>
      <c r="L38" s="90">
        <v>414</v>
      </c>
      <c r="M38" s="90">
        <v>381.8</v>
      </c>
      <c r="N38" s="90">
        <v>1178.3</v>
      </c>
      <c r="O38" s="90">
        <f t="shared" si="24"/>
        <v>3406.6000000000004</v>
      </c>
      <c r="P38" s="90">
        <v>243.2</v>
      </c>
      <c r="Q38" s="90">
        <v>44.2</v>
      </c>
      <c r="R38" s="90">
        <v>27.8</v>
      </c>
      <c r="S38" s="90">
        <v>0.2</v>
      </c>
      <c r="T38" s="90">
        <v>3.9</v>
      </c>
      <c r="U38" s="90">
        <v>22.4</v>
      </c>
      <c r="V38" s="90">
        <v>31.6</v>
      </c>
      <c r="W38" s="90">
        <v>27.8</v>
      </c>
      <c r="X38" s="91">
        <v>35.299999999999997</v>
      </c>
      <c r="Y38" s="90">
        <v>39</v>
      </c>
      <c r="Z38" s="90">
        <v>118.8</v>
      </c>
      <c r="AA38" s="90">
        <v>595.1</v>
      </c>
      <c r="AB38" s="90">
        <f>SUM(P38:AA38)</f>
        <v>1189.3</v>
      </c>
      <c r="AC38" s="96">
        <f t="shared" si="2"/>
        <v>-2217.3000000000002</v>
      </c>
      <c r="AD38" s="90">
        <f t="shared" si="3"/>
        <v>-65.088357893500842</v>
      </c>
      <c r="AE38" s="13"/>
      <c r="AF38" s="13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2:91" ht="15.95" customHeight="1">
      <c r="B39" s="23" t="s">
        <v>49</v>
      </c>
      <c r="C39" s="88">
        <f t="shared" ref="C39:N39" si="25">+C40+C41</f>
        <v>18.899999999999999</v>
      </c>
      <c r="D39" s="88">
        <f t="shared" si="25"/>
        <v>9.9</v>
      </c>
      <c r="E39" s="88">
        <f t="shared" si="25"/>
        <v>13.1</v>
      </c>
      <c r="F39" s="88">
        <f t="shared" si="25"/>
        <v>9.8999999999999986</v>
      </c>
      <c r="G39" s="88">
        <f t="shared" si="25"/>
        <v>12</v>
      </c>
      <c r="H39" s="88">
        <f t="shared" si="25"/>
        <v>7.8</v>
      </c>
      <c r="I39" s="88">
        <f t="shared" si="25"/>
        <v>15.4</v>
      </c>
      <c r="J39" s="88">
        <f t="shared" si="25"/>
        <v>11.700000000000001</v>
      </c>
      <c r="K39" s="88">
        <f t="shared" si="25"/>
        <v>11.1</v>
      </c>
      <c r="L39" s="88">
        <f t="shared" si="25"/>
        <v>13.100000000000001</v>
      </c>
      <c r="M39" s="88">
        <f t="shared" si="25"/>
        <v>33</v>
      </c>
      <c r="N39" s="88">
        <f t="shared" si="25"/>
        <v>26.099999999999998</v>
      </c>
      <c r="O39" s="88">
        <f t="shared" si="24"/>
        <v>182</v>
      </c>
      <c r="P39" s="88">
        <f>+P40+P41</f>
        <v>19.8</v>
      </c>
      <c r="Q39" s="88">
        <f t="shared" ref="Q39:Y39" si="26">+Q40+Q41</f>
        <v>12.5</v>
      </c>
      <c r="R39" s="88">
        <f t="shared" si="26"/>
        <v>8.9</v>
      </c>
      <c r="S39" s="88">
        <f t="shared" si="26"/>
        <v>0.1</v>
      </c>
      <c r="T39" s="88">
        <f t="shared" si="26"/>
        <v>4</v>
      </c>
      <c r="U39" s="88">
        <f t="shared" si="26"/>
        <v>4.9000000000000004</v>
      </c>
      <c r="V39" s="88">
        <f t="shared" si="26"/>
        <v>16.5</v>
      </c>
      <c r="W39" s="88">
        <f t="shared" si="26"/>
        <v>17</v>
      </c>
      <c r="X39" s="88">
        <f t="shared" si="26"/>
        <v>6.1</v>
      </c>
      <c r="Y39" s="88">
        <f t="shared" si="26"/>
        <v>17.7</v>
      </c>
      <c r="Z39" s="88">
        <f>+Z40+Z41</f>
        <v>20.2</v>
      </c>
      <c r="AA39" s="88">
        <f>+AA40+AA41</f>
        <v>33.800000000000004</v>
      </c>
      <c r="AB39" s="88">
        <f>+AB40+AB41</f>
        <v>161.5</v>
      </c>
      <c r="AC39" s="89">
        <f t="shared" si="2"/>
        <v>-20.5</v>
      </c>
      <c r="AD39" s="88">
        <f t="shared" si="3"/>
        <v>-11.263736263736265</v>
      </c>
      <c r="AE39" s="13"/>
      <c r="AF39" s="13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2:91" ht="15.95" customHeight="1">
      <c r="B40" s="24" t="s">
        <v>50</v>
      </c>
      <c r="C40" s="90">
        <v>18.899999999999999</v>
      </c>
      <c r="D40" s="90">
        <v>9.9</v>
      </c>
      <c r="E40" s="90">
        <v>12.9</v>
      </c>
      <c r="F40" s="90">
        <v>9.6999999999999993</v>
      </c>
      <c r="G40" s="90">
        <v>11.6</v>
      </c>
      <c r="H40" s="90">
        <v>7.3</v>
      </c>
      <c r="I40" s="90">
        <v>14.6</v>
      </c>
      <c r="J40" s="90">
        <v>10.3</v>
      </c>
      <c r="K40" s="90">
        <v>9</v>
      </c>
      <c r="L40" s="90">
        <v>9.9</v>
      </c>
      <c r="M40" s="90">
        <v>25.9</v>
      </c>
      <c r="N40" s="90">
        <v>21.9</v>
      </c>
      <c r="O40" s="90">
        <f t="shared" si="24"/>
        <v>161.9</v>
      </c>
      <c r="P40" s="90">
        <v>14.3</v>
      </c>
      <c r="Q40" s="90">
        <v>8</v>
      </c>
      <c r="R40" s="90">
        <v>6.5</v>
      </c>
      <c r="S40" s="90">
        <v>0</v>
      </c>
      <c r="T40" s="90">
        <v>2.7</v>
      </c>
      <c r="U40" s="90">
        <v>0</v>
      </c>
      <c r="V40" s="90">
        <v>11.2</v>
      </c>
      <c r="W40" s="90">
        <v>12.4</v>
      </c>
      <c r="X40" s="90">
        <v>0</v>
      </c>
      <c r="Y40" s="90">
        <v>11.7</v>
      </c>
      <c r="Z40" s="90">
        <v>15</v>
      </c>
      <c r="AA40" s="90">
        <v>29.6</v>
      </c>
      <c r="AB40" s="90">
        <f>SUM(P40:AA40)</f>
        <v>111.4</v>
      </c>
      <c r="AC40" s="96">
        <f t="shared" si="2"/>
        <v>-50.5</v>
      </c>
      <c r="AD40" s="90">
        <f t="shared" si="3"/>
        <v>-31.192093885114268</v>
      </c>
      <c r="AE40" s="13"/>
      <c r="AF40" s="13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2:91" ht="15.95" customHeight="1">
      <c r="B41" s="25" t="s">
        <v>51</v>
      </c>
      <c r="C41" s="97">
        <v>0</v>
      </c>
      <c r="D41" s="97">
        <v>0</v>
      </c>
      <c r="E41" s="97">
        <v>0.2</v>
      </c>
      <c r="F41" s="97">
        <v>0.2</v>
      </c>
      <c r="G41" s="97">
        <v>0.4</v>
      </c>
      <c r="H41" s="97">
        <v>0.5</v>
      </c>
      <c r="I41" s="97">
        <v>0.8</v>
      </c>
      <c r="J41" s="97">
        <v>1.4</v>
      </c>
      <c r="K41" s="97">
        <v>2.1</v>
      </c>
      <c r="L41" s="97">
        <v>3.2</v>
      </c>
      <c r="M41" s="97">
        <v>7.1</v>
      </c>
      <c r="N41" s="97">
        <v>4.2</v>
      </c>
      <c r="O41" s="97">
        <f t="shared" si="24"/>
        <v>20.100000000000001</v>
      </c>
      <c r="P41" s="97">
        <v>5.5</v>
      </c>
      <c r="Q41" s="97">
        <v>4.5</v>
      </c>
      <c r="R41" s="97">
        <v>2.4</v>
      </c>
      <c r="S41" s="97">
        <v>0.1</v>
      </c>
      <c r="T41" s="97">
        <v>1.3</v>
      </c>
      <c r="U41" s="97">
        <v>4.9000000000000004</v>
      </c>
      <c r="V41" s="97">
        <v>5.3</v>
      </c>
      <c r="W41" s="97">
        <v>4.5999999999999996</v>
      </c>
      <c r="X41" s="97">
        <v>6.1</v>
      </c>
      <c r="Y41" s="97">
        <v>6</v>
      </c>
      <c r="Z41" s="97">
        <v>5.2</v>
      </c>
      <c r="AA41" s="97">
        <v>4.2</v>
      </c>
      <c r="AB41" s="97">
        <f>SUM(P41:AA41)</f>
        <v>50.100000000000009</v>
      </c>
      <c r="AC41" s="98">
        <f t="shared" si="2"/>
        <v>30.000000000000007</v>
      </c>
      <c r="AD41" s="90">
        <f t="shared" si="3"/>
        <v>149.25373134328362</v>
      </c>
      <c r="AE41" s="13"/>
      <c r="AF41" s="13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2:91" ht="15.95" customHeight="1">
      <c r="B42" s="19" t="s">
        <v>52</v>
      </c>
      <c r="C42" s="90">
        <v>88.3</v>
      </c>
      <c r="D42" s="90">
        <v>86.2</v>
      </c>
      <c r="E42" s="90">
        <v>83.9</v>
      </c>
      <c r="F42" s="90">
        <v>77.7</v>
      </c>
      <c r="G42" s="90">
        <v>83.9</v>
      </c>
      <c r="H42" s="90">
        <v>83.4</v>
      </c>
      <c r="I42" s="90">
        <v>80</v>
      </c>
      <c r="J42" s="90">
        <v>83.6</v>
      </c>
      <c r="K42" s="90">
        <v>80.7</v>
      </c>
      <c r="L42" s="90">
        <v>79.7</v>
      </c>
      <c r="M42" s="90">
        <v>79.400000000000006</v>
      </c>
      <c r="N42" s="90">
        <v>79</v>
      </c>
      <c r="O42" s="90">
        <f t="shared" si="24"/>
        <v>985.80000000000007</v>
      </c>
      <c r="P42" s="90">
        <v>82</v>
      </c>
      <c r="Q42" s="90">
        <v>82.3</v>
      </c>
      <c r="R42" s="90">
        <v>50.6</v>
      </c>
      <c r="S42" s="90">
        <v>3.8</v>
      </c>
      <c r="T42" s="90">
        <v>1.2</v>
      </c>
      <c r="U42" s="90">
        <v>11.3</v>
      </c>
      <c r="V42" s="90">
        <v>60.9</v>
      </c>
      <c r="W42" s="91">
        <v>72.400000000000006</v>
      </c>
      <c r="X42" s="90">
        <v>75.3</v>
      </c>
      <c r="Y42" s="90">
        <v>83.4</v>
      </c>
      <c r="Z42" s="90">
        <v>84.1</v>
      </c>
      <c r="AA42" s="90">
        <v>77.900000000000006</v>
      </c>
      <c r="AB42" s="90">
        <f>SUM(P42:AA42)</f>
        <v>685.2</v>
      </c>
      <c r="AC42" s="96">
        <f t="shared" si="2"/>
        <v>-300.60000000000002</v>
      </c>
      <c r="AD42" s="90">
        <f t="shared" si="3"/>
        <v>-30.493000608642728</v>
      </c>
      <c r="AE42" s="13"/>
      <c r="AF42" s="13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2:91" ht="15.95" customHeight="1">
      <c r="B43" s="19" t="s">
        <v>53</v>
      </c>
      <c r="C43" s="90">
        <v>23.4</v>
      </c>
      <c r="D43" s="90">
        <v>23.2</v>
      </c>
      <c r="E43" s="90">
        <v>24</v>
      </c>
      <c r="F43" s="90">
        <v>25</v>
      </c>
      <c r="G43" s="90">
        <v>23.4</v>
      </c>
      <c r="H43" s="90">
        <v>24</v>
      </c>
      <c r="I43" s="90">
        <v>23.9</v>
      </c>
      <c r="J43" s="90">
        <v>23.3</v>
      </c>
      <c r="K43" s="90">
        <v>23.2</v>
      </c>
      <c r="L43" s="90">
        <v>23.3</v>
      </c>
      <c r="M43" s="90">
        <v>23.1</v>
      </c>
      <c r="N43" s="90">
        <v>22.9</v>
      </c>
      <c r="O43" s="90">
        <f t="shared" si="24"/>
        <v>282.7</v>
      </c>
      <c r="P43" s="90">
        <v>23.5</v>
      </c>
      <c r="Q43" s="90">
        <v>23.4</v>
      </c>
      <c r="R43" s="90">
        <v>16</v>
      </c>
      <c r="S43" s="90">
        <v>0.3</v>
      </c>
      <c r="T43" s="90">
        <v>1.5</v>
      </c>
      <c r="U43" s="90">
        <v>0.5</v>
      </c>
      <c r="V43" s="90">
        <v>6.5</v>
      </c>
      <c r="W43" s="91">
        <v>18.600000000000001</v>
      </c>
      <c r="X43" s="90">
        <v>23</v>
      </c>
      <c r="Y43" s="90">
        <v>29.4</v>
      </c>
      <c r="Z43" s="90">
        <v>30.6</v>
      </c>
      <c r="AA43" s="90">
        <v>26.1</v>
      </c>
      <c r="AB43" s="90">
        <f>SUM(P43:AA43)</f>
        <v>199.39999999999998</v>
      </c>
      <c r="AC43" s="96">
        <f t="shared" si="2"/>
        <v>-83.300000000000011</v>
      </c>
      <c r="AD43" s="90">
        <f t="shared" si="3"/>
        <v>-29.46586487442519</v>
      </c>
      <c r="AE43" s="13"/>
      <c r="AF43" s="13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2:91" ht="15.95" customHeight="1">
      <c r="B44" s="18" t="s">
        <v>54</v>
      </c>
      <c r="C44" s="88">
        <v>130.69999999999999</v>
      </c>
      <c r="D44" s="88">
        <v>105.7</v>
      </c>
      <c r="E44" s="88">
        <v>141.19999999999999</v>
      </c>
      <c r="F44" s="88">
        <v>134</v>
      </c>
      <c r="G44" s="88">
        <v>178.1</v>
      </c>
      <c r="H44" s="88">
        <v>136.1</v>
      </c>
      <c r="I44" s="88">
        <v>148.5</v>
      </c>
      <c r="J44" s="88">
        <v>160.5</v>
      </c>
      <c r="K44" s="88">
        <v>148.69999999999999</v>
      </c>
      <c r="L44" s="88">
        <v>153.6</v>
      </c>
      <c r="M44" s="88">
        <v>150.19999999999999</v>
      </c>
      <c r="N44" s="88">
        <v>194.7</v>
      </c>
      <c r="O44" s="88">
        <f t="shared" si="24"/>
        <v>1782</v>
      </c>
      <c r="P44" s="88">
        <v>130.6</v>
      </c>
      <c r="Q44" s="88">
        <v>82.7</v>
      </c>
      <c r="R44" s="88">
        <v>66.599999999999994</v>
      </c>
      <c r="S44" s="88">
        <v>14.2</v>
      </c>
      <c r="T44" s="88">
        <v>17.899999999999999</v>
      </c>
      <c r="U44" s="88">
        <v>37.200000000000003</v>
      </c>
      <c r="V44" s="88">
        <v>72.400000000000006</v>
      </c>
      <c r="W44" s="88">
        <v>73.3</v>
      </c>
      <c r="X44" s="88">
        <v>73.099999999999994</v>
      </c>
      <c r="Y44" s="88">
        <v>85.5</v>
      </c>
      <c r="Z44" s="88">
        <v>88.2</v>
      </c>
      <c r="AA44" s="88">
        <v>244.8</v>
      </c>
      <c r="AB44" s="88">
        <f>SUM(P44:AA44)</f>
        <v>986.5</v>
      </c>
      <c r="AC44" s="89">
        <f t="shared" si="2"/>
        <v>-795.5</v>
      </c>
      <c r="AD44" s="88">
        <f t="shared" si="3"/>
        <v>-44.640852974186309</v>
      </c>
      <c r="AE44" s="13"/>
      <c r="AF44" s="13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2:91" ht="15.95" customHeight="1">
      <c r="B45" s="12" t="s">
        <v>55</v>
      </c>
      <c r="C45" s="99">
        <f t="shared" ref="C45:Y45" si="27">+C46+C49+C50</f>
        <v>3294.5</v>
      </c>
      <c r="D45" s="99">
        <f t="shared" si="27"/>
        <v>3014.7999999999997</v>
      </c>
      <c r="E45" s="99">
        <f t="shared" si="27"/>
        <v>3257.3</v>
      </c>
      <c r="F45" s="99">
        <f t="shared" si="27"/>
        <v>3104.4</v>
      </c>
      <c r="G45" s="99">
        <f t="shared" si="27"/>
        <v>3550.3</v>
      </c>
      <c r="H45" s="99">
        <f t="shared" si="27"/>
        <v>3039.8999999999996</v>
      </c>
      <c r="I45" s="99">
        <f t="shared" si="27"/>
        <v>3507.9</v>
      </c>
      <c r="J45" s="99">
        <f t="shared" si="27"/>
        <v>3366.1</v>
      </c>
      <c r="K45" s="99">
        <f t="shared" si="27"/>
        <v>3263.2999999999997</v>
      </c>
      <c r="L45" s="99">
        <f t="shared" si="27"/>
        <v>3791.7000000000003</v>
      </c>
      <c r="M45" s="99">
        <f t="shared" si="27"/>
        <v>3651.1</v>
      </c>
      <c r="N45" s="99">
        <f t="shared" si="27"/>
        <v>3327.6000000000004</v>
      </c>
      <c r="O45" s="99">
        <f t="shared" si="27"/>
        <v>40168.9</v>
      </c>
      <c r="P45" s="99">
        <f t="shared" si="27"/>
        <v>3469.2</v>
      </c>
      <c r="Q45" s="99">
        <f t="shared" si="27"/>
        <v>3074</v>
      </c>
      <c r="R45" s="99">
        <f t="shared" si="27"/>
        <v>2641.1</v>
      </c>
      <c r="S45" s="99">
        <f t="shared" si="27"/>
        <v>1570.5</v>
      </c>
      <c r="T45" s="99">
        <f t="shared" si="27"/>
        <v>1521.6999999999998</v>
      </c>
      <c r="U45" s="99">
        <f t="shared" si="27"/>
        <v>2030</v>
      </c>
      <c r="V45" s="99">
        <f t="shared" si="27"/>
        <v>2433.3000000000002</v>
      </c>
      <c r="W45" s="99">
        <f t="shared" si="27"/>
        <v>2652.9</v>
      </c>
      <c r="X45" s="99">
        <f t="shared" si="27"/>
        <v>2871.7000000000003</v>
      </c>
      <c r="Y45" s="99">
        <f t="shared" si="27"/>
        <v>3257.1000000000004</v>
      </c>
      <c r="Z45" s="99">
        <f>+Z46+Z49+Z50</f>
        <v>3464.1</v>
      </c>
      <c r="AA45" s="99">
        <f>+AA46+AA49+AA50</f>
        <v>3749</v>
      </c>
      <c r="AB45" s="99">
        <f>+AB46+AB49+AB50</f>
        <v>32734.6</v>
      </c>
      <c r="AC45" s="100">
        <f t="shared" si="2"/>
        <v>-7434.3000000000029</v>
      </c>
      <c r="AD45" s="99">
        <f t="shared" si="3"/>
        <v>-18.507601652024334</v>
      </c>
      <c r="AE45" s="13"/>
      <c r="AF45" s="13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2:91" ht="15.95" customHeight="1">
      <c r="B46" s="26" t="s">
        <v>56</v>
      </c>
      <c r="C46" s="101">
        <f t="shared" ref="C46:Y46" si="28">SUM(C47:C48)</f>
        <v>2539.6999999999998</v>
      </c>
      <c r="D46" s="101">
        <f t="shared" si="28"/>
        <v>2312.1999999999998</v>
      </c>
      <c r="E46" s="101">
        <f t="shared" si="28"/>
        <v>2538.3000000000002</v>
      </c>
      <c r="F46" s="101">
        <f t="shared" si="28"/>
        <v>2353.5</v>
      </c>
      <c r="G46" s="101">
        <f t="shared" si="28"/>
        <v>2882.7</v>
      </c>
      <c r="H46" s="101">
        <f t="shared" si="28"/>
        <v>2435.1999999999998</v>
      </c>
      <c r="I46" s="101">
        <f t="shared" si="28"/>
        <v>2820.8</v>
      </c>
      <c r="J46" s="101">
        <f t="shared" si="28"/>
        <v>2686.1</v>
      </c>
      <c r="K46" s="101">
        <f t="shared" si="28"/>
        <v>2656.7</v>
      </c>
      <c r="L46" s="101">
        <f t="shared" si="28"/>
        <v>3328.3</v>
      </c>
      <c r="M46" s="101">
        <f t="shared" si="28"/>
        <v>3142</v>
      </c>
      <c r="N46" s="101">
        <f t="shared" si="28"/>
        <v>2782.9</v>
      </c>
      <c r="O46" s="101">
        <f t="shared" si="28"/>
        <v>32478.400000000001</v>
      </c>
      <c r="P46" s="101">
        <f t="shared" si="28"/>
        <v>2737.1</v>
      </c>
      <c r="Q46" s="101">
        <f t="shared" si="28"/>
        <v>2402.4</v>
      </c>
      <c r="R46" s="101">
        <f t="shared" si="28"/>
        <v>2061.1999999999998</v>
      </c>
      <c r="S46" s="101">
        <f t="shared" si="28"/>
        <v>1477.2</v>
      </c>
      <c r="T46" s="101">
        <f t="shared" si="28"/>
        <v>1493.1</v>
      </c>
      <c r="U46" s="101">
        <f t="shared" si="28"/>
        <v>2007.5</v>
      </c>
      <c r="V46" s="101">
        <f t="shared" si="28"/>
        <v>2372.9</v>
      </c>
      <c r="W46" s="101">
        <f t="shared" si="28"/>
        <v>2507.6</v>
      </c>
      <c r="X46" s="101">
        <f t="shared" si="28"/>
        <v>2732.8</v>
      </c>
      <c r="Y46" s="101">
        <f t="shared" si="28"/>
        <v>3088.8</v>
      </c>
      <c r="Z46" s="101">
        <f>SUM(Z47:Z48)</f>
        <v>3257.6</v>
      </c>
      <c r="AA46" s="101">
        <f>SUM(AA47:AA48)</f>
        <v>3491.9</v>
      </c>
      <c r="AB46" s="101">
        <f>SUM(AB47:AB48)</f>
        <v>29630.1</v>
      </c>
      <c r="AC46" s="102">
        <f t="shared" si="2"/>
        <v>-2848.3000000000029</v>
      </c>
      <c r="AD46" s="101">
        <f t="shared" si="3"/>
        <v>-8.7698285629834061</v>
      </c>
      <c r="AE46" s="13"/>
      <c r="AF46" s="13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2:91" ht="15.95" customHeight="1">
      <c r="B47" s="19" t="s">
        <v>57</v>
      </c>
      <c r="C47" s="90">
        <v>2539.6999999999998</v>
      </c>
      <c r="D47" s="90">
        <v>2312.1999999999998</v>
      </c>
      <c r="E47" s="90">
        <v>2538.3000000000002</v>
      </c>
      <c r="F47" s="90">
        <v>2353.5</v>
      </c>
      <c r="G47" s="90">
        <v>2882.7</v>
      </c>
      <c r="H47" s="90">
        <v>2435.1999999999998</v>
      </c>
      <c r="I47" s="90">
        <v>2820.8</v>
      </c>
      <c r="J47" s="90">
        <v>2686.1</v>
      </c>
      <c r="K47" s="90">
        <v>2656.7</v>
      </c>
      <c r="L47" s="90">
        <v>3328.3</v>
      </c>
      <c r="M47" s="90">
        <v>3142</v>
      </c>
      <c r="N47" s="90">
        <v>2782.9</v>
      </c>
      <c r="O47" s="90">
        <f>SUM(C47:N47)</f>
        <v>32478.400000000001</v>
      </c>
      <c r="P47" s="90">
        <v>2737.1</v>
      </c>
      <c r="Q47" s="90">
        <v>2402.4</v>
      </c>
      <c r="R47" s="90">
        <v>2061.1999999999998</v>
      </c>
      <c r="S47" s="90">
        <v>1477.2</v>
      </c>
      <c r="T47" s="90">
        <v>1493.1</v>
      </c>
      <c r="U47" s="90">
        <v>2007.5</v>
      </c>
      <c r="V47" s="90">
        <v>2372.9</v>
      </c>
      <c r="W47" s="90">
        <v>2507.6</v>
      </c>
      <c r="X47" s="90">
        <v>2732.8</v>
      </c>
      <c r="Y47" s="90">
        <v>3088.8</v>
      </c>
      <c r="Z47" s="90">
        <v>3257.6</v>
      </c>
      <c r="AA47" s="90">
        <v>3491.9</v>
      </c>
      <c r="AB47" s="90">
        <f>SUM(P47:AA47)</f>
        <v>29630.1</v>
      </c>
      <c r="AC47" s="96">
        <f t="shared" si="2"/>
        <v>-2848.3000000000029</v>
      </c>
      <c r="AD47" s="90">
        <f t="shared" si="3"/>
        <v>-8.7698285629834061</v>
      </c>
      <c r="AE47" s="13"/>
      <c r="AF47" s="13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2:91" ht="15.95" customHeight="1">
      <c r="B48" s="19" t="s">
        <v>33</v>
      </c>
      <c r="C48" s="90">
        <v>0</v>
      </c>
      <c r="D48" s="90">
        <v>0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</v>
      </c>
      <c r="N48" s="90">
        <v>0</v>
      </c>
      <c r="O48" s="90">
        <f>SUM(C48:N48)</f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0">
        <v>0</v>
      </c>
      <c r="W48" s="90">
        <v>0</v>
      </c>
      <c r="X48" s="90">
        <v>0</v>
      </c>
      <c r="Y48" s="90">
        <v>0</v>
      </c>
      <c r="Z48" s="90">
        <v>0</v>
      </c>
      <c r="AA48" s="90">
        <v>0</v>
      </c>
      <c r="AB48" s="90">
        <f>SUM(P48:AA48)</f>
        <v>0</v>
      </c>
      <c r="AC48" s="96">
        <f t="shared" si="2"/>
        <v>0</v>
      </c>
      <c r="AD48" s="103">
        <v>0</v>
      </c>
      <c r="AE48" s="13"/>
      <c r="AF48" s="13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2:91" ht="15.95" customHeight="1">
      <c r="B49" s="26" t="s">
        <v>58</v>
      </c>
      <c r="C49" s="101">
        <v>0</v>
      </c>
      <c r="D49" s="101">
        <v>0</v>
      </c>
      <c r="E49" s="101">
        <v>0</v>
      </c>
      <c r="F49" s="101">
        <v>0</v>
      </c>
      <c r="G49" s="101">
        <v>0</v>
      </c>
      <c r="H49" s="101">
        <v>0</v>
      </c>
      <c r="I49" s="101">
        <v>0</v>
      </c>
      <c r="J49" s="101">
        <v>0</v>
      </c>
      <c r="K49" s="101">
        <v>0</v>
      </c>
      <c r="L49" s="101">
        <v>0</v>
      </c>
      <c r="M49" s="101">
        <v>0</v>
      </c>
      <c r="N49" s="101">
        <v>0</v>
      </c>
      <c r="O49" s="101">
        <f>SUM(C49:N49)</f>
        <v>0</v>
      </c>
      <c r="P49" s="101">
        <v>0</v>
      </c>
      <c r="Q49" s="101">
        <v>0</v>
      </c>
      <c r="R49" s="101">
        <v>0</v>
      </c>
      <c r="S49" s="101">
        <v>0</v>
      </c>
      <c r="T49" s="101">
        <v>0</v>
      </c>
      <c r="U49" s="101">
        <v>0</v>
      </c>
      <c r="V49" s="101">
        <v>0</v>
      </c>
      <c r="W49" s="101">
        <v>0</v>
      </c>
      <c r="X49" s="101">
        <v>0</v>
      </c>
      <c r="Y49" s="101">
        <v>0</v>
      </c>
      <c r="Z49" s="101">
        <v>0</v>
      </c>
      <c r="AA49" s="101">
        <v>0</v>
      </c>
      <c r="AB49" s="101">
        <f>SUM(P49:AA49)</f>
        <v>0</v>
      </c>
      <c r="AC49" s="102">
        <f t="shared" si="2"/>
        <v>0</v>
      </c>
      <c r="AD49" s="103">
        <v>0</v>
      </c>
      <c r="AE49" s="13"/>
      <c r="AF49" s="13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2:91" ht="15.95" customHeight="1">
      <c r="B50" s="26" t="s">
        <v>59</v>
      </c>
      <c r="C50" s="101">
        <f t="shared" ref="C50:Y50" si="29">SUM(C51:C53)</f>
        <v>754.8</v>
      </c>
      <c r="D50" s="101">
        <f t="shared" si="29"/>
        <v>702.6</v>
      </c>
      <c r="E50" s="101">
        <f t="shared" si="29"/>
        <v>719</v>
      </c>
      <c r="F50" s="101">
        <f t="shared" si="29"/>
        <v>750.9</v>
      </c>
      <c r="G50" s="101">
        <f t="shared" si="29"/>
        <v>667.60000000000014</v>
      </c>
      <c r="H50" s="101">
        <f t="shared" si="29"/>
        <v>604.69999999999993</v>
      </c>
      <c r="I50" s="101">
        <f t="shared" si="29"/>
        <v>687.09999999999991</v>
      </c>
      <c r="J50" s="101">
        <f t="shared" si="29"/>
        <v>679.99999999999989</v>
      </c>
      <c r="K50" s="101">
        <f t="shared" si="29"/>
        <v>606.6</v>
      </c>
      <c r="L50" s="101">
        <f t="shared" si="29"/>
        <v>463.4</v>
      </c>
      <c r="M50" s="101">
        <f t="shared" si="29"/>
        <v>509.09999999999997</v>
      </c>
      <c r="N50" s="101">
        <f t="shared" si="29"/>
        <v>544.70000000000005</v>
      </c>
      <c r="O50" s="101">
        <f t="shared" si="29"/>
        <v>7690.4999999999991</v>
      </c>
      <c r="P50" s="101">
        <f t="shared" si="29"/>
        <v>732.1</v>
      </c>
      <c r="Q50" s="101">
        <f t="shared" si="29"/>
        <v>671.6</v>
      </c>
      <c r="R50" s="101">
        <f t="shared" si="29"/>
        <v>579.9</v>
      </c>
      <c r="S50" s="101">
        <f t="shared" si="29"/>
        <v>93.3</v>
      </c>
      <c r="T50" s="101">
        <f t="shared" si="29"/>
        <v>28.6</v>
      </c>
      <c r="U50" s="101">
        <f t="shared" si="29"/>
        <v>22.5</v>
      </c>
      <c r="V50" s="101">
        <f t="shared" si="29"/>
        <v>60.4</v>
      </c>
      <c r="W50" s="101">
        <f t="shared" si="29"/>
        <v>145.29999999999998</v>
      </c>
      <c r="X50" s="101">
        <f t="shared" si="29"/>
        <v>138.9</v>
      </c>
      <c r="Y50" s="101">
        <f t="shared" si="29"/>
        <v>168.29999999999998</v>
      </c>
      <c r="Z50" s="101">
        <f>SUM(Z51:Z53)</f>
        <v>206.5</v>
      </c>
      <c r="AA50" s="101">
        <f>SUM(AA51:AA53)</f>
        <v>257.09999999999997</v>
      </c>
      <c r="AB50" s="101">
        <f>SUM(AB51:AB53)</f>
        <v>3104.4999999999995</v>
      </c>
      <c r="AC50" s="102">
        <f t="shared" si="2"/>
        <v>-4586</v>
      </c>
      <c r="AD50" s="101">
        <f t="shared" ref="AD50:AD99" si="30">+AC50/O50*100</f>
        <v>-59.632013523177953</v>
      </c>
      <c r="AE50" s="13"/>
      <c r="AF50" s="13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2:91" ht="15.95" customHeight="1">
      <c r="B51" s="19" t="s">
        <v>60</v>
      </c>
      <c r="C51" s="90">
        <v>692.8</v>
      </c>
      <c r="D51" s="90">
        <v>669.5</v>
      </c>
      <c r="E51" s="90">
        <v>676.6</v>
      </c>
      <c r="F51" s="90">
        <v>703.8</v>
      </c>
      <c r="G51" s="90">
        <v>620.70000000000005</v>
      </c>
      <c r="H51" s="90">
        <v>570.29999999999995</v>
      </c>
      <c r="I51" s="90">
        <v>639.29999999999995</v>
      </c>
      <c r="J51" s="90">
        <v>637.9</v>
      </c>
      <c r="K51" s="90">
        <v>571</v>
      </c>
      <c r="L51" s="90">
        <v>427.5</v>
      </c>
      <c r="M51" s="90">
        <v>473.5</v>
      </c>
      <c r="N51" s="90">
        <v>497.2</v>
      </c>
      <c r="O51" s="90">
        <f t="shared" ref="O51:O56" si="31">SUM(C51:N51)</f>
        <v>7180.0999999999995</v>
      </c>
      <c r="P51" s="90">
        <v>672.4</v>
      </c>
      <c r="Q51" s="90">
        <v>627.5</v>
      </c>
      <c r="R51" s="90">
        <v>552.1</v>
      </c>
      <c r="S51" s="91">
        <v>90.3</v>
      </c>
      <c r="T51" s="91">
        <v>24.6</v>
      </c>
      <c r="U51" s="91">
        <v>14.7</v>
      </c>
      <c r="V51" s="91">
        <v>50.1</v>
      </c>
      <c r="W51" s="91">
        <v>140.1</v>
      </c>
      <c r="X51" s="91">
        <v>132.80000000000001</v>
      </c>
      <c r="Y51" s="91">
        <v>162.6</v>
      </c>
      <c r="Z51" s="91">
        <v>199.6</v>
      </c>
      <c r="AA51" s="91">
        <v>227.1</v>
      </c>
      <c r="AB51" s="91">
        <f t="shared" ref="AB51:AB56" si="32">SUM(P51:AA51)</f>
        <v>2893.8999999999996</v>
      </c>
      <c r="AC51" s="96">
        <f t="shared" si="2"/>
        <v>-4286.2</v>
      </c>
      <c r="AD51" s="90">
        <f t="shared" si="30"/>
        <v>-59.695547415774151</v>
      </c>
      <c r="AE51" s="13"/>
      <c r="AF51" s="13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2:91" ht="15.95" customHeight="1">
      <c r="B52" s="19" t="s">
        <v>61</v>
      </c>
      <c r="C52" s="90">
        <v>14.2</v>
      </c>
      <c r="D52" s="90">
        <v>12.1</v>
      </c>
      <c r="E52" s="90">
        <v>13.3</v>
      </c>
      <c r="F52" s="90">
        <v>11.5</v>
      </c>
      <c r="G52" s="90">
        <v>14.2</v>
      </c>
      <c r="H52" s="90">
        <v>12.6</v>
      </c>
      <c r="I52" s="90">
        <v>15.4</v>
      </c>
      <c r="J52" s="90">
        <v>13.8</v>
      </c>
      <c r="K52" s="90">
        <v>12.7</v>
      </c>
      <c r="L52" s="90">
        <v>13.7</v>
      </c>
      <c r="M52" s="90">
        <v>11.4</v>
      </c>
      <c r="N52" s="90">
        <v>10.5</v>
      </c>
      <c r="O52" s="90">
        <f t="shared" si="31"/>
        <v>155.4</v>
      </c>
      <c r="P52" s="90">
        <v>15.1</v>
      </c>
      <c r="Q52" s="90">
        <v>12.2</v>
      </c>
      <c r="R52" s="90">
        <v>7</v>
      </c>
      <c r="S52" s="91">
        <v>0.1</v>
      </c>
      <c r="T52" s="91">
        <v>1.4</v>
      </c>
      <c r="U52" s="91">
        <v>6</v>
      </c>
      <c r="V52" s="91">
        <v>8</v>
      </c>
      <c r="W52" s="91">
        <v>4.0999999999999996</v>
      </c>
      <c r="X52" s="91">
        <v>4.4000000000000004</v>
      </c>
      <c r="Y52" s="91">
        <v>4.5999999999999996</v>
      </c>
      <c r="Z52" s="91">
        <v>4.4000000000000004</v>
      </c>
      <c r="AA52" s="91">
        <v>4.7</v>
      </c>
      <c r="AB52" s="91">
        <f t="shared" si="32"/>
        <v>72</v>
      </c>
      <c r="AC52" s="96">
        <f t="shared" si="2"/>
        <v>-83.4</v>
      </c>
      <c r="AD52" s="90">
        <f t="shared" si="30"/>
        <v>-53.667953667953668</v>
      </c>
      <c r="AE52" s="13"/>
      <c r="AF52" s="13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2:91" ht="15.95" customHeight="1">
      <c r="B53" s="19" t="s">
        <v>33</v>
      </c>
      <c r="C53" s="90">
        <v>47.8</v>
      </c>
      <c r="D53" s="90">
        <v>21</v>
      </c>
      <c r="E53" s="90">
        <v>29.1</v>
      </c>
      <c r="F53" s="90">
        <v>35.6</v>
      </c>
      <c r="G53" s="90">
        <v>32.700000000000003</v>
      </c>
      <c r="H53" s="90">
        <v>21.8</v>
      </c>
      <c r="I53" s="90">
        <v>32.4</v>
      </c>
      <c r="J53" s="90">
        <v>28.3</v>
      </c>
      <c r="K53" s="90">
        <v>22.9</v>
      </c>
      <c r="L53" s="90">
        <v>22.2</v>
      </c>
      <c r="M53" s="90">
        <v>24.2</v>
      </c>
      <c r="N53" s="90">
        <v>37</v>
      </c>
      <c r="O53" s="90">
        <f t="shared" si="31"/>
        <v>355</v>
      </c>
      <c r="P53" s="90">
        <v>44.6</v>
      </c>
      <c r="Q53" s="90">
        <v>31.9</v>
      </c>
      <c r="R53" s="90">
        <v>20.8</v>
      </c>
      <c r="S53" s="91">
        <v>2.9</v>
      </c>
      <c r="T53" s="91">
        <v>2.6</v>
      </c>
      <c r="U53" s="91">
        <v>1.8</v>
      </c>
      <c r="V53" s="91">
        <v>2.2999999999999998</v>
      </c>
      <c r="W53" s="91">
        <v>1.1000000000000001</v>
      </c>
      <c r="X53" s="91">
        <v>1.7</v>
      </c>
      <c r="Y53" s="91">
        <v>1.1000000000000001</v>
      </c>
      <c r="Z53" s="91">
        <v>2.5</v>
      </c>
      <c r="AA53" s="91">
        <v>25.3</v>
      </c>
      <c r="AB53" s="91">
        <f t="shared" si="32"/>
        <v>138.6</v>
      </c>
      <c r="AC53" s="96">
        <f t="shared" si="2"/>
        <v>-216.4</v>
      </c>
      <c r="AD53" s="90">
        <f t="shared" si="30"/>
        <v>-60.95774647887324</v>
      </c>
      <c r="AE53" s="13"/>
      <c r="AF53" s="13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2:91" ht="15.95" customHeight="1">
      <c r="B54" s="12" t="s">
        <v>62</v>
      </c>
      <c r="C54" s="88">
        <v>70.099999999999994</v>
      </c>
      <c r="D54" s="88">
        <v>72.7</v>
      </c>
      <c r="E54" s="88">
        <v>74.900000000000006</v>
      </c>
      <c r="F54" s="88">
        <v>59.7</v>
      </c>
      <c r="G54" s="88">
        <v>74.2</v>
      </c>
      <c r="H54" s="88">
        <v>58.4</v>
      </c>
      <c r="I54" s="88">
        <v>69.7</v>
      </c>
      <c r="J54" s="88">
        <v>73.7</v>
      </c>
      <c r="K54" s="88">
        <v>56.5</v>
      </c>
      <c r="L54" s="88">
        <v>78.599999999999994</v>
      </c>
      <c r="M54" s="104">
        <v>69.099999999999994</v>
      </c>
      <c r="N54" s="104">
        <v>77</v>
      </c>
      <c r="O54" s="88">
        <f t="shared" si="31"/>
        <v>834.6</v>
      </c>
      <c r="P54" s="88">
        <v>83.7</v>
      </c>
      <c r="Q54" s="88">
        <v>65.5</v>
      </c>
      <c r="R54" s="88">
        <v>47</v>
      </c>
      <c r="S54" s="88">
        <v>0</v>
      </c>
      <c r="T54" s="88">
        <v>3.9</v>
      </c>
      <c r="U54" s="88">
        <v>31.9</v>
      </c>
      <c r="V54" s="88">
        <v>61.6</v>
      </c>
      <c r="W54" s="88">
        <v>50.3</v>
      </c>
      <c r="X54" s="88">
        <v>60.1</v>
      </c>
      <c r="Y54" s="88">
        <v>73</v>
      </c>
      <c r="Z54" s="88">
        <v>68.599999999999994</v>
      </c>
      <c r="AA54" s="88">
        <v>83.5</v>
      </c>
      <c r="AB54" s="88">
        <f t="shared" si="32"/>
        <v>629.1</v>
      </c>
      <c r="AC54" s="89">
        <f t="shared" si="2"/>
        <v>-205.5</v>
      </c>
      <c r="AD54" s="88">
        <f t="shared" si="30"/>
        <v>-24.622573687994247</v>
      </c>
      <c r="AE54" s="13"/>
      <c r="AF54" s="13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2:91" ht="15.95" customHeight="1">
      <c r="B55" s="12" t="s">
        <v>63</v>
      </c>
      <c r="C55" s="88">
        <v>0.3</v>
      </c>
      <c r="D55" s="88">
        <v>0</v>
      </c>
      <c r="E55" s="88">
        <v>0.1</v>
      </c>
      <c r="F55" s="88">
        <v>0.1</v>
      </c>
      <c r="G55" s="88">
        <v>0.4</v>
      </c>
      <c r="H55" s="88">
        <v>0.1</v>
      </c>
      <c r="I55" s="88">
        <v>0</v>
      </c>
      <c r="J55" s="88">
        <v>0.1</v>
      </c>
      <c r="K55" s="88">
        <v>0.1</v>
      </c>
      <c r="L55" s="88">
        <v>0.1</v>
      </c>
      <c r="M55" s="88">
        <v>0.2</v>
      </c>
      <c r="N55" s="88">
        <v>0.1</v>
      </c>
      <c r="O55" s="88">
        <f t="shared" si="31"/>
        <v>1.6000000000000003</v>
      </c>
      <c r="P55" s="88">
        <v>0.1</v>
      </c>
      <c r="Q55" s="88">
        <v>0.1</v>
      </c>
      <c r="R55" s="88">
        <v>0.1</v>
      </c>
      <c r="S55" s="88">
        <v>0</v>
      </c>
      <c r="T55" s="88">
        <v>0</v>
      </c>
      <c r="U55" s="88">
        <v>0</v>
      </c>
      <c r="V55" s="88">
        <v>0.1</v>
      </c>
      <c r="W55" s="88">
        <v>0.1</v>
      </c>
      <c r="X55" s="88">
        <v>0.2</v>
      </c>
      <c r="Y55" s="88">
        <v>0.1</v>
      </c>
      <c r="Z55" s="88">
        <v>0.1</v>
      </c>
      <c r="AA55" s="88">
        <v>0.1</v>
      </c>
      <c r="AB55" s="88">
        <f t="shared" si="32"/>
        <v>0.99999999999999989</v>
      </c>
      <c r="AC55" s="89">
        <f t="shared" si="2"/>
        <v>-0.60000000000000042</v>
      </c>
      <c r="AD55" s="88">
        <f t="shared" si="30"/>
        <v>-37.500000000000014</v>
      </c>
      <c r="AE55" s="13"/>
      <c r="AF55" s="1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2:91" ht="15.95" customHeight="1">
      <c r="B56" s="12" t="s">
        <v>64</v>
      </c>
      <c r="C56" s="88">
        <v>192.8</v>
      </c>
      <c r="D56" s="88">
        <v>176.2</v>
      </c>
      <c r="E56" s="88">
        <v>215.9</v>
      </c>
      <c r="F56" s="88">
        <v>190.4</v>
      </c>
      <c r="G56" s="88">
        <v>183.8</v>
      </c>
      <c r="H56" s="88">
        <v>351.3</v>
      </c>
      <c r="I56" s="88">
        <v>254</v>
      </c>
      <c r="J56" s="88">
        <v>190.8</v>
      </c>
      <c r="K56" s="88">
        <v>201.2</v>
      </c>
      <c r="L56" s="88">
        <v>185.9</v>
      </c>
      <c r="M56" s="88">
        <v>217</v>
      </c>
      <c r="N56" s="88">
        <v>194</v>
      </c>
      <c r="O56" s="88">
        <f t="shared" si="31"/>
        <v>2553.2999999999997</v>
      </c>
      <c r="P56" s="88">
        <v>179</v>
      </c>
      <c r="Q56" s="88">
        <v>255.9</v>
      </c>
      <c r="R56" s="88">
        <v>186.7</v>
      </c>
      <c r="S56" s="88">
        <v>236.5</v>
      </c>
      <c r="T56" s="88">
        <v>183.3</v>
      </c>
      <c r="U56" s="88">
        <v>182.2</v>
      </c>
      <c r="V56" s="88">
        <v>200.7</v>
      </c>
      <c r="W56" s="88">
        <v>219</v>
      </c>
      <c r="X56" s="88">
        <v>239.1</v>
      </c>
      <c r="Y56" s="105">
        <v>181.9</v>
      </c>
      <c r="Z56" s="105">
        <v>401.3</v>
      </c>
      <c r="AA56" s="105">
        <v>195</v>
      </c>
      <c r="AB56" s="88">
        <f t="shared" si="32"/>
        <v>2660.6</v>
      </c>
      <c r="AC56" s="89">
        <f t="shared" si="2"/>
        <v>107.30000000000018</v>
      </c>
      <c r="AD56" s="88">
        <f t="shared" si="30"/>
        <v>4.2024047311322681</v>
      </c>
      <c r="AE56" s="13"/>
      <c r="AF56" s="13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2:91" ht="15.95" customHeight="1">
      <c r="B57" s="12" t="s">
        <v>65</v>
      </c>
      <c r="C57" s="88">
        <f>+C58</f>
        <v>0.1</v>
      </c>
      <c r="D57" s="88">
        <f t="shared" ref="D57:AB57" si="33">+D58</f>
        <v>0.1</v>
      </c>
      <c r="E57" s="88">
        <f t="shared" si="33"/>
        <v>0.3</v>
      </c>
      <c r="F57" s="88">
        <f t="shared" si="33"/>
        <v>0.2</v>
      </c>
      <c r="G57" s="88">
        <f t="shared" si="33"/>
        <v>0.2</v>
      </c>
      <c r="H57" s="88">
        <f t="shared" si="33"/>
        <v>0.1</v>
      </c>
      <c r="I57" s="88">
        <f t="shared" si="33"/>
        <v>0.1</v>
      </c>
      <c r="J57" s="88">
        <f t="shared" si="33"/>
        <v>0.4</v>
      </c>
      <c r="K57" s="88">
        <f t="shared" si="33"/>
        <v>0.2</v>
      </c>
      <c r="L57" s="88">
        <f t="shared" si="33"/>
        <v>0.3</v>
      </c>
      <c r="M57" s="88">
        <f t="shared" si="33"/>
        <v>0.1</v>
      </c>
      <c r="N57" s="88">
        <f t="shared" si="33"/>
        <v>0.2</v>
      </c>
      <c r="O57" s="88">
        <f t="shared" si="33"/>
        <v>2.3000000000000003</v>
      </c>
      <c r="P57" s="88">
        <f t="shared" si="33"/>
        <v>0.3</v>
      </c>
      <c r="Q57" s="88">
        <f t="shared" si="33"/>
        <v>0.2</v>
      </c>
      <c r="R57" s="88">
        <f t="shared" si="33"/>
        <v>900.1</v>
      </c>
      <c r="S57" s="88">
        <f t="shared" si="33"/>
        <v>11500</v>
      </c>
      <c r="T57" s="88">
        <f t="shared" si="33"/>
        <v>0</v>
      </c>
      <c r="U57" s="88">
        <f t="shared" si="33"/>
        <v>0.3</v>
      </c>
      <c r="V57" s="88">
        <f t="shared" si="33"/>
        <v>0.3</v>
      </c>
      <c r="W57" s="88">
        <f t="shared" si="33"/>
        <v>0</v>
      </c>
      <c r="X57" s="88">
        <f t="shared" si="33"/>
        <v>4000.5</v>
      </c>
      <c r="Y57" s="88">
        <f t="shared" si="33"/>
        <v>0.2</v>
      </c>
      <c r="Z57" s="88">
        <f t="shared" si="33"/>
        <v>0.1</v>
      </c>
      <c r="AA57" s="88">
        <f t="shared" si="33"/>
        <v>579.09999999999991</v>
      </c>
      <c r="AB57" s="88">
        <f t="shared" si="33"/>
        <v>16981.099999999995</v>
      </c>
      <c r="AC57" s="89">
        <f t="shared" si="2"/>
        <v>16978.799999999996</v>
      </c>
      <c r="AD57" s="106">
        <v>0</v>
      </c>
      <c r="AE57" s="13"/>
      <c r="AF57" s="1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2:91" s="4" customFormat="1" ht="15.95" customHeight="1">
      <c r="B58" s="27" t="s">
        <v>66</v>
      </c>
      <c r="C58" s="88">
        <f>SUM(C59:C63)</f>
        <v>0.1</v>
      </c>
      <c r="D58" s="88">
        <f>SUM(D59:D63)</f>
        <v>0.1</v>
      </c>
      <c r="E58" s="88">
        <f>SUM(E59:E63)</f>
        <v>0.3</v>
      </c>
      <c r="F58" s="88">
        <f>SUM(F59:F63)</f>
        <v>0.2</v>
      </c>
      <c r="G58" s="88">
        <f>SUM(G59:G63)</f>
        <v>0.2</v>
      </c>
      <c r="H58" s="88">
        <f t="shared" ref="H58:N58" si="34">SUM(H59:H63)</f>
        <v>0.1</v>
      </c>
      <c r="I58" s="88">
        <f t="shared" si="34"/>
        <v>0.1</v>
      </c>
      <c r="J58" s="88">
        <f t="shared" si="34"/>
        <v>0.4</v>
      </c>
      <c r="K58" s="88">
        <f>SUM(K59:K63)</f>
        <v>0.2</v>
      </c>
      <c r="L58" s="88">
        <f>SUM(L59:L63)</f>
        <v>0.3</v>
      </c>
      <c r="M58" s="88">
        <f>SUM(M59:M63)</f>
        <v>0.1</v>
      </c>
      <c r="N58" s="88">
        <f t="shared" si="34"/>
        <v>0.2</v>
      </c>
      <c r="O58" s="88">
        <f>SUM(O59:O63)</f>
        <v>2.3000000000000003</v>
      </c>
      <c r="P58" s="88">
        <f>SUM(P59:P63)</f>
        <v>0.3</v>
      </c>
      <c r="Q58" s="88">
        <f>SUM(Q59:Q63)</f>
        <v>0.2</v>
      </c>
      <c r="R58" s="88">
        <f>SUM(R59:R63)</f>
        <v>900.1</v>
      </c>
      <c r="S58" s="88">
        <f t="shared" ref="S58:Y58" si="35">SUM(S59:S63)</f>
        <v>11500</v>
      </c>
      <c r="T58" s="88">
        <f t="shared" si="35"/>
        <v>0</v>
      </c>
      <c r="U58" s="88">
        <f t="shared" si="35"/>
        <v>0.3</v>
      </c>
      <c r="V58" s="88">
        <f t="shared" si="35"/>
        <v>0.3</v>
      </c>
      <c r="W58" s="88">
        <f t="shared" si="35"/>
        <v>0</v>
      </c>
      <c r="X58" s="88">
        <f t="shared" si="35"/>
        <v>4000.5</v>
      </c>
      <c r="Y58" s="88">
        <f t="shared" si="35"/>
        <v>0.2</v>
      </c>
      <c r="Z58" s="88">
        <f>SUM(Z59:Z63)</f>
        <v>0.1</v>
      </c>
      <c r="AA58" s="88">
        <f>SUM(AA59:AA63)</f>
        <v>579.09999999999991</v>
      </c>
      <c r="AB58" s="88">
        <f t="shared" ref="AB58:AB63" si="36">SUM(P58:AA58)</f>
        <v>16981.099999999995</v>
      </c>
      <c r="AC58" s="89">
        <f t="shared" si="2"/>
        <v>16978.799999999996</v>
      </c>
      <c r="AD58" s="106">
        <v>0</v>
      </c>
      <c r="AE58" s="13"/>
      <c r="AF58" s="13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2:91" s="4" customFormat="1" ht="15.95" customHeight="1">
      <c r="B59" s="28" t="s">
        <v>67</v>
      </c>
      <c r="C59" s="97">
        <v>0</v>
      </c>
      <c r="D59" s="97">
        <v>0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7">
        <v>0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v>0</v>
      </c>
      <c r="Q59" s="97">
        <v>0</v>
      </c>
      <c r="R59" s="97">
        <v>400</v>
      </c>
      <c r="S59" s="97">
        <v>0</v>
      </c>
      <c r="T59" s="97">
        <v>0</v>
      </c>
      <c r="U59" s="97">
        <v>0</v>
      </c>
      <c r="V59" s="97">
        <v>0</v>
      </c>
      <c r="W59" s="97">
        <v>0</v>
      </c>
      <c r="X59" s="97">
        <v>0</v>
      </c>
      <c r="Y59" s="97">
        <v>0</v>
      </c>
      <c r="Z59" s="97">
        <v>0</v>
      </c>
      <c r="AA59" s="97">
        <v>0</v>
      </c>
      <c r="AB59" s="97">
        <f t="shared" si="36"/>
        <v>400</v>
      </c>
      <c r="AC59" s="98">
        <f t="shared" si="2"/>
        <v>400</v>
      </c>
      <c r="AD59" s="107">
        <v>0</v>
      </c>
      <c r="AE59" s="13"/>
      <c r="AF59" s="13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2:91" s="5" customFormat="1" ht="15.95" customHeight="1">
      <c r="B60" s="29" t="s">
        <v>68</v>
      </c>
      <c r="C60" s="91">
        <v>0</v>
      </c>
      <c r="D60" s="91">
        <v>0</v>
      </c>
      <c r="E60" s="91">
        <v>0</v>
      </c>
      <c r="F60" s="91">
        <v>0</v>
      </c>
      <c r="G60" s="91">
        <v>0</v>
      </c>
      <c r="H60" s="91">
        <v>0</v>
      </c>
      <c r="I60" s="91">
        <v>0</v>
      </c>
      <c r="J60" s="91">
        <v>0</v>
      </c>
      <c r="K60" s="91">
        <v>0</v>
      </c>
      <c r="L60" s="91">
        <v>0</v>
      </c>
      <c r="M60" s="91">
        <v>0</v>
      </c>
      <c r="N60" s="91">
        <v>0</v>
      </c>
      <c r="O60" s="90">
        <f>SUM(C60:N60)</f>
        <v>0</v>
      </c>
      <c r="P60" s="91">
        <v>0</v>
      </c>
      <c r="Q60" s="91">
        <v>0</v>
      </c>
      <c r="R60" s="91">
        <v>500</v>
      </c>
      <c r="S60" s="91">
        <v>11500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f t="shared" si="36"/>
        <v>12000</v>
      </c>
      <c r="AC60" s="92">
        <f t="shared" si="2"/>
        <v>12000</v>
      </c>
      <c r="AD60" s="106">
        <v>0</v>
      </c>
      <c r="AE60" s="13"/>
      <c r="AF60" s="13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2:91" s="5" customFormat="1" ht="15.95" customHeight="1">
      <c r="B61" s="29" t="s">
        <v>69</v>
      </c>
      <c r="C61" s="91">
        <v>0</v>
      </c>
      <c r="D61" s="91">
        <v>0</v>
      </c>
      <c r="E61" s="91">
        <v>0</v>
      </c>
      <c r="F61" s="91">
        <v>0</v>
      </c>
      <c r="G61" s="91">
        <v>0</v>
      </c>
      <c r="H61" s="91">
        <v>0</v>
      </c>
      <c r="I61" s="91">
        <v>0</v>
      </c>
      <c r="J61" s="91">
        <v>0</v>
      </c>
      <c r="K61" s="91">
        <v>0</v>
      </c>
      <c r="L61" s="91">
        <v>0</v>
      </c>
      <c r="M61" s="91">
        <v>0</v>
      </c>
      <c r="N61" s="91">
        <v>0</v>
      </c>
      <c r="O61" s="90">
        <f>SUM(C61:N61)</f>
        <v>0</v>
      </c>
      <c r="P61" s="91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1">
        <v>0</v>
      </c>
      <c r="W61" s="91">
        <v>0</v>
      </c>
      <c r="X61" s="91">
        <v>0</v>
      </c>
      <c r="Y61" s="91">
        <v>0</v>
      </c>
      <c r="Z61" s="91">
        <v>0</v>
      </c>
      <c r="AA61" s="91">
        <v>578.79999999999995</v>
      </c>
      <c r="AB61" s="91">
        <f t="shared" si="36"/>
        <v>578.79999999999995</v>
      </c>
      <c r="AC61" s="92">
        <f t="shared" si="2"/>
        <v>578.79999999999995</v>
      </c>
      <c r="AD61" s="106">
        <v>0</v>
      </c>
      <c r="AE61" s="13"/>
      <c r="AF61" s="13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2:91" s="5" customFormat="1" ht="15.95" customHeight="1">
      <c r="B62" s="29" t="s">
        <v>70</v>
      </c>
      <c r="C62" s="91">
        <v>0</v>
      </c>
      <c r="D62" s="91">
        <v>0</v>
      </c>
      <c r="E62" s="91">
        <v>0</v>
      </c>
      <c r="F62" s="91">
        <v>0</v>
      </c>
      <c r="G62" s="91">
        <v>0</v>
      </c>
      <c r="H62" s="91">
        <v>0</v>
      </c>
      <c r="I62" s="91">
        <v>0</v>
      </c>
      <c r="J62" s="91">
        <v>0</v>
      </c>
      <c r="K62" s="91">
        <v>0</v>
      </c>
      <c r="L62" s="91">
        <v>0</v>
      </c>
      <c r="M62" s="91">
        <v>0</v>
      </c>
      <c r="N62" s="91">
        <v>0</v>
      </c>
      <c r="O62" s="90">
        <f>SUM(C62:N62)</f>
        <v>0</v>
      </c>
      <c r="P62" s="91">
        <v>0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1">
        <v>0</v>
      </c>
      <c r="W62" s="91">
        <v>0</v>
      </c>
      <c r="X62" s="91">
        <v>4000</v>
      </c>
      <c r="Y62" s="91">
        <v>0</v>
      </c>
      <c r="Z62" s="91">
        <v>0</v>
      </c>
      <c r="AA62" s="91">
        <v>0</v>
      </c>
      <c r="AB62" s="91">
        <f t="shared" si="36"/>
        <v>4000</v>
      </c>
      <c r="AC62" s="92">
        <f t="shared" si="2"/>
        <v>4000</v>
      </c>
      <c r="AD62" s="106">
        <v>0</v>
      </c>
      <c r="AE62" s="13"/>
      <c r="AF62" s="13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2:91" s="5" customFormat="1" ht="15.95" customHeight="1">
      <c r="B63" s="29" t="s">
        <v>33</v>
      </c>
      <c r="C63" s="91">
        <v>0.1</v>
      </c>
      <c r="D63" s="91">
        <v>0.1</v>
      </c>
      <c r="E63" s="91">
        <v>0.3</v>
      </c>
      <c r="F63" s="91">
        <v>0.2</v>
      </c>
      <c r="G63" s="91">
        <v>0.2</v>
      </c>
      <c r="H63" s="91">
        <v>0.1</v>
      </c>
      <c r="I63" s="91">
        <v>0.1</v>
      </c>
      <c r="J63" s="91">
        <v>0.4</v>
      </c>
      <c r="K63" s="91">
        <v>0.2</v>
      </c>
      <c r="L63" s="91">
        <v>0.3</v>
      </c>
      <c r="M63" s="91">
        <v>0.1</v>
      </c>
      <c r="N63" s="91">
        <v>0.2</v>
      </c>
      <c r="O63" s="90">
        <f>SUM(C63:N63)</f>
        <v>2.3000000000000003</v>
      </c>
      <c r="P63" s="91">
        <v>0.3</v>
      </c>
      <c r="Q63" s="91">
        <v>0.2</v>
      </c>
      <c r="R63" s="90">
        <v>0.1</v>
      </c>
      <c r="S63" s="91">
        <v>0</v>
      </c>
      <c r="T63" s="91">
        <v>0</v>
      </c>
      <c r="U63" s="91">
        <v>0.3</v>
      </c>
      <c r="V63" s="91">
        <v>0.3</v>
      </c>
      <c r="W63" s="91">
        <v>0</v>
      </c>
      <c r="X63" s="91">
        <v>0.5</v>
      </c>
      <c r="Y63" s="91">
        <v>0.2</v>
      </c>
      <c r="Z63" s="91">
        <v>0.1</v>
      </c>
      <c r="AA63" s="91">
        <v>0.3</v>
      </c>
      <c r="AB63" s="91">
        <f t="shared" si="36"/>
        <v>2.2999999999999998</v>
      </c>
      <c r="AC63" s="92">
        <f t="shared" si="2"/>
        <v>0</v>
      </c>
      <c r="AD63" s="106">
        <v>0</v>
      </c>
      <c r="AE63" s="13"/>
      <c r="AF63" s="13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2:91" ht="15.95" customHeight="1">
      <c r="B64" s="30" t="s">
        <v>71</v>
      </c>
      <c r="C64" s="88">
        <f>+C65+C75+C79</f>
        <v>2270.8000000000002</v>
      </c>
      <c r="D64" s="88">
        <f>+D65+D75+D79</f>
        <v>1746.9</v>
      </c>
      <c r="E64" s="88">
        <f t="shared" ref="E64:Y64" si="37">+E65+E75+E79</f>
        <v>2306.7000000000003</v>
      </c>
      <c r="F64" s="88">
        <f t="shared" si="37"/>
        <v>2220.7999999999997</v>
      </c>
      <c r="G64" s="88">
        <f t="shared" si="37"/>
        <v>2285.2999999999997</v>
      </c>
      <c r="H64" s="88">
        <f t="shared" si="37"/>
        <v>1973.6000000000004</v>
      </c>
      <c r="I64" s="88">
        <f t="shared" si="37"/>
        <v>2051.5</v>
      </c>
      <c r="J64" s="88">
        <f t="shared" si="37"/>
        <v>2190.3999999999996</v>
      </c>
      <c r="K64" s="88">
        <f t="shared" si="37"/>
        <v>2617.6999999999998</v>
      </c>
      <c r="L64" s="88">
        <f t="shared" si="37"/>
        <v>2074.8000000000002</v>
      </c>
      <c r="M64" s="88">
        <f t="shared" si="37"/>
        <v>1895.1999999999998</v>
      </c>
      <c r="N64" s="88">
        <f t="shared" si="37"/>
        <v>1643.1999999999998</v>
      </c>
      <c r="O64" s="88">
        <f t="shared" si="37"/>
        <v>25276.9</v>
      </c>
      <c r="P64" s="88">
        <f t="shared" si="37"/>
        <v>2739.0999999999995</v>
      </c>
      <c r="Q64" s="88">
        <f t="shared" si="37"/>
        <v>2054.2000000000003</v>
      </c>
      <c r="R64" s="88">
        <f t="shared" si="37"/>
        <v>1682.3999999999999</v>
      </c>
      <c r="S64" s="88">
        <f t="shared" si="37"/>
        <v>787.8</v>
      </c>
      <c r="T64" s="88">
        <f t="shared" si="37"/>
        <v>543.29999999999995</v>
      </c>
      <c r="U64" s="88">
        <f t="shared" si="37"/>
        <v>1227.1000000000001</v>
      </c>
      <c r="V64" s="88">
        <f t="shared" si="37"/>
        <v>1876.9</v>
      </c>
      <c r="W64" s="88">
        <f t="shared" si="37"/>
        <v>1868.9</v>
      </c>
      <c r="X64" s="88">
        <f t="shared" si="37"/>
        <v>879.1</v>
      </c>
      <c r="Y64" s="88">
        <f t="shared" si="37"/>
        <v>1135.5</v>
      </c>
      <c r="Z64" s="88">
        <f>+Z65+Z75+Z79</f>
        <v>1143.8000000000002</v>
      </c>
      <c r="AA64" s="88">
        <f>+AA65+AA75+AA79</f>
        <v>1715.3999999999999</v>
      </c>
      <c r="AB64" s="88">
        <f>+AB65+AB75+AB79</f>
        <v>17653.500000000004</v>
      </c>
      <c r="AC64" s="89">
        <f t="shared" si="2"/>
        <v>-7623.3999999999978</v>
      </c>
      <c r="AD64" s="88">
        <f t="shared" si="30"/>
        <v>-30.159552793261824</v>
      </c>
      <c r="AE64" s="13"/>
      <c r="AF64" s="13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2:91" ht="15.95" customHeight="1">
      <c r="B65" s="31" t="s">
        <v>72</v>
      </c>
      <c r="C65" s="88">
        <f>+C66+C71</f>
        <v>1919.5</v>
      </c>
      <c r="D65" s="88">
        <f>+D66+D71</f>
        <v>1287.1000000000001</v>
      </c>
      <c r="E65" s="88">
        <f t="shared" ref="E65:Y65" si="38">+E66+E71</f>
        <v>1873.3</v>
      </c>
      <c r="F65" s="88">
        <f t="shared" si="38"/>
        <v>1763.6</v>
      </c>
      <c r="G65" s="88">
        <f t="shared" si="38"/>
        <v>1867.8999999999999</v>
      </c>
      <c r="H65" s="88">
        <f t="shared" si="38"/>
        <v>1587.3000000000002</v>
      </c>
      <c r="I65" s="88">
        <f t="shared" si="38"/>
        <v>1716.2</v>
      </c>
      <c r="J65" s="88">
        <f t="shared" si="38"/>
        <v>1862.4</v>
      </c>
      <c r="K65" s="88">
        <f t="shared" si="38"/>
        <v>1608.8</v>
      </c>
      <c r="L65" s="88">
        <f t="shared" si="38"/>
        <v>1465.7</v>
      </c>
      <c r="M65" s="88">
        <f t="shared" si="38"/>
        <v>1594.1999999999998</v>
      </c>
      <c r="N65" s="88">
        <f t="shared" si="38"/>
        <v>1296.4999999999998</v>
      </c>
      <c r="O65" s="88">
        <f t="shared" si="38"/>
        <v>19842.5</v>
      </c>
      <c r="P65" s="88">
        <f t="shared" si="38"/>
        <v>2383.9999999999995</v>
      </c>
      <c r="Q65" s="88">
        <f t="shared" si="38"/>
        <v>1634.8000000000002</v>
      </c>
      <c r="R65" s="88">
        <f t="shared" si="38"/>
        <v>1318.1999999999998</v>
      </c>
      <c r="S65" s="88">
        <f t="shared" si="38"/>
        <v>655.20000000000005</v>
      </c>
      <c r="T65" s="88">
        <f t="shared" si="38"/>
        <v>374.3</v>
      </c>
      <c r="U65" s="88">
        <f t="shared" si="38"/>
        <v>761.30000000000007</v>
      </c>
      <c r="V65" s="88">
        <f t="shared" si="38"/>
        <v>1284.5999999999999</v>
      </c>
      <c r="W65" s="88">
        <f t="shared" si="38"/>
        <v>1605.6000000000001</v>
      </c>
      <c r="X65" s="88">
        <f t="shared" si="38"/>
        <v>676.5</v>
      </c>
      <c r="Y65" s="88">
        <f t="shared" si="38"/>
        <v>944.6</v>
      </c>
      <c r="Z65" s="88">
        <f>+Z66+Z71</f>
        <v>922.5</v>
      </c>
      <c r="AA65" s="88">
        <f>+AA66+AA71</f>
        <v>1417.3</v>
      </c>
      <c r="AB65" s="88">
        <f>+AB66+AB71</f>
        <v>13978.900000000003</v>
      </c>
      <c r="AC65" s="89">
        <f t="shared" si="2"/>
        <v>-5863.5999999999967</v>
      </c>
      <c r="AD65" s="88">
        <f t="shared" si="30"/>
        <v>-29.550711855864918</v>
      </c>
      <c r="AE65" s="13"/>
      <c r="AF65" s="13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2:91" ht="15.95" customHeight="1">
      <c r="B66" s="18" t="s">
        <v>73</v>
      </c>
      <c r="C66" s="88">
        <f>SUM(C67:C70)</f>
        <v>107.89999999999999</v>
      </c>
      <c r="D66" s="88">
        <f>SUM(D67:D70)</f>
        <v>81</v>
      </c>
      <c r="E66" s="88">
        <f t="shared" ref="E66:Y66" si="39">SUM(E67:E70)</f>
        <v>112.80000000000001</v>
      </c>
      <c r="F66" s="88">
        <f t="shared" si="39"/>
        <v>92.1</v>
      </c>
      <c r="G66" s="88">
        <f t="shared" si="39"/>
        <v>110.60000000000001</v>
      </c>
      <c r="H66" s="88">
        <f t="shared" si="39"/>
        <v>115.19999999999999</v>
      </c>
      <c r="I66" s="88">
        <f t="shared" si="39"/>
        <v>104.29999999999998</v>
      </c>
      <c r="J66" s="88">
        <f t="shared" si="39"/>
        <v>72.5</v>
      </c>
      <c r="K66" s="88">
        <f t="shared" si="39"/>
        <v>85.5</v>
      </c>
      <c r="L66" s="88">
        <f t="shared" si="39"/>
        <v>115</v>
      </c>
      <c r="M66" s="88">
        <f t="shared" si="39"/>
        <v>93.100000000000009</v>
      </c>
      <c r="N66" s="88">
        <f t="shared" si="39"/>
        <v>99.3</v>
      </c>
      <c r="O66" s="88">
        <f t="shared" si="39"/>
        <v>1189.2999999999997</v>
      </c>
      <c r="P66" s="88">
        <f t="shared" si="39"/>
        <v>106.6</v>
      </c>
      <c r="Q66" s="88">
        <f t="shared" si="39"/>
        <v>117.19999999999999</v>
      </c>
      <c r="R66" s="88">
        <f t="shared" si="39"/>
        <v>108.8</v>
      </c>
      <c r="S66" s="88">
        <f t="shared" si="39"/>
        <v>61.4</v>
      </c>
      <c r="T66" s="88">
        <f t="shared" si="39"/>
        <v>57.699999999999996</v>
      </c>
      <c r="U66" s="88">
        <f t="shared" si="39"/>
        <v>74.8</v>
      </c>
      <c r="V66" s="88">
        <f t="shared" si="39"/>
        <v>87.7</v>
      </c>
      <c r="W66" s="88">
        <f t="shared" si="39"/>
        <v>65.7</v>
      </c>
      <c r="X66" s="88">
        <f t="shared" si="39"/>
        <v>77.199999999999989</v>
      </c>
      <c r="Y66" s="88">
        <f t="shared" si="39"/>
        <v>91.399999999999991</v>
      </c>
      <c r="Z66" s="88">
        <f>SUM(Z67:Z70)</f>
        <v>78.599999999999994</v>
      </c>
      <c r="AA66" s="88">
        <f>SUM(AA67:AA70)</f>
        <v>100.39999999999999</v>
      </c>
      <c r="AB66" s="88">
        <f>SUM(AB67:AB70)</f>
        <v>1027.5</v>
      </c>
      <c r="AC66" s="89">
        <f t="shared" si="2"/>
        <v>-161.79999999999973</v>
      </c>
      <c r="AD66" s="88">
        <f t="shared" si="30"/>
        <v>-13.604641385689039</v>
      </c>
      <c r="AE66" s="13"/>
      <c r="AF66" s="13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2:91" ht="15.95" customHeight="1">
      <c r="B67" s="19" t="s">
        <v>74</v>
      </c>
      <c r="C67" s="90">
        <v>81.8</v>
      </c>
      <c r="D67" s="90">
        <v>78.3</v>
      </c>
      <c r="E67" s="90">
        <v>99.8</v>
      </c>
      <c r="F67" s="90">
        <v>89.2</v>
      </c>
      <c r="G67" s="90">
        <v>107.8</v>
      </c>
      <c r="H67" s="90">
        <v>86</v>
      </c>
      <c r="I67" s="90">
        <v>101.3</v>
      </c>
      <c r="J67" s="90">
        <v>69.8</v>
      </c>
      <c r="K67" s="90">
        <v>82.9</v>
      </c>
      <c r="L67" s="90">
        <v>102.3</v>
      </c>
      <c r="M67" s="90">
        <v>80.7</v>
      </c>
      <c r="N67" s="90">
        <v>97.8</v>
      </c>
      <c r="O67" s="90">
        <f>SUM(C67:N67)</f>
        <v>1077.6999999999998</v>
      </c>
      <c r="P67" s="90">
        <v>104.2</v>
      </c>
      <c r="Q67" s="90">
        <v>94.9</v>
      </c>
      <c r="R67" s="90">
        <v>107.4</v>
      </c>
      <c r="S67" s="90">
        <v>51.3</v>
      </c>
      <c r="T67" s="90">
        <v>57.3</v>
      </c>
      <c r="U67" s="90">
        <v>56.3</v>
      </c>
      <c r="V67" s="91">
        <v>87.7</v>
      </c>
      <c r="W67" s="90">
        <v>65.7</v>
      </c>
      <c r="X67" s="91">
        <v>77.099999999999994</v>
      </c>
      <c r="Y67" s="90">
        <v>91.1</v>
      </c>
      <c r="Z67" s="90">
        <v>78.3</v>
      </c>
      <c r="AA67" s="90">
        <v>99.3</v>
      </c>
      <c r="AB67" s="91">
        <f>SUM(P67:AA67)</f>
        <v>970.6</v>
      </c>
      <c r="AC67" s="96">
        <f t="shared" si="2"/>
        <v>-107.0999999999998</v>
      </c>
      <c r="AD67" s="90">
        <f t="shared" si="30"/>
        <v>-9.9378305650923089</v>
      </c>
      <c r="AE67" s="13"/>
      <c r="AF67" s="13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2:91" ht="15.95" customHeight="1">
      <c r="B68" s="19" t="s">
        <v>75</v>
      </c>
      <c r="C68" s="90">
        <v>1.2</v>
      </c>
      <c r="D68" s="90">
        <v>2</v>
      </c>
      <c r="E68" s="90">
        <v>2.4</v>
      </c>
      <c r="F68" s="90">
        <v>2</v>
      </c>
      <c r="G68" s="90">
        <v>2.4</v>
      </c>
      <c r="H68" s="90">
        <v>2</v>
      </c>
      <c r="I68" s="90">
        <v>2.6</v>
      </c>
      <c r="J68" s="90">
        <v>2.2999999999999998</v>
      </c>
      <c r="K68" s="90">
        <v>2.1</v>
      </c>
      <c r="L68" s="90">
        <v>2.2000000000000002</v>
      </c>
      <c r="M68" s="90">
        <v>1.9</v>
      </c>
      <c r="N68" s="90">
        <v>1.2</v>
      </c>
      <c r="O68" s="90">
        <f>SUM(C68:N68)</f>
        <v>24.299999999999997</v>
      </c>
      <c r="P68" s="90">
        <v>1.2</v>
      </c>
      <c r="Q68" s="90">
        <v>1.8</v>
      </c>
      <c r="R68" s="90">
        <v>1.1000000000000001</v>
      </c>
      <c r="S68" s="90">
        <v>0</v>
      </c>
      <c r="T68" s="90">
        <v>0</v>
      </c>
      <c r="U68" s="90">
        <v>0</v>
      </c>
      <c r="V68" s="90">
        <v>0</v>
      </c>
      <c r="W68" s="90">
        <v>0</v>
      </c>
      <c r="X68" s="90">
        <v>0</v>
      </c>
      <c r="Y68" s="90">
        <v>0</v>
      </c>
      <c r="Z68" s="90">
        <v>0</v>
      </c>
      <c r="AA68" s="90">
        <v>0</v>
      </c>
      <c r="AB68" s="90">
        <f>SUM(P68:AA68)</f>
        <v>4.0999999999999996</v>
      </c>
      <c r="AC68" s="96">
        <f t="shared" si="2"/>
        <v>-20.199999999999996</v>
      </c>
      <c r="AD68" s="90">
        <f t="shared" si="30"/>
        <v>-83.127572016460888</v>
      </c>
      <c r="AE68" s="13"/>
      <c r="AF68" s="13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2:91" ht="15.95" customHeight="1">
      <c r="B69" s="28" t="s">
        <v>76</v>
      </c>
      <c r="C69" s="97">
        <v>24.8</v>
      </c>
      <c r="D69" s="97">
        <v>0.7</v>
      </c>
      <c r="E69" s="97">
        <v>10.4</v>
      </c>
      <c r="F69" s="97">
        <v>0.8</v>
      </c>
      <c r="G69" s="97">
        <v>0.4</v>
      </c>
      <c r="H69" s="97">
        <v>26.1</v>
      </c>
      <c r="I69" s="97">
        <v>0.3</v>
      </c>
      <c r="J69" s="97">
        <v>0.4</v>
      </c>
      <c r="K69" s="97">
        <v>0.5</v>
      </c>
      <c r="L69" s="97">
        <v>10.4</v>
      </c>
      <c r="M69" s="97">
        <v>10.5</v>
      </c>
      <c r="N69" s="97">
        <v>0.3</v>
      </c>
      <c r="O69" s="97">
        <f>SUM(C69:N69)</f>
        <v>85.6</v>
      </c>
      <c r="P69" s="97">
        <v>0.6</v>
      </c>
      <c r="Q69" s="97">
        <v>20.399999999999999</v>
      </c>
      <c r="R69" s="97">
        <v>0.3</v>
      </c>
      <c r="S69" s="97">
        <v>10.1</v>
      </c>
      <c r="T69" s="97">
        <v>0.4</v>
      </c>
      <c r="U69" s="97">
        <v>18.5</v>
      </c>
      <c r="V69" s="97">
        <v>0</v>
      </c>
      <c r="W69" s="97">
        <v>0</v>
      </c>
      <c r="X69" s="97">
        <v>0.1</v>
      </c>
      <c r="Y69" s="97">
        <v>0.3</v>
      </c>
      <c r="Z69" s="97">
        <v>0.3</v>
      </c>
      <c r="AA69" s="97">
        <v>1</v>
      </c>
      <c r="AB69" s="97">
        <f>SUM(P69:AA69)</f>
        <v>51.999999999999993</v>
      </c>
      <c r="AC69" s="98">
        <f t="shared" si="2"/>
        <v>-33.6</v>
      </c>
      <c r="AD69" s="97">
        <f t="shared" si="30"/>
        <v>-39.252336448598136</v>
      </c>
      <c r="AE69" s="13"/>
      <c r="AF69" s="13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2:91" ht="15.95" customHeight="1">
      <c r="B70" s="19" t="s">
        <v>77</v>
      </c>
      <c r="C70" s="90">
        <v>0.1</v>
      </c>
      <c r="D70" s="90">
        <v>0</v>
      </c>
      <c r="E70" s="90">
        <v>0.2</v>
      </c>
      <c r="F70" s="90">
        <v>0.1</v>
      </c>
      <c r="G70" s="90">
        <v>0</v>
      </c>
      <c r="H70" s="90">
        <v>1.1000000000000001</v>
      </c>
      <c r="I70" s="90">
        <v>0.1</v>
      </c>
      <c r="J70" s="90">
        <v>0</v>
      </c>
      <c r="K70" s="90">
        <v>0</v>
      </c>
      <c r="L70" s="90">
        <v>0.1</v>
      </c>
      <c r="M70" s="90">
        <v>0</v>
      </c>
      <c r="N70" s="90">
        <v>0</v>
      </c>
      <c r="O70" s="90">
        <f>SUM(C70:N70)</f>
        <v>1.7000000000000002</v>
      </c>
      <c r="P70" s="90">
        <v>0.6</v>
      </c>
      <c r="Q70" s="90">
        <v>0.1</v>
      </c>
      <c r="R70" s="90">
        <v>0</v>
      </c>
      <c r="S70" s="90">
        <v>0</v>
      </c>
      <c r="T70" s="90">
        <v>0</v>
      </c>
      <c r="U70" s="90">
        <v>0</v>
      </c>
      <c r="V70" s="90">
        <v>0</v>
      </c>
      <c r="W70" s="90">
        <v>0</v>
      </c>
      <c r="X70" s="90">
        <v>0</v>
      </c>
      <c r="Y70" s="90">
        <v>0</v>
      </c>
      <c r="Z70" s="90">
        <v>0</v>
      </c>
      <c r="AA70" s="90">
        <v>0.1</v>
      </c>
      <c r="AB70" s="90">
        <f>SUM(P70:AA70)</f>
        <v>0.79999999999999993</v>
      </c>
      <c r="AC70" s="96">
        <f t="shared" si="2"/>
        <v>-0.90000000000000024</v>
      </c>
      <c r="AD70" s="90">
        <f t="shared" si="30"/>
        <v>-52.941176470588246</v>
      </c>
      <c r="AE70" s="13"/>
      <c r="AF70" s="13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2:91" ht="15.95" customHeight="1">
      <c r="B71" s="18" t="s">
        <v>78</v>
      </c>
      <c r="C71" s="105">
        <f>SUM(C72:C74)</f>
        <v>1811.6</v>
      </c>
      <c r="D71" s="88">
        <f>SUM(D72:D74)</f>
        <v>1206.1000000000001</v>
      </c>
      <c r="E71" s="88">
        <f t="shared" ref="E71:Y71" si="40">SUM(E72:E74)</f>
        <v>1760.5</v>
      </c>
      <c r="F71" s="88">
        <f t="shared" si="40"/>
        <v>1671.5</v>
      </c>
      <c r="G71" s="88">
        <f t="shared" si="40"/>
        <v>1757.3</v>
      </c>
      <c r="H71" s="88">
        <f t="shared" si="40"/>
        <v>1472.1000000000001</v>
      </c>
      <c r="I71" s="88">
        <f t="shared" si="40"/>
        <v>1611.9</v>
      </c>
      <c r="J71" s="88">
        <f t="shared" si="40"/>
        <v>1789.9</v>
      </c>
      <c r="K71" s="88">
        <f t="shared" si="40"/>
        <v>1523.3</v>
      </c>
      <c r="L71" s="88">
        <f t="shared" si="40"/>
        <v>1350.7</v>
      </c>
      <c r="M71" s="88">
        <f t="shared" si="40"/>
        <v>1501.1</v>
      </c>
      <c r="N71" s="88">
        <f t="shared" si="40"/>
        <v>1197.1999999999998</v>
      </c>
      <c r="O71" s="88">
        <f t="shared" si="40"/>
        <v>18653.2</v>
      </c>
      <c r="P71" s="105">
        <f t="shared" si="40"/>
        <v>2277.3999999999996</v>
      </c>
      <c r="Q71" s="88">
        <f t="shared" si="40"/>
        <v>1517.6000000000001</v>
      </c>
      <c r="R71" s="88">
        <f t="shared" si="40"/>
        <v>1209.3999999999999</v>
      </c>
      <c r="S71" s="88">
        <f t="shared" si="40"/>
        <v>593.80000000000007</v>
      </c>
      <c r="T71" s="88">
        <f t="shared" si="40"/>
        <v>316.60000000000002</v>
      </c>
      <c r="U71" s="88">
        <f t="shared" si="40"/>
        <v>686.50000000000011</v>
      </c>
      <c r="V71" s="88">
        <f t="shared" si="40"/>
        <v>1196.8999999999999</v>
      </c>
      <c r="W71" s="88">
        <f t="shared" si="40"/>
        <v>1539.9</v>
      </c>
      <c r="X71" s="88">
        <f t="shared" si="40"/>
        <v>599.30000000000007</v>
      </c>
      <c r="Y71" s="88">
        <f t="shared" si="40"/>
        <v>853.2</v>
      </c>
      <c r="Z71" s="88">
        <f>SUM(Z72:Z74)</f>
        <v>843.9</v>
      </c>
      <c r="AA71" s="88">
        <f>SUM(AA72:AA74)</f>
        <v>1316.8999999999999</v>
      </c>
      <c r="AB71" s="88">
        <f>SUM(AB72:AB74)</f>
        <v>12951.400000000003</v>
      </c>
      <c r="AC71" s="89">
        <f t="shared" si="2"/>
        <v>-5701.7999999999975</v>
      </c>
      <c r="AD71" s="88">
        <f t="shared" si="30"/>
        <v>-30.56740934531339</v>
      </c>
      <c r="AE71" s="13"/>
      <c r="AF71" s="13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2:91" ht="15.95" customHeight="1">
      <c r="B72" s="32" t="s">
        <v>79</v>
      </c>
      <c r="C72" s="90">
        <v>28.3</v>
      </c>
      <c r="D72" s="90">
        <v>25.9</v>
      </c>
      <c r="E72" s="90">
        <v>23.9</v>
      </c>
      <c r="F72" s="90">
        <v>22.2</v>
      </c>
      <c r="G72" s="90">
        <v>23.5</v>
      </c>
      <c r="H72" s="90">
        <v>18</v>
      </c>
      <c r="I72" s="90">
        <v>22.5</v>
      </c>
      <c r="J72" s="90">
        <v>18.899999999999999</v>
      </c>
      <c r="K72" s="90">
        <v>18.8</v>
      </c>
      <c r="L72" s="90">
        <v>22.2</v>
      </c>
      <c r="M72" s="90">
        <v>24</v>
      </c>
      <c r="N72" s="90">
        <v>26.3</v>
      </c>
      <c r="O72" s="90">
        <f>SUM(C72:N72)</f>
        <v>274.5</v>
      </c>
      <c r="P72" s="90">
        <v>33.700000000000003</v>
      </c>
      <c r="Q72" s="90">
        <v>28.4</v>
      </c>
      <c r="R72" s="90">
        <v>12.1</v>
      </c>
      <c r="S72" s="90">
        <v>7.1</v>
      </c>
      <c r="T72" s="90">
        <v>10.3</v>
      </c>
      <c r="U72" s="90">
        <v>8.6999999999999993</v>
      </c>
      <c r="V72" s="91">
        <v>15.5</v>
      </c>
      <c r="W72" s="90">
        <v>11.7</v>
      </c>
      <c r="X72" s="90">
        <v>15.2</v>
      </c>
      <c r="Y72" s="90">
        <v>20.399999999999999</v>
      </c>
      <c r="Z72" s="90">
        <v>21.8</v>
      </c>
      <c r="AA72" s="90">
        <v>41.3</v>
      </c>
      <c r="AB72" s="90">
        <f>SUM(P72:AA72)</f>
        <v>226.2</v>
      </c>
      <c r="AC72" s="96">
        <f t="shared" ref="AC72:AC101" si="41">+AB72-O72</f>
        <v>-48.300000000000011</v>
      </c>
      <c r="AD72" s="90">
        <f t="shared" si="30"/>
        <v>-17.595628415300553</v>
      </c>
      <c r="AE72" s="13"/>
      <c r="AF72" s="13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2:91" ht="15.95" customHeight="1">
      <c r="B73" s="28" t="s">
        <v>80</v>
      </c>
      <c r="C73" s="108">
        <v>1702.3</v>
      </c>
      <c r="D73" s="97">
        <v>1142</v>
      </c>
      <c r="E73" s="97">
        <v>1636.8</v>
      </c>
      <c r="F73" s="97">
        <v>1558.6</v>
      </c>
      <c r="G73" s="97">
        <v>1605</v>
      </c>
      <c r="H73" s="97">
        <v>1304.9000000000001</v>
      </c>
      <c r="I73" s="97">
        <v>1495.7</v>
      </c>
      <c r="J73" s="97">
        <v>1577.9</v>
      </c>
      <c r="K73" s="97">
        <v>1372.6</v>
      </c>
      <c r="L73" s="97">
        <v>1269.8</v>
      </c>
      <c r="M73" s="97">
        <v>1135.8</v>
      </c>
      <c r="N73" s="97">
        <v>1070.0999999999999</v>
      </c>
      <c r="O73" s="108">
        <f>SUM(C73:N73)</f>
        <v>16871.5</v>
      </c>
      <c r="P73" s="108">
        <v>2150.6</v>
      </c>
      <c r="Q73" s="97">
        <v>1288.2</v>
      </c>
      <c r="R73" s="97">
        <v>1167</v>
      </c>
      <c r="S73" s="97">
        <v>572.1</v>
      </c>
      <c r="T73" s="97">
        <v>306.2</v>
      </c>
      <c r="U73" s="97">
        <v>659.1</v>
      </c>
      <c r="V73" s="97">
        <v>1109.5999999999999</v>
      </c>
      <c r="W73" s="97">
        <v>1407.3</v>
      </c>
      <c r="X73" s="97">
        <v>555.70000000000005</v>
      </c>
      <c r="Y73" s="97">
        <v>720.6</v>
      </c>
      <c r="Z73" s="97">
        <v>656.7</v>
      </c>
      <c r="AA73" s="97">
        <v>1094</v>
      </c>
      <c r="AB73" s="108">
        <f>SUM(P73:AA73)</f>
        <v>11687.100000000002</v>
      </c>
      <c r="AC73" s="98">
        <f t="shared" si="41"/>
        <v>-5184.3999999999978</v>
      </c>
      <c r="AD73" s="97">
        <f t="shared" si="30"/>
        <v>-30.728743739442244</v>
      </c>
      <c r="AE73" s="13"/>
      <c r="AF73" s="13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2:91" ht="15.95" customHeight="1">
      <c r="B74" s="32" t="s">
        <v>33</v>
      </c>
      <c r="C74" s="91">
        <v>81</v>
      </c>
      <c r="D74" s="90">
        <v>38.200000000000003</v>
      </c>
      <c r="E74" s="90">
        <v>99.8</v>
      </c>
      <c r="F74" s="90">
        <v>90.7</v>
      </c>
      <c r="G74" s="90">
        <v>128.80000000000001</v>
      </c>
      <c r="H74" s="90">
        <v>149.19999999999999</v>
      </c>
      <c r="I74" s="90">
        <v>93.7</v>
      </c>
      <c r="J74" s="90">
        <v>193.1</v>
      </c>
      <c r="K74" s="90">
        <v>131.9</v>
      </c>
      <c r="L74" s="90">
        <v>58.7</v>
      </c>
      <c r="M74" s="90">
        <v>341.3</v>
      </c>
      <c r="N74" s="90">
        <v>100.8</v>
      </c>
      <c r="O74" s="90">
        <f>SUM(C74:N74)</f>
        <v>1507.2</v>
      </c>
      <c r="P74" s="91">
        <v>93.1</v>
      </c>
      <c r="Q74" s="90">
        <v>201</v>
      </c>
      <c r="R74" s="90">
        <v>30.3</v>
      </c>
      <c r="S74" s="90">
        <v>14.6</v>
      </c>
      <c r="T74" s="90">
        <v>0.1</v>
      </c>
      <c r="U74" s="90">
        <v>18.7</v>
      </c>
      <c r="V74" s="90">
        <v>71.8</v>
      </c>
      <c r="W74" s="90">
        <v>120.9</v>
      </c>
      <c r="X74" s="91">
        <v>28.4</v>
      </c>
      <c r="Y74" s="90">
        <v>112.2</v>
      </c>
      <c r="Z74" s="90">
        <v>165.4</v>
      </c>
      <c r="AA74" s="90">
        <v>181.6</v>
      </c>
      <c r="AB74" s="90">
        <f>SUM(P74:AA74)</f>
        <v>1038.1000000000001</v>
      </c>
      <c r="AC74" s="96">
        <f t="shared" si="41"/>
        <v>-469.09999999999991</v>
      </c>
      <c r="AD74" s="90">
        <f t="shared" si="30"/>
        <v>-31.123938428874727</v>
      </c>
      <c r="AE74" s="13"/>
      <c r="AF74" s="13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2:91" ht="15.95" customHeight="1">
      <c r="B75" s="31" t="s">
        <v>81</v>
      </c>
      <c r="C75" s="88">
        <f>SUM(C76:C78)</f>
        <v>341.50000000000006</v>
      </c>
      <c r="D75" s="88">
        <f>SUM(D76:D78)</f>
        <v>454.70000000000005</v>
      </c>
      <c r="E75" s="88">
        <f t="shared" ref="E75:Y75" si="42">SUM(E76:E78)</f>
        <v>428.1</v>
      </c>
      <c r="F75" s="88">
        <f t="shared" si="42"/>
        <v>452.5</v>
      </c>
      <c r="G75" s="88">
        <f t="shared" si="42"/>
        <v>377.79999999999995</v>
      </c>
      <c r="H75" s="88">
        <f t="shared" si="42"/>
        <v>350.40000000000003</v>
      </c>
      <c r="I75" s="88">
        <f t="shared" si="42"/>
        <v>330.09999999999997</v>
      </c>
      <c r="J75" s="88">
        <f t="shared" si="42"/>
        <v>311.29999999999995</v>
      </c>
      <c r="K75" s="88">
        <f t="shared" si="42"/>
        <v>283.60000000000002</v>
      </c>
      <c r="L75" s="88">
        <f t="shared" si="42"/>
        <v>286.5</v>
      </c>
      <c r="M75" s="88">
        <f t="shared" si="42"/>
        <v>296.5</v>
      </c>
      <c r="N75" s="88">
        <f t="shared" si="42"/>
        <v>330.90000000000003</v>
      </c>
      <c r="O75" s="88">
        <f t="shared" si="42"/>
        <v>4243.8999999999996</v>
      </c>
      <c r="P75" s="88">
        <f t="shared" si="42"/>
        <v>350.49999999999994</v>
      </c>
      <c r="Q75" s="88">
        <f t="shared" si="42"/>
        <v>414.8</v>
      </c>
      <c r="R75" s="88">
        <f t="shared" si="42"/>
        <v>361.00000000000006</v>
      </c>
      <c r="S75" s="88">
        <f t="shared" si="42"/>
        <v>132.30000000000001</v>
      </c>
      <c r="T75" s="88">
        <f t="shared" si="42"/>
        <v>37</v>
      </c>
      <c r="U75" s="88">
        <f t="shared" si="42"/>
        <v>61.4</v>
      </c>
      <c r="V75" s="88">
        <f t="shared" si="42"/>
        <v>107.4</v>
      </c>
      <c r="W75" s="88">
        <f t="shared" si="42"/>
        <v>134.5</v>
      </c>
      <c r="X75" s="105">
        <f t="shared" si="42"/>
        <v>196.50000000000003</v>
      </c>
      <c r="Y75" s="88">
        <f t="shared" si="42"/>
        <v>183.29999999999998</v>
      </c>
      <c r="Z75" s="88">
        <f>SUM(Z76:Z78)</f>
        <v>214.4</v>
      </c>
      <c r="AA75" s="88">
        <f>SUM(AA76:AA78)</f>
        <v>291.99999999999994</v>
      </c>
      <c r="AB75" s="88">
        <f>SUM(AB76:AB78)</f>
        <v>2485.1</v>
      </c>
      <c r="AC75" s="89">
        <f t="shared" si="41"/>
        <v>-1758.7999999999997</v>
      </c>
      <c r="AD75" s="88">
        <f t="shared" si="30"/>
        <v>-41.443012323570301</v>
      </c>
      <c r="AE75" s="13"/>
      <c r="AF75" s="13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2:91" ht="15.95" customHeight="1">
      <c r="B76" s="19" t="s">
        <v>82</v>
      </c>
      <c r="C76" s="90">
        <v>259.3</v>
      </c>
      <c r="D76" s="90">
        <v>388.3</v>
      </c>
      <c r="E76" s="90">
        <v>352.8</v>
      </c>
      <c r="F76" s="90">
        <v>380.8</v>
      </c>
      <c r="G76" s="90">
        <v>305.89999999999998</v>
      </c>
      <c r="H76" s="90">
        <v>286.2</v>
      </c>
      <c r="I76" s="90">
        <v>252.1</v>
      </c>
      <c r="J76" s="90">
        <v>255.7</v>
      </c>
      <c r="K76" s="90">
        <v>237.8</v>
      </c>
      <c r="L76" s="90">
        <v>234.2</v>
      </c>
      <c r="M76" s="90">
        <v>256.60000000000002</v>
      </c>
      <c r="N76" s="90">
        <v>284.10000000000002</v>
      </c>
      <c r="O76" s="90">
        <f>SUM(C76:N76)</f>
        <v>3493.7999999999997</v>
      </c>
      <c r="P76" s="90">
        <v>286.39999999999998</v>
      </c>
      <c r="Q76" s="90">
        <v>362.4</v>
      </c>
      <c r="R76" s="90">
        <v>325.10000000000002</v>
      </c>
      <c r="S76" s="91">
        <v>131.9</v>
      </c>
      <c r="T76" s="91">
        <v>28.2</v>
      </c>
      <c r="U76" s="91">
        <v>35.6</v>
      </c>
      <c r="V76" s="91">
        <v>69.7</v>
      </c>
      <c r="W76" s="91">
        <v>88.3</v>
      </c>
      <c r="X76" s="91">
        <v>146.30000000000001</v>
      </c>
      <c r="Y76" s="90">
        <v>124</v>
      </c>
      <c r="Z76" s="90">
        <v>160.9</v>
      </c>
      <c r="AA76" s="90">
        <v>250.2</v>
      </c>
      <c r="AB76" s="90">
        <f>SUM(P76:AA76)</f>
        <v>2009</v>
      </c>
      <c r="AC76" s="96">
        <f t="shared" si="41"/>
        <v>-1484.7999999999997</v>
      </c>
      <c r="AD76" s="90">
        <f t="shared" si="30"/>
        <v>-42.49813956150895</v>
      </c>
      <c r="AE76" s="13"/>
      <c r="AF76" s="13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2:91" ht="15.95" customHeight="1">
      <c r="B77" s="19" t="s">
        <v>83</v>
      </c>
      <c r="C77" s="90">
        <v>79.400000000000006</v>
      </c>
      <c r="D77" s="90">
        <v>63.8</v>
      </c>
      <c r="E77" s="90">
        <v>72.5</v>
      </c>
      <c r="F77" s="90">
        <v>69</v>
      </c>
      <c r="G77" s="90">
        <v>68.7</v>
      </c>
      <c r="H77" s="90">
        <v>61.6</v>
      </c>
      <c r="I77" s="90">
        <v>75.099999999999994</v>
      </c>
      <c r="J77" s="90">
        <v>52.7</v>
      </c>
      <c r="K77" s="90">
        <v>43.2</v>
      </c>
      <c r="L77" s="90">
        <v>49.3</v>
      </c>
      <c r="M77" s="90">
        <v>37.4</v>
      </c>
      <c r="N77" s="90">
        <v>44.6</v>
      </c>
      <c r="O77" s="90">
        <f>SUM(C77:N77)</f>
        <v>717.30000000000007</v>
      </c>
      <c r="P77" s="90">
        <v>61.4</v>
      </c>
      <c r="Q77" s="90">
        <v>49.8</v>
      </c>
      <c r="R77" s="90">
        <v>34.1</v>
      </c>
      <c r="S77" s="91">
        <v>0.4</v>
      </c>
      <c r="T77" s="91">
        <v>8.6999999999999993</v>
      </c>
      <c r="U77" s="91">
        <v>25.2</v>
      </c>
      <c r="V77" s="91">
        <v>36.200000000000003</v>
      </c>
      <c r="W77" s="91">
        <v>44.2</v>
      </c>
      <c r="X77" s="91">
        <v>47.9</v>
      </c>
      <c r="Y77" s="90">
        <v>56.1</v>
      </c>
      <c r="Z77" s="90">
        <v>50.5</v>
      </c>
      <c r="AA77" s="90">
        <v>39.9</v>
      </c>
      <c r="AB77" s="90">
        <f>SUM(P77:AA77)</f>
        <v>454.39999999999992</v>
      </c>
      <c r="AC77" s="96">
        <f t="shared" si="41"/>
        <v>-262.90000000000015</v>
      </c>
      <c r="AD77" s="90">
        <f t="shared" si="30"/>
        <v>-36.65133138156979</v>
      </c>
      <c r="AE77" s="13"/>
      <c r="AF77" s="13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2:91" ht="15.95" customHeight="1">
      <c r="B78" s="19" t="s">
        <v>33</v>
      </c>
      <c r="C78" s="90">
        <v>2.8</v>
      </c>
      <c r="D78" s="90">
        <v>2.6</v>
      </c>
      <c r="E78" s="90">
        <v>2.8</v>
      </c>
      <c r="F78" s="90">
        <v>2.7</v>
      </c>
      <c r="G78" s="90">
        <v>3.2</v>
      </c>
      <c r="H78" s="90">
        <v>2.6</v>
      </c>
      <c r="I78" s="90">
        <v>2.9</v>
      </c>
      <c r="J78" s="90">
        <v>2.9</v>
      </c>
      <c r="K78" s="90">
        <v>2.6</v>
      </c>
      <c r="L78" s="90">
        <v>3</v>
      </c>
      <c r="M78" s="90">
        <v>2.5</v>
      </c>
      <c r="N78" s="90">
        <v>2.2000000000000002</v>
      </c>
      <c r="O78" s="90">
        <f>SUM(C78:N78)</f>
        <v>32.799999999999997</v>
      </c>
      <c r="P78" s="90">
        <v>2.7</v>
      </c>
      <c r="Q78" s="90">
        <v>2.6</v>
      </c>
      <c r="R78" s="90">
        <v>1.8</v>
      </c>
      <c r="S78" s="91">
        <v>0</v>
      </c>
      <c r="T78" s="91">
        <v>0.1</v>
      </c>
      <c r="U78" s="91">
        <v>0.6</v>
      </c>
      <c r="V78" s="91">
        <v>1.5</v>
      </c>
      <c r="W78" s="91">
        <v>2</v>
      </c>
      <c r="X78" s="91">
        <v>2.2999999999999998</v>
      </c>
      <c r="Y78" s="90">
        <v>3.2</v>
      </c>
      <c r="Z78" s="90">
        <v>3</v>
      </c>
      <c r="AA78" s="90">
        <v>1.9</v>
      </c>
      <c r="AB78" s="90">
        <f>SUM(P78:AA78)</f>
        <v>21.7</v>
      </c>
      <c r="AC78" s="96">
        <f t="shared" si="41"/>
        <v>-11.099999999999998</v>
      </c>
      <c r="AD78" s="90">
        <f t="shared" si="30"/>
        <v>-33.841463414634141</v>
      </c>
      <c r="AE78" s="13"/>
      <c r="AF78" s="13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2:91" ht="15.95" customHeight="1">
      <c r="B79" s="31" t="s">
        <v>84</v>
      </c>
      <c r="C79" s="88">
        <f>+C80+C81</f>
        <v>9.8000000000000007</v>
      </c>
      <c r="D79" s="88">
        <f t="shared" ref="D79:Y79" si="43">+D80+D81</f>
        <v>5.0999999999999996</v>
      </c>
      <c r="E79" s="88">
        <f t="shared" si="43"/>
        <v>5.3</v>
      </c>
      <c r="F79" s="88">
        <f t="shared" si="43"/>
        <v>4.7</v>
      </c>
      <c r="G79" s="88">
        <f t="shared" si="43"/>
        <v>39.6</v>
      </c>
      <c r="H79" s="88">
        <f t="shared" si="43"/>
        <v>35.9</v>
      </c>
      <c r="I79" s="88">
        <f t="shared" si="43"/>
        <v>5.2</v>
      </c>
      <c r="J79" s="88">
        <f t="shared" si="43"/>
        <v>16.700000000000003</v>
      </c>
      <c r="K79" s="88">
        <f t="shared" si="43"/>
        <v>725.3</v>
      </c>
      <c r="L79" s="88">
        <f t="shared" si="43"/>
        <v>322.60000000000002</v>
      </c>
      <c r="M79" s="88">
        <f t="shared" si="43"/>
        <v>4.5</v>
      </c>
      <c r="N79" s="88">
        <f t="shared" si="43"/>
        <v>15.8</v>
      </c>
      <c r="O79" s="88">
        <f t="shared" si="43"/>
        <v>1190.5</v>
      </c>
      <c r="P79" s="88">
        <f t="shared" si="43"/>
        <v>4.5999999999999996</v>
      </c>
      <c r="Q79" s="88">
        <f t="shared" si="43"/>
        <v>4.5999999999999996</v>
      </c>
      <c r="R79" s="88">
        <f t="shared" si="43"/>
        <v>3.2</v>
      </c>
      <c r="S79" s="88">
        <f t="shared" si="43"/>
        <v>0.3</v>
      </c>
      <c r="T79" s="88">
        <f t="shared" si="43"/>
        <v>132</v>
      </c>
      <c r="U79" s="88">
        <f t="shared" si="43"/>
        <v>404.40000000000003</v>
      </c>
      <c r="V79" s="88">
        <f t="shared" si="43"/>
        <v>484.90000000000003</v>
      </c>
      <c r="W79" s="88">
        <f t="shared" si="43"/>
        <v>128.80000000000001</v>
      </c>
      <c r="X79" s="88">
        <f t="shared" si="43"/>
        <v>6.1</v>
      </c>
      <c r="Y79" s="88">
        <f t="shared" si="43"/>
        <v>7.6</v>
      </c>
      <c r="Z79" s="88">
        <f>+Z80+Z81</f>
        <v>6.9</v>
      </c>
      <c r="AA79" s="88">
        <f>+AA80+AA81</f>
        <v>6.1</v>
      </c>
      <c r="AB79" s="88">
        <f>+AB80+AB81</f>
        <v>1189.5</v>
      </c>
      <c r="AC79" s="96">
        <f t="shared" si="41"/>
        <v>-1</v>
      </c>
      <c r="AD79" s="90">
        <f t="shared" si="30"/>
        <v>-8.3998320033599333E-2</v>
      </c>
      <c r="AE79" s="13"/>
      <c r="AF79" s="13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2:91" ht="15.95" customHeight="1">
      <c r="B80" s="33" t="s">
        <v>80</v>
      </c>
      <c r="C80" s="97">
        <v>5.5</v>
      </c>
      <c r="D80" s="97">
        <v>0</v>
      </c>
      <c r="E80" s="97">
        <v>0</v>
      </c>
      <c r="F80" s="97">
        <v>0</v>
      </c>
      <c r="G80" s="97">
        <v>33.9</v>
      </c>
      <c r="H80" s="97">
        <v>31.3</v>
      </c>
      <c r="I80" s="97">
        <v>0</v>
      </c>
      <c r="J80" s="97">
        <v>11.8</v>
      </c>
      <c r="K80" s="97">
        <v>720.8</v>
      </c>
      <c r="L80" s="97">
        <v>317.3</v>
      </c>
      <c r="M80" s="97">
        <v>0</v>
      </c>
      <c r="N80" s="97">
        <v>11.9</v>
      </c>
      <c r="O80" s="97">
        <f>SUM(C80:N80)</f>
        <v>1132.5</v>
      </c>
      <c r="P80" s="97">
        <v>0</v>
      </c>
      <c r="Q80" s="97">
        <v>0</v>
      </c>
      <c r="R80" s="97">
        <v>0</v>
      </c>
      <c r="S80" s="97">
        <v>0</v>
      </c>
      <c r="T80" s="97">
        <v>131.6</v>
      </c>
      <c r="U80" s="97">
        <v>402.1</v>
      </c>
      <c r="V80" s="97">
        <v>481.8</v>
      </c>
      <c r="W80" s="97">
        <v>125</v>
      </c>
      <c r="X80" s="97">
        <v>2.2999999999999998</v>
      </c>
      <c r="Y80" s="97">
        <v>3</v>
      </c>
      <c r="Z80" s="97">
        <v>2.4</v>
      </c>
      <c r="AA80" s="97">
        <v>3.1</v>
      </c>
      <c r="AB80" s="97">
        <f>SUM(P80:AA80)</f>
        <v>1151.3</v>
      </c>
      <c r="AC80" s="98">
        <f t="shared" si="41"/>
        <v>18.799999999999955</v>
      </c>
      <c r="AD80" s="97">
        <f t="shared" si="30"/>
        <v>1.6600441501103711</v>
      </c>
      <c r="AE80" s="13"/>
      <c r="AF80" s="13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2:91" ht="15.95" customHeight="1">
      <c r="B81" s="16" t="s">
        <v>33</v>
      </c>
      <c r="C81" s="90">
        <v>4.3</v>
      </c>
      <c r="D81" s="90">
        <v>5.0999999999999996</v>
      </c>
      <c r="E81" s="90">
        <v>5.3</v>
      </c>
      <c r="F81" s="90">
        <v>4.7</v>
      </c>
      <c r="G81" s="90">
        <v>5.7</v>
      </c>
      <c r="H81" s="90">
        <v>4.5999999999999996</v>
      </c>
      <c r="I81" s="90">
        <v>5.2</v>
      </c>
      <c r="J81" s="90">
        <v>4.9000000000000004</v>
      </c>
      <c r="K81" s="90">
        <v>4.5</v>
      </c>
      <c r="L81" s="90">
        <v>5.3</v>
      </c>
      <c r="M81" s="90">
        <v>4.5</v>
      </c>
      <c r="N81" s="90">
        <v>3.9</v>
      </c>
      <c r="O81" s="90">
        <f>SUM(C81:N81)</f>
        <v>57.999999999999993</v>
      </c>
      <c r="P81" s="90">
        <v>4.5999999999999996</v>
      </c>
      <c r="Q81" s="90">
        <v>4.5999999999999996</v>
      </c>
      <c r="R81" s="90">
        <v>3.2</v>
      </c>
      <c r="S81" s="90">
        <v>0.3</v>
      </c>
      <c r="T81" s="90">
        <v>0.4</v>
      </c>
      <c r="U81" s="90">
        <v>2.2999999999999998</v>
      </c>
      <c r="V81" s="90">
        <v>3.1</v>
      </c>
      <c r="W81" s="90">
        <v>3.8</v>
      </c>
      <c r="X81" s="90">
        <v>3.8</v>
      </c>
      <c r="Y81" s="90">
        <v>4.5999999999999996</v>
      </c>
      <c r="Z81" s="90">
        <v>4.5</v>
      </c>
      <c r="AA81" s="90">
        <v>3</v>
      </c>
      <c r="AB81" s="90">
        <f>SUM(P81:AA81)</f>
        <v>38.200000000000003</v>
      </c>
      <c r="AC81" s="96">
        <f t="shared" si="41"/>
        <v>-19.79999999999999</v>
      </c>
      <c r="AD81" s="90">
        <f t="shared" si="30"/>
        <v>-34.13793103448274</v>
      </c>
      <c r="AE81" s="13"/>
      <c r="AF81" s="13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2:91" ht="15.95" customHeight="1">
      <c r="B82" s="12" t="s">
        <v>85</v>
      </c>
      <c r="C82" s="88">
        <f>+C83+C88+C89</f>
        <v>772.1</v>
      </c>
      <c r="D82" s="88">
        <f>+D83+D88+D89</f>
        <v>834.3</v>
      </c>
      <c r="E82" s="88">
        <f t="shared" ref="E82:Y82" si="44">+E83+E88+E89</f>
        <v>1112</v>
      </c>
      <c r="F82" s="88">
        <f t="shared" si="44"/>
        <v>794.8</v>
      </c>
      <c r="G82" s="88">
        <f t="shared" si="44"/>
        <v>1004.9000000000001</v>
      </c>
      <c r="H82" s="88">
        <f t="shared" si="44"/>
        <v>4696.2000000000007</v>
      </c>
      <c r="I82" s="88">
        <f t="shared" si="44"/>
        <v>1316.1</v>
      </c>
      <c r="J82" s="88">
        <f t="shared" si="44"/>
        <v>1256.9000000000001</v>
      </c>
      <c r="K82" s="88">
        <f t="shared" si="44"/>
        <v>929</v>
      </c>
      <c r="L82" s="88">
        <f t="shared" si="44"/>
        <v>1191.5999999999999</v>
      </c>
      <c r="M82" s="88">
        <f t="shared" si="44"/>
        <v>1012.9</v>
      </c>
      <c r="N82" s="88">
        <f t="shared" si="44"/>
        <v>1171.7</v>
      </c>
      <c r="O82" s="88">
        <f t="shared" si="44"/>
        <v>16092.5</v>
      </c>
      <c r="P82" s="88">
        <f t="shared" si="44"/>
        <v>1041.4000000000001</v>
      </c>
      <c r="Q82" s="88">
        <f t="shared" si="44"/>
        <v>1014.9000000000001</v>
      </c>
      <c r="R82" s="88">
        <f t="shared" si="44"/>
        <v>2443.6999999999998</v>
      </c>
      <c r="S82" s="88">
        <f t="shared" si="44"/>
        <v>845.7</v>
      </c>
      <c r="T82" s="88">
        <f t="shared" si="44"/>
        <v>848.80000000000007</v>
      </c>
      <c r="U82" s="88">
        <f t="shared" si="44"/>
        <v>1024.3</v>
      </c>
      <c r="V82" s="88">
        <f t="shared" si="44"/>
        <v>1210.7</v>
      </c>
      <c r="W82" s="88">
        <f t="shared" si="44"/>
        <v>5494.4999999999991</v>
      </c>
      <c r="X82" s="88">
        <f t="shared" si="44"/>
        <v>6999.6</v>
      </c>
      <c r="Y82" s="88">
        <f t="shared" si="44"/>
        <v>4165.2999999999993</v>
      </c>
      <c r="Z82" s="88">
        <f>+Z83+Z88+Z89</f>
        <v>1227.7</v>
      </c>
      <c r="AA82" s="88">
        <f>+AA83+AA88+AA89</f>
        <v>1450.5</v>
      </c>
      <c r="AB82" s="88">
        <f>+AB83+AB88+AB89</f>
        <v>27767.1</v>
      </c>
      <c r="AC82" s="89">
        <f t="shared" si="41"/>
        <v>11674.599999999999</v>
      </c>
      <c r="AD82" s="88">
        <f t="shared" si="30"/>
        <v>72.546838589404999</v>
      </c>
      <c r="AE82" s="13"/>
      <c r="AF82" s="13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2:91" ht="15.95" customHeight="1">
      <c r="B83" s="31" t="s">
        <v>86</v>
      </c>
      <c r="C83" s="88">
        <f>SUM(C84:C87)</f>
        <v>233.1</v>
      </c>
      <c r="D83" s="88">
        <f>SUM(D84:D87)</f>
        <v>238.70000000000002</v>
      </c>
      <c r="E83" s="88">
        <f t="shared" ref="E83:Y83" si="45">SUM(E84:E87)</f>
        <v>353.3</v>
      </c>
      <c r="F83" s="88">
        <f t="shared" si="45"/>
        <v>259</v>
      </c>
      <c r="G83" s="88">
        <f t="shared" si="45"/>
        <v>283.2</v>
      </c>
      <c r="H83" s="88">
        <f t="shared" si="45"/>
        <v>3347.4000000000005</v>
      </c>
      <c r="I83" s="88">
        <f t="shared" si="45"/>
        <v>219.7</v>
      </c>
      <c r="J83" s="88">
        <f t="shared" si="45"/>
        <v>209.2</v>
      </c>
      <c r="K83" s="88">
        <f t="shared" si="45"/>
        <v>182.9</v>
      </c>
      <c r="L83" s="88">
        <f t="shared" si="45"/>
        <v>270.2</v>
      </c>
      <c r="M83" s="88">
        <f t="shared" si="45"/>
        <v>178.4</v>
      </c>
      <c r="N83" s="88">
        <f t="shared" si="45"/>
        <v>528</v>
      </c>
      <c r="O83" s="88">
        <f t="shared" si="45"/>
        <v>6303.1</v>
      </c>
      <c r="P83" s="88">
        <f t="shared" si="45"/>
        <v>307.2</v>
      </c>
      <c r="Q83" s="88">
        <f t="shared" si="45"/>
        <v>218.5</v>
      </c>
      <c r="R83" s="88">
        <f t="shared" si="45"/>
        <v>224.2</v>
      </c>
      <c r="S83" s="88">
        <f t="shared" si="45"/>
        <v>247.20000000000002</v>
      </c>
      <c r="T83" s="88">
        <f t="shared" si="45"/>
        <v>295.10000000000002</v>
      </c>
      <c r="U83" s="88">
        <f t="shared" si="45"/>
        <v>372.5</v>
      </c>
      <c r="V83" s="88">
        <f t="shared" si="45"/>
        <v>371.29999999999995</v>
      </c>
      <c r="W83" s="88">
        <f t="shared" si="45"/>
        <v>4808.2</v>
      </c>
      <c r="X83" s="88">
        <f t="shared" si="45"/>
        <v>6286.5</v>
      </c>
      <c r="Y83" s="88">
        <f t="shared" si="45"/>
        <v>3249.7999999999997</v>
      </c>
      <c r="Z83" s="88">
        <f>SUM(Z84:Z87)</f>
        <v>404.2</v>
      </c>
      <c r="AA83" s="88">
        <f>SUM(AA84:AA87)</f>
        <v>489.79999999999995</v>
      </c>
      <c r="AB83" s="88">
        <f>SUM(AB84:AB87)</f>
        <v>17274.5</v>
      </c>
      <c r="AC83" s="89">
        <f t="shared" si="41"/>
        <v>10971.4</v>
      </c>
      <c r="AD83" s="88">
        <f t="shared" si="30"/>
        <v>174.06355602798621</v>
      </c>
      <c r="AE83" s="13"/>
      <c r="AF83" s="13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2:91" ht="15.95" customHeight="1">
      <c r="B84" s="19" t="s">
        <v>87</v>
      </c>
      <c r="C84" s="90">
        <v>0</v>
      </c>
      <c r="D84" s="90">
        <v>0</v>
      </c>
      <c r="E84" s="90">
        <v>0</v>
      </c>
      <c r="F84" s="90">
        <v>0</v>
      </c>
      <c r="G84" s="90">
        <v>0</v>
      </c>
      <c r="H84" s="90">
        <v>3150</v>
      </c>
      <c r="I84" s="90">
        <v>0</v>
      </c>
      <c r="J84" s="90">
        <v>0</v>
      </c>
      <c r="K84" s="90">
        <v>0</v>
      </c>
      <c r="L84" s="90">
        <v>0</v>
      </c>
      <c r="M84" s="90">
        <v>0</v>
      </c>
      <c r="N84" s="90">
        <v>0</v>
      </c>
      <c r="O84" s="90">
        <f t="shared" ref="O84:O91" si="46">SUM(C84:N84)</f>
        <v>3150</v>
      </c>
      <c r="P84" s="90">
        <v>0</v>
      </c>
      <c r="Q84" s="90">
        <v>0</v>
      </c>
      <c r="R84" s="90">
        <v>0</v>
      </c>
      <c r="S84" s="90">
        <v>0</v>
      </c>
      <c r="T84" s="90">
        <v>0</v>
      </c>
      <c r="U84" s="90">
        <v>0</v>
      </c>
      <c r="V84" s="90">
        <v>0</v>
      </c>
      <c r="W84" s="90">
        <v>4624.7</v>
      </c>
      <c r="X84" s="90">
        <v>6053.6</v>
      </c>
      <c r="Y84" s="90">
        <v>0</v>
      </c>
      <c r="Z84" s="90">
        <v>0</v>
      </c>
      <c r="AA84" s="90">
        <v>0</v>
      </c>
      <c r="AB84" s="90">
        <f t="shared" ref="AB84:AB91" si="47">SUM(P84:AA84)</f>
        <v>10678.3</v>
      </c>
      <c r="AC84" s="34">
        <f t="shared" si="41"/>
        <v>7528.2999999999993</v>
      </c>
      <c r="AD84" s="90">
        <f t="shared" si="30"/>
        <v>238.99365079365077</v>
      </c>
      <c r="AE84" s="13"/>
      <c r="AF84" s="13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2:91" ht="15.95" customHeight="1">
      <c r="B85" s="19" t="s">
        <v>88</v>
      </c>
      <c r="C85" s="90">
        <v>5.0999999999999996</v>
      </c>
      <c r="D85" s="90">
        <v>28.3</v>
      </c>
      <c r="E85" s="90">
        <v>191.9</v>
      </c>
      <c r="F85" s="90">
        <v>60.2</v>
      </c>
      <c r="G85" s="90">
        <v>130.69999999999999</v>
      </c>
      <c r="H85" s="90">
        <v>16.8</v>
      </c>
      <c r="I85" s="90">
        <v>13</v>
      </c>
      <c r="J85" s="90">
        <v>4.7</v>
      </c>
      <c r="K85" s="90">
        <v>9.4</v>
      </c>
      <c r="L85" s="90">
        <v>20.9</v>
      </c>
      <c r="M85" s="90">
        <v>1.6</v>
      </c>
      <c r="N85" s="90">
        <v>261.7</v>
      </c>
      <c r="O85" s="90">
        <f t="shared" si="46"/>
        <v>744.3</v>
      </c>
      <c r="P85" s="90">
        <v>0</v>
      </c>
      <c r="Q85" s="90">
        <v>7</v>
      </c>
      <c r="R85" s="90">
        <v>7.5</v>
      </c>
      <c r="S85" s="90">
        <v>4.9000000000000004</v>
      </c>
      <c r="T85" s="90">
        <v>59.2</v>
      </c>
      <c r="U85" s="90">
        <v>166.4</v>
      </c>
      <c r="V85" s="90">
        <v>131.19999999999999</v>
      </c>
      <c r="W85" s="90">
        <v>0</v>
      </c>
      <c r="X85" s="90">
        <v>12.2</v>
      </c>
      <c r="Y85" s="90">
        <v>175.1</v>
      </c>
      <c r="Z85" s="90">
        <v>153.80000000000001</v>
      </c>
      <c r="AA85" s="90">
        <v>144.6</v>
      </c>
      <c r="AB85" s="90">
        <f t="shared" si="47"/>
        <v>861.9</v>
      </c>
      <c r="AC85" s="96">
        <f t="shared" si="41"/>
        <v>117.60000000000002</v>
      </c>
      <c r="AD85" s="88">
        <f t="shared" si="30"/>
        <v>15.800080612656192</v>
      </c>
      <c r="AE85" s="13"/>
      <c r="AF85" s="13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2:91" ht="15.95" customHeight="1">
      <c r="B86" s="19" t="s">
        <v>89</v>
      </c>
      <c r="C86" s="90">
        <v>228</v>
      </c>
      <c r="D86" s="90">
        <v>210.4</v>
      </c>
      <c r="E86" s="90">
        <v>161.4</v>
      </c>
      <c r="F86" s="90">
        <v>198.8</v>
      </c>
      <c r="G86" s="90">
        <v>152.5</v>
      </c>
      <c r="H86" s="90">
        <v>179.3</v>
      </c>
      <c r="I86" s="90">
        <v>206.7</v>
      </c>
      <c r="J86" s="90">
        <v>204.5</v>
      </c>
      <c r="K86" s="90">
        <v>172.9</v>
      </c>
      <c r="L86" s="90">
        <v>249.3</v>
      </c>
      <c r="M86" s="90">
        <v>176.8</v>
      </c>
      <c r="N86" s="90">
        <v>266.3</v>
      </c>
      <c r="O86" s="90">
        <f t="shared" si="46"/>
        <v>2406.9</v>
      </c>
      <c r="P86" s="90">
        <v>307.2</v>
      </c>
      <c r="Q86" s="90">
        <v>211.5</v>
      </c>
      <c r="R86" s="90">
        <v>216.7</v>
      </c>
      <c r="S86" s="90">
        <v>242.3</v>
      </c>
      <c r="T86" s="91">
        <v>235.9</v>
      </c>
      <c r="U86" s="90">
        <v>206.1</v>
      </c>
      <c r="V86" s="90">
        <v>240.1</v>
      </c>
      <c r="W86" s="90">
        <v>183.5</v>
      </c>
      <c r="X86" s="90">
        <v>220.7</v>
      </c>
      <c r="Y86" s="90">
        <v>3074.7</v>
      </c>
      <c r="Z86" s="90">
        <v>222.7</v>
      </c>
      <c r="AA86" s="90">
        <v>345.2</v>
      </c>
      <c r="AB86" s="90">
        <f t="shared" si="47"/>
        <v>5706.5999999999995</v>
      </c>
      <c r="AC86" s="96">
        <f t="shared" si="41"/>
        <v>3299.6999999999994</v>
      </c>
      <c r="AD86" s="90">
        <f t="shared" si="30"/>
        <v>137.09335659977563</v>
      </c>
      <c r="AE86" s="13"/>
      <c r="AF86" s="13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2:91" ht="15.95" customHeight="1">
      <c r="B87" s="19" t="s">
        <v>33</v>
      </c>
      <c r="C87" s="90">
        <v>0</v>
      </c>
      <c r="D87" s="90">
        <v>0</v>
      </c>
      <c r="E87" s="90">
        <v>0</v>
      </c>
      <c r="F87" s="90">
        <v>0</v>
      </c>
      <c r="G87" s="90">
        <v>0</v>
      </c>
      <c r="H87" s="90">
        <v>1.3</v>
      </c>
      <c r="I87" s="90">
        <v>0</v>
      </c>
      <c r="J87" s="90">
        <v>0</v>
      </c>
      <c r="K87" s="90">
        <v>0.6</v>
      </c>
      <c r="L87" s="90">
        <v>0</v>
      </c>
      <c r="M87" s="90">
        <v>0</v>
      </c>
      <c r="N87" s="90">
        <v>0</v>
      </c>
      <c r="O87" s="90">
        <f t="shared" si="46"/>
        <v>1.9</v>
      </c>
      <c r="P87" s="90">
        <v>0</v>
      </c>
      <c r="Q87" s="90">
        <v>0</v>
      </c>
      <c r="R87" s="90">
        <v>0</v>
      </c>
      <c r="S87" s="90">
        <v>0</v>
      </c>
      <c r="T87" s="90">
        <v>0</v>
      </c>
      <c r="U87" s="90">
        <v>0</v>
      </c>
      <c r="V87" s="90">
        <v>0</v>
      </c>
      <c r="W87" s="90">
        <v>0</v>
      </c>
      <c r="X87" s="90">
        <v>0</v>
      </c>
      <c r="Y87" s="90">
        <v>0</v>
      </c>
      <c r="Z87" s="90">
        <v>27.7</v>
      </c>
      <c r="AA87" s="90">
        <v>0</v>
      </c>
      <c r="AB87" s="90">
        <f t="shared" si="47"/>
        <v>27.7</v>
      </c>
      <c r="AC87" s="96">
        <f t="shared" si="41"/>
        <v>25.8</v>
      </c>
      <c r="AD87" s="90">
        <f t="shared" si="30"/>
        <v>1357.8947368421052</v>
      </c>
      <c r="AE87" s="13"/>
      <c r="AF87" s="13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2:91" ht="15.95" customHeight="1">
      <c r="B88" s="31" t="s">
        <v>90</v>
      </c>
      <c r="C88" s="88">
        <v>18.8</v>
      </c>
      <c r="D88" s="88">
        <v>15.8</v>
      </c>
      <c r="E88" s="88">
        <v>17.600000000000001</v>
      </c>
      <c r="F88" s="88">
        <v>31.1</v>
      </c>
      <c r="G88" s="88">
        <v>28</v>
      </c>
      <c r="H88" s="88">
        <v>22.5</v>
      </c>
      <c r="I88" s="88">
        <v>300.39999999999998</v>
      </c>
      <c r="J88" s="88">
        <v>30.2</v>
      </c>
      <c r="K88" s="88">
        <v>23.4</v>
      </c>
      <c r="L88" s="88">
        <v>20</v>
      </c>
      <c r="M88" s="88">
        <v>20</v>
      </c>
      <c r="N88" s="88">
        <v>23.5</v>
      </c>
      <c r="O88" s="88">
        <f t="shared" si="46"/>
        <v>551.29999999999995</v>
      </c>
      <c r="P88" s="88">
        <v>21.3</v>
      </c>
      <c r="Q88" s="88">
        <v>8.1999999999999993</v>
      </c>
      <c r="R88" s="88">
        <v>7.9</v>
      </c>
      <c r="S88" s="88">
        <v>0.9</v>
      </c>
      <c r="T88" s="88">
        <v>1.6</v>
      </c>
      <c r="U88" s="88">
        <v>4</v>
      </c>
      <c r="V88" s="88">
        <v>10.3</v>
      </c>
      <c r="W88" s="88">
        <v>7.9</v>
      </c>
      <c r="X88" s="88">
        <v>3.5</v>
      </c>
      <c r="Y88" s="88">
        <v>7.1</v>
      </c>
      <c r="Z88" s="88">
        <v>19.3</v>
      </c>
      <c r="AA88" s="88">
        <v>29.8</v>
      </c>
      <c r="AB88" s="88">
        <f t="shared" si="47"/>
        <v>121.79999999999998</v>
      </c>
      <c r="AC88" s="89">
        <f t="shared" si="41"/>
        <v>-429.5</v>
      </c>
      <c r="AD88" s="88">
        <f t="shared" si="30"/>
        <v>-77.90676582622892</v>
      </c>
      <c r="AE88" s="13"/>
      <c r="AF88" s="13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2:91" ht="15.75" customHeight="1">
      <c r="B89" s="31" t="s">
        <v>91</v>
      </c>
      <c r="C89" s="88">
        <v>520.20000000000005</v>
      </c>
      <c r="D89" s="88">
        <v>579.79999999999995</v>
      </c>
      <c r="E89" s="88">
        <v>741.1</v>
      </c>
      <c r="F89" s="88">
        <v>504.7</v>
      </c>
      <c r="G89" s="88">
        <v>693.7</v>
      </c>
      <c r="H89" s="88">
        <v>1326.3</v>
      </c>
      <c r="I89" s="88">
        <v>796</v>
      </c>
      <c r="J89" s="88">
        <v>1017.5</v>
      </c>
      <c r="K89" s="88">
        <v>722.7</v>
      </c>
      <c r="L89" s="88">
        <v>901.4</v>
      </c>
      <c r="M89" s="88">
        <v>814.5</v>
      </c>
      <c r="N89" s="88">
        <v>620.20000000000005</v>
      </c>
      <c r="O89" s="88">
        <f t="shared" si="46"/>
        <v>9238.1</v>
      </c>
      <c r="P89" s="88">
        <v>712.9</v>
      </c>
      <c r="Q89" s="88">
        <v>788.2</v>
      </c>
      <c r="R89" s="88">
        <v>2211.6</v>
      </c>
      <c r="S89" s="88">
        <v>597.6</v>
      </c>
      <c r="T89" s="88">
        <v>552.1</v>
      </c>
      <c r="U89" s="88">
        <v>647.79999999999995</v>
      </c>
      <c r="V89" s="88">
        <v>829.1</v>
      </c>
      <c r="W89" s="88">
        <v>678.4</v>
      </c>
      <c r="X89" s="88">
        <v>709.6</v>
      </c>
      <c r="Y89" s="88">
        <v>908.4</v>
      </c>
      <c r="Z89" s="88">
        <v>804.2</v>
      </c>
      <c r="AA89" s="88">
        <v>930.9</v>
      </c>
      <c r="AB89" s="88">
        <f t="shared" si="47"/>
        <v>10370.800000000001</v>
      </c>
      <c r="AC89" s="89">
        <f t="shared" si="41"/>
        <v>1132.7000000000007</v>
      </c>
      <c r="AD89" s="88">
        <f t="shared" si="30"/>
        <v>12.261179246814828</v>
      </c>
      <c r="AE89" s="13"/>
      <c r="AF89" s="13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2:91" s="2" customFormat="1" ht="15.95" customHeight="1">
      <c r="B90" s="35" t="s">
        <v>92</v>
      </c>
      <c r="C90" s="93">
        <v>518</v>
      </c>
      <c r="D90" s="93">
        <v>575.4</v>
      </c>
      <c r="E90" s="93">
        <v>735.2</v>
      </c>
      <c r="F90" s="93">
        <v>501.8</v>
      </c>
      <c r="G90" s="93">
        <v>689.7</v>
      </c>
      <c r="H90" s="93">
        <v>1323.4</v>
      </c>
      <c r="I90" s="93">
        <v>792.3</v>
      </c>
      <c r="J90" s="93">
        <v>1008.7</v>
      </c>
      <c r="K90" s="93">
        <v>716.7</v>
      </c>
      <c r="L90" s="93">
        <v>897.4</v>
      </c>
      <c r="M90" s="93">
        <v>809.3</v>
      </c>
      <c r="N90" s="93">
        <v>615.1</v>
      </c>
      <c r="O90" s="93">
        <f t="shared" si="46"/>
        <v>9183</v>
      </c>
      <c r="P90" s="93">
        <v>710.5</v>
      </c>
      <c r="Q90" s="93">
        <v>775.2</v>
      </c>
      <c r="R90" s="93">
        <v>747.1</v>
      </c>
      <c r="S90" s="93">
        <v>596.5</v>
      </c>
      <c r="T90" s="93">
        <v>549.1</v>
      </c>
      <c r="U90" s="93">
        <v>641</v>
      </c>
      <c r="V90" s="93">
        <v>822.3</v>
      </c>
      <c r="W90" s="93">
        <v>669.2</v>
      </c>
      <c r="X90" s="93">
        <v>703.5</v>
      </c>
      <c r="Y90" s="93">
        <v>895.5</v>
      </c>
      <c r="Z90" s="93">
        <v>794.9</v>
      </c>
      <c r="AA90" s="93">
        <v>926.2</v>
      </c>
      <c r="AB90" s="93">
        <f t="shared" si="47"/>
        <v>8831</v>
      </c>
      <c r="AC90" s="94">
        <f t="shared" si="41"/>
        <v>-352</v>
      </c>
      <c r="AD90" s="93">
        <f t="shared" si="30"/>
        <v>-3.8331699880213441</v>
      </c>
      <c r="AE90" s="13"/>
      <c r="AF90" s="13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2:91" s="2" customFormat="1" ht="15.95" customHeight="1">
      <c r="B91" s="36" t="s">
        <v>93</v>
      </c>
      <c r="C91" s="93">
        <v>0</v>
      </c>
      <c r="D91" s="93">
        <v>0</v>
      </c>
      <c r="E91" s="93">
        <v>0</v>
      </c>
      <c r="F91" s="93">
        <v>0</v>
      </c>
      <c r="G91" s="93">
        <v>0</v>
      </c>
      <c r="H91" s="93">
        <v>0</v>
      </c>
      <c r="I91" s="93">
        <v>0</v>
      </c>
      <c r="J91" s="93">
        <v>0</v>
      </c>
      <c r="K91" s="93">
        <v>0</v>
      </c>
      <c r="L91" s="93">
        <v>0</v>
      </c>
      <c r="M91" s="93">
        <v>0</v>
      </c>
      <c r="N91" s="93">
        <v>0</v>
      </c>
      <c r="O91" s="93">
        <f t="shared" si="46"/>
        <v>0</v>
      </c>
      <c r="P91" s="93">
        <v>0</v>
      </c>
      <c r="Q91" s="93">
        <v>0</v>
      </c>
      <c r="R91" s="93">
        <v>1462.4</v>
      </c>
      <c r="S91" s="93">
        <v>0</v>
      </c>
      <c r="T91" s="93">
        <v>0</v>
      </c>
      <c r="U91" s="93">
        <v>0</v>
      </c>
      <c r="V91" s="93">
        <v>0</v>
      </c>
      <c r="W91" s="93">
        <v>0</v>
      </c>
      <c r="X91" s="93">
        <v>0</v>
      </c>
      <c r="Y91" s="93">
        <v>0</v>
      </c>
      <c r="Z91" s="93">
        <v>0</v>
      </c>
      <c r="AA91" s="93">
        <v>0</v>
      </c>
      <c r="AB91" s="93">
        <f t="shared" si="47"/>
        <v>1462.4</v>
      </c>
      <c r="AC91" s="94">
        <f>+AB91-O91</f>
        <v>1462.4</v>
      </c>
      <c r="AD91" s="109">
        <v>0</v>
      </c>
      <c r="AE91" s="13"/>
      <c r="AF91" s="13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2:91" ht="15.95" customHeight="1">
      <c r="B92" s="30" t="s">
        <v>94</v>
      </c>
      <c r="C92" s="88">
        <f t="shared" ref="C92:O92" si="48">+C94+C93</f>
        <v>0</v>
      </c>
      <c r="D92" s="88">
        <f t="shared" si="48"/>
        <v>0</v>
      </c>
      <c r="E92" s="88">
        <f t="shared" si="48"/>
        <v>0</v>
      </c>
      <c r="F92" s="88">
        <f t="shared" si="48"/>
        <v>0</v>
      </c>
      <c r="G92" s="88">
        <f t="shared" si="48"/>
        <v>0</v>
      </c>
      <c r="H92" s="88">
        <f t="shared" si="48"/>
        <v>11.5</v>
      </c>
      <c r="I92" s="88">
        <f t="shared" si="48"/>
        <v>7.7</v>
      </c>
      <c r="J92" s="88">
        <f t="shared" si="48"/>
        <v>0.3</v>
      </c>
      <c r="K92" s="88">
        <f t="shared" si="48"/>
        <v>0</v>
      </c>
      <c r="L92" s="88">
        <f t="shared" si="48"/>
        <v>0</v>
      </c>
      <c r="M92" s="88">
        <f t="shared" si="48"/>
        <v>0.1</v>
      </c>
      <c r="N92" s="88">
        <f t="shared" si="48"/>
        <v>0</v>
      </c>
      <c r="O92" s="88">
        <f t="shared" si="48"/>
        <v>19.600000000000001</v>
      </c>
      <c r="P92" s="88">
        <f>+P94+P93</f>
        <v>5.7</v>
      </c>
      <c r="Q92" s="88">
        <f t="shared" ref="Q92:Y92" si="49">+Q94+Q93</f>
        <v>1603.3999999999999</v>
      </c>
      <c r="R92" s="88">
        <f t="shared" si="49"/>
        <v>803.3</v>
      </c>
      <c r="S92" s="88">
        <f t="shared" si="49"/>
        <v>1309.4000000000001</v>
      </c>
      <c r="T92" s="88">
        <f t="shared" si="49"/>
        <v>825</v>
      </c>
      <c r="U92" s="88">
        <f t="shared" si="49"/>
        <v>859.7</v>
      </c>
      <c r="V92" s="88">
        <f t="shared" si="49"/>
        <v>874</v>
      </c>
      <c r="W92" s="88">
        <f t="shared" si="49"/>
        <v>877.2</v>
      </c>
      <c r="X92" s="88">
        <f t="shared" si="49"/>
        <v>0</v>
      </c>
      <c r="Y92" s="88">
        <f t="shared" si="49"/>
        <v>1754.8</v>
      </c>
      <c r="Z92" s="88">
        <f>+Z94+Z93</f>
        <v>0</v>
      </c>
      <c r="AA92" s="88">
        <f>+AA94+AA93</f>
        <v>1750.7</v>
      </c>
      <c r="AB92" s="88">
        <f>+AB94+AB93</f>
        <v>10663.199999999999</v>
      </c>
      <c r="AC92" s="89">
        <f t="shared" si="41"/>
        <v>10643.599999999999</v>
      </c>
      <c r="AD92" s="109">
        <v>0</v>
      </c>
      <c r="AE92" s="13"/>
      <c r="AF92" s="13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2:91" ht="15.95" customHeight="1">
      <c r="B93" s="14" t="s">
        <v>95</v>
      </c>
      <c r="C93" s="90">
        <v>0</v>
      </c>
      <c r="D93" s="90">
        <v>0</v>
      </c>
      <c r="E93" s="90">
        <v>0</v>
      </c>
      <c r="F93" s="90">
        <v>0</v>
      </c>
      <c r="G93" s="90">
        <v>0</v>
      </c>
      <c r="H93" s="90">
        <v>11.5</v>
      </c>
      <c r="I93" s="90">
        <v>7.7</v>
      </c>
      <c r="J93" s="90">
        <v>0.3</v>
      </c>
      <c r="K93" s="90">
        <v>0</v>
      </c>
      <c r="L93" s="90">
        <v>0</v>
      </c>
      <c r="M93" s="90">
        <v>0.1</v>
      </c>
      <c r="N93" s="90">
        <v>0</v>
      </c>
      <c r="O93" s="90">
        <f>SUM(C93:N93)</f>
        <v>19.600000000000001</v>
      </c>
      <c r="P93" s="90">
        <v>5.7</v>
      </c>
      <c r="Q93" s="90">
        <v>5.6</v>
      </c>
      <c r="R93" s="90">
        <v>0</v>
      </c>
      <c r="S93" s="90">
        <v>0</v>
      </c>
      <c r="T93" s="90">
        <v>0</v>
      </c>
      <c r="U93" s="90">
        <v>0</v>
      </c>
      <c r="V93" s="90">
        <v>0</v>
      </c>
      <c r="W93" s="90">
        <v>0</v>
      </c>
      <c r="X93" s="90">
        <v>0</v>
      </c>
      <c r="Y93" s="90">
        <v>0</v>
      </c>
      <c r="Z93" s="90">
        <v>0</v>
      </c>
      <c r="AA93" s="90">
        <v>0</v>
      </c>
      <c r="AB93" s="90">
        <f>SUM(P93:AA93)</f>
        <v>11.3</v>
      </c>
      <c r="AC93" s="96">
        <f t="shared" si="41"/>
        <v>-8.3000000000000007</v>
      </c>
      <c r="AD93" s="93">
        <f t="shared" si="30"/>
        <v>-42.346938775510203</v>
      </c>
      <c r="AE93" s="13"/>
      <c r="AF93" s="13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2:91" ht="15.95" customHeight="1">
      <c r="B94" s="37" t="s">
        <v>96</v>
      </c>
      <c r="C94" s="90">
        <v>0</v>
      </c>
      <c r="D94" s="90">
        <v>0</v>
      </c>
      <c r="E94" s="90">
        <v>0</v>
      </c>
      <c r="F94" s="90">
        <v>0</v>
      </c>
      <c r="G94" s="90">
        <v>0</v>
      </c>
      <c r="H94" s="90">
        <v>0</v>
      </c>
      <c r="I94" s="90">
        <v>0</v>
      </c>
      <c r="J94" s="90">
        <v>0</v>
      </c>
      <c r="K94" s="90">
        <v>0</v>
      </c>
      <c r="L94" s="90">
        <v>0</v>
      </c>
      <c r="M94" s="90">
        <v>0</v>
      </c>
      <c r="N94" s="90">
        <v>0</v>
      </c>
      <c r="O94" s="90">
        <f>SUM(C94:N94)</f>
        <v>0</v>
      </c>
      <c r="P94" s="90">
        <v>0</v>
      </c>
      <c r="Q94" s="90">
        <v>1597.8</v>
      </c>
      <c r="R94" s="90">
        <v>803.3</v>
      </c>
      <c r="S94" s="90">
        <v>1309.4000000000001</v>
      </c>
      <c r="T94" s="90">
        <v>825</v>
      </c>
      <c r="U94" s="90">
        <v>859.7</v>
      </c>
      <c r="V94" s="90">
        <v>874</v>
      </c>
      <c r="W94" s="90">
        <v>877.2</v>
      </c>
      <c r="X94" s="90">
        <v>0</v>
      </c>
      <c r="Y94" s="90">
        <v>1754.8</v>
      </c>
      <c r="Z94" s="90">
        <v>0</v>
      </c>
      <c r="AA94" s="90">
        <v>1750.7</v>
      </c>
      <c r="AB94" s="90">
        <f>SUM(P94:AA94)</f>
        <v>10651.9</v>
      </c>
      <c r="AC94" s="96">
        <f t="shared" si="41"/>
        <v>10651.9</v>
      </c>
      <c r="AD94" s="109">
        <v>0</v>
      </c>
      <c r="AE94" s="13"/>
      <c r="AF94" s="13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2:91" ht="20.25" customHeight="1" thickBot="1">
      <c r="B95" s="136" t="s">
        <v>97</v>
      </c>
      <c r="C95" s="137">
        <f>+C92+C8</f>
        <v>58100.30000000001</v>
      </c>
      <c r="D95" s="137">
        <f>+D92+D8</f>
        <v>45979.199999999997</v>
      </c>
      <c r="E95" s="137">
        <f>+E92+E8</f>
        <v>51103.700000000004</v>
      </c>
      <c r="F95" s="137">
        <f>+F92+F8</f>
        <v>65964.7</v>
      </c>
      <c r="G95" s="137">
        <f t="shared" ref="G95:N95" si="50">+G92+G8</f>
        <v>54524.500000000007</v>
      </c>
      <c r="H95" s="137">
        <f t="shared" si="50"/>
        <v>53919.199999999997</v>
      </c>
      <c r="I95" s="137">
        <f t="shared" si="50"/>
        <v>56511.69999999999</v>
      </c>
      <c r="J95" s="137">
        <f t="shared" si="50"/>
        <v>52308.600000000006</v>
      </c>
      <c r="K95" s="137">
        <f>+K92+K8</f>
        <v>50974.299999999996</v>
      </c>
      <c r="L95" s="137">
        <f>+L92+L8</f>
        <v>58578.100000000006</v>
      </c>
      <c r="M95" s="137">
        <f>+M92+M8</f>
        <v>50520.499999999993</v>
      </c>
      <c r="N95" s="137">
        <f t="shared" si="50"/>
        <v>57206.799999999988</v>
      </c>
      <c r="O95" s="137">
        <f>+O92+O8</f>
        <v>655691.60000000009</v>
      </c>
      <c r="P95" s="137">
        <f>+P92+P8</f>
        <v>63380.499999999985</v>
      </c>
      <c r="Q95" s="137">
        <f>+Q92+Q8</f>
        <v>51212.7</v>
      </c>
      <c r="R95" s="137">
        <f>+R92+R8</f>
        <v>47067.999999999993</v>
      </c>
      <c r="S95" s="137">
        <f>+S92+S8</f>
        <v>47032.2</v>
      </c>
      <c r="T95" s="137">
        <f t="shared" ref="T95:Y95" si="51">+T92+T8</f>
        <v>34165.300000000003</v>
      </c>
      <c r="U95" s="137">
        <f t="shared" si="51"/>
        <v>41049.600000000006</v>
      </c>
      <c r="V95" s="137">
        <f t="shared" si="51"/>
        <v>54920.4</v>
      </c>
      <c r="W95" s="137">
        <f t="shared" si="51"/>
        <v>55266.799999999996</v>
      </c>
      <c r="X95" s="137">
        <f t="shared" si="51"/>
        <v>58333.699999999983</v>
      </c>
      <c r="Y95" s="137">
        <f t="shared" si="51"/>
        <v>65443.799999999988</v>
      </c>
      <c r="Z95" s="137">
        <f>+Z92+Z8</f>
        <v>51732.4</v>
      </c>
      <c r="AA95" s="137">
        <f>+AA92+AA8</f>
        <v>59889.899999999987</v>
      </c>
      <c r="AB95" s="137">
        <f>+AB92+AB8</f>
        <v>629495.29999999981</v>
      </c>
      <c r="AC95" s="138">
        <f t="shared" si="41"/>
        <v>-26196.300000000279</v>
      </c>
      <c r="AD95" s="137">
        <f t="shared" si="30"/>
        <v>-3.9952166536829625</v>
      </c>
      <c r="AE95" s="13"/>
      <c r="AF95" s="13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2:91" ht="15.95" customHeight="1" thickTop="1">
      <c r="B96" s="12" t="s">
        <v>98</v>
      </c>
      <c r="C96" s="88">
        <v>33.1</v>
      </c>
      <c r="D96" s="88">
        <v>31.7</v>
      </c>
      <c r="E96" s="88">
        <v>49.1</v>
      </c>
      <c r="F96" s="88">
        <v>211.5</v>
      </c>
      <c r="G96" s="88">
        <v>8.9</v>
      </c>
      <c r="H96" s="88">
        <v>11</v>
      </c>
      <c r="I96" s="88">
        <v>92.7</v>
      </c>
      <c r="J96" s="88">
        <v>49.8</v>
      </c>
      <c r="K96" s="88">
        <v>211.4</v>
      </c>
      <c r="L96" s="88">
        <v>53.1</v>
      </c>
      <c r="M96" s="88">
        <v>10.199999999999999</v>
      </c>
      <c r="N96" s="88">
        <v>275.8</v>
      </c>
      <c r="O96" s="88">
        <f>SUM(C96:N96)</f>
        <v>1038.3</v>
      </c>
      <c r="P96" s="88">
        <v>224.6</v>
      </c>
      <c r="Q96" s="88">
        <v>2.4</v>
      </c>
      <c r="R96" s="88">
        <v>108.6</v>
      </c>
      <c r="S96" s="88">
        <v>80.099999999999994</v>
      </c>
      <c r="T96" s="88">
        <v>38.700000000000003</v>
      </c>
      <c r="U96" s="88">
        <v>69.5</v>
      </c>
      <c r="V96" s="88">
        <v>23.9</v>
      </c>
      <c r="W96" s="88">
        <v>790</v>
      </c>
      <c r="X96" s="88">
        <v>0.8</v>
      </c>
      <c r="Y96" s="88">
        <v>16.399999999999999</v>
      </c>
      <c r="Z96" s="88">
        <v>0</v>
      </c>
      <c r="AA96" s="88">
        <v>138.80000000000001</v>
      </c>
      <c r="AB96" s="88">
        <f>SUM(P96:AA96)</f>
        <v>1493.8000000000002</v>
      </c>
      <c r="AC96" s="89">
        <f t="shared" si="41"/>
        <v>455.50000000000023</v>
      </c>
      <c r="AD96" s="106">
        <f t="shared" si="30"/>
        <v>43.869787152075531</v>
      </c>
      <c r="AE96" s="13"/>
      <c r="AF96" s="13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2:91" ht="15.95" customHeight="1">
      <c r="B97" s="38" t="s">
        <v>99</v>
      </c>
      <c r="C97" s="88">
        <f>+C98+C101+C114</f>
        <v>24191</v>
      </c>
      <c r="D97" s="88">
        <f t="shared" ref="D97:N97" si="52">+D98+D101+D114</f>
        <v>20709.699999999997</v>
      </c>
      <c r="E97" s="88">
        <f t="shared" si="52"/>
        <v>154.19999999999999</v>
      </c>
      <c r="F97" s="88">
        <f t="shared" si="52"/>
        <v>9975.4</v>
      </c>
      <c r="G97" s="88">
        <f t="shared" si="52"/>
        <v>13791</v>
      </c>
      <c r="H97" s="88">
        <f t="shared" si="52"/>
        <v>127915.5</v>
      </c>
      <c r="I97" s="88">
        <f t="shared" si="52"/>
        <v>1230.0999999999999</v>
      </c>
      <c r="J97" s="88">
        <f t="shared" si="52"/>
        <v>622.5</v>
      </c>
      <c r="K97" s="88">
        <f t="shared" si="52"/>
        <v>6300.3</v>
      </c>
      <c r="L97" s="88">
        <f t="shared" si="52"/>
        <v>533.80000000000007</v>
      </c>
      <c r="M97" s="88">
        <f t="shared" si="52"/>
        <v>15752.500000000002</v>
      </c>
      <c r="N97" s="88">
        <f t="shared" si="52"/>
        <v>27693.599999999999</v>
      </c>
      <c r="O97" s="88">
        <f>+O98+O101+O114</f>
        <v>248869.60000000003</v>
      </c>
      <c r="P97" s="88">
        <f t="shared" ref="P97:AB97" si="53">+P98+P101+P114</f>
        <v>137086.49999999997</v>
      </c>
      <c r="Q97" s="88">
        <f t="shared" si="53"/>
        <v>4550.6000000000004</v>
      </c>
      <c r="R97" s="88">
        <f t="shared" si="53"/>
        <v>17661.099999999999</v>
      </c>
      <c r="S97" s="88">
        <f t="shared" si="53"/>
        <v>660.9</v>
      </c>
      <c r="T97" s="88">
        <f t="shared" si="53"/>
        <v>48785.8</v>
      </c>
      <c r="U97" s="88">
        <f t="shared" si="53"/>
        <v>40429.1</v>
      </c>
      <c r="V97" s="88">
        <f t="shared" si="53"/>
        <v>45177.599999999999</v>
      </c>
      <c r="W97" s="88">
        <f t="shared" si="53"/>
        <v>7406.2</v>
      </c>
      <c r="X97" s="88">
        <f t="shared" si="53"/>
        <v>223806.7</v>
      </c>
      <c r="Y97" s="88">
        <f t="shared" si="53"/>
        <v>391.29999999999995</v>
      </c>
      <c r="Z97" s="88">
        <f t="shared" si="53"/>
        <v>29332.3</v>
      </c>
      <c r="AA97" s="88">
        <f t="shared" si="53"/>
        <v>50120.4</v>
      </c>
      <c r="AB97" s="88">
        <f t="shared" si="53"/>
        <v>605408.49999999988</v>
      </c>
      <c r="AC97" s="89">
        <f t="shared" si="41"/>
        <v>356538.89999999985</v>
      </c>
      <c r="AD97" s="88">
        <f t="shared" si="30"/>
        <v>143.26333951595527</v>
      </c>
      <c r="AE97" s="13"/>
      <c r="AF97" s="13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2:91" ht="15.95" customHeight="1">
      <c r="B98" s="39" t="s">
        <v>100</v>
      </c>
      <c r="C98" s="100">
        <f t="shared" ref="C98:AA98" si="54">+C99</f>
        <v>0</v>
      </c>
      <c r="D98" s="100">
        <f t="shared" si="54"/>
        <v>32.1</v>
      </c>
      <c r="E98" s="100">
        <f t="shared" si="54"/>
        <v>0</v>
      </c>
      <c r="F98" s="100">
        <f t="shared" si="54"/>
        <v>91.3</v>
      </c>
      <c r="G98" s="100">
        <f t="shared" si="54"/>
        <v>0</v>
      </c>
      <c r="H98" s="100">
        <f t="shared" si="54"/>
        <v>0</v>
      </c>
      <c r="I98" s="100">
        <f t="shared" si="54"/>
        <v>0</v>
      </c>
      <c r="J98" s="100">
        <f t="shared" si="54"/>
        <v>30.3</v>
      </c>
      <c r="K98" s="100">
        <f t="shared" si="54"/>
        <v>0</v>
      </c>
      <c r="L98" s="100">
        <f t="shared" si="54"/>
        <v>92.7</v>
      </c>
      <c r="M98" s="100">
        <f>+M99</f>
        <v>22.7</v>
      </c>
      <c r="N98" s="100">
        <f>+N99</f>
        <v>9.6</v>
      </c>
      <c r="O98" s="100">
        <f>+O99+O100</f>
        <v>278.70000000000005</v>
      </c>
      <c r="P98" s="100">
        <f t="shared" si="54"/>
        <v>0</v>
      </c>
      <c r="Q98" s="100">
        <f t="shared" si="54"/>
        <v>31.8</v>
      </c>
      <c r="R98" s="100">
        <f t="shared" si="54"/>
        <v>0</v>
      </c>
      <c r="S98" s="100">
        <f t="shared" si="54"/>
        <v>0</v>
      </c>
      <c r="T98" s="100">
        <f t="shared" si="54"/>
        <v>0</v>
      </c>
      <c r="U98" s="100">
        <f t="shared" si="54"/>
        <v>0</v>
      </c>
      <c r="V98" s="100">
        <f t="shared" si="54"/>
        <v>49.1</v>
      </c>
      <c r="W98" s="100">
        <f t="shared" si="54"/>
        <v>0</v>
      </c>
      <c r="X98" s="100">
        <f t="shared" si="54"/>
        <v>32</v>
      </c>
      <c r="Y98" s="100">
        <f t="shared" si="54"/>
        <v>31.4</v>
      </c>
      <c r="Z98" s="100">
        <f t="shared" si="54"/>
        <v>0</v>
      </c>
      <c r="AA98" s="100">
        <f t="shared" si="54"/>
        <v>124.4</v>
      </c>
      <c r="AB98" s="100">
        <f>+AB99+AB100</f>
        <v>268.70000000000005</v>
      </c>
      <c r="AC98" s="100">
        <f t="shared" si="41"/>
        <v>-10</v>
      </c>
      <c r="AD98" s="99">
        <f t="shared" si="30"/>
        <v>-3.588087549336203</v>
      </c>
      <c r="AE98" s="13"/>
      <c r="AF98" s="13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2:91" ht="15.95" customHeight="1">
      <c r="B99" s="40" t="s">
        <v>101</v>
      </c>
      <c r="C99" s="90">
        <v>0</v>
      </c>
      <c r="D99" s="96">
        <v>32.1</v>
      </c>
      <c r="E99" s="96">
        <v>0</v>
      </c>
      <c r="F99" s="96">
        <v>91.3</v>
      </c>
      <c r="G99" s="96">
        <v>0</v>
      </c>
      <c r="H99" s="96">
        <v>0</v>
      </c>
      <c r="I99" s="96">
        <v>0</v>
      </c>
      <c r="J99" s="96">
        <v>30.3</v>
      </c>
      <c r="K99" s="96">
        <v>0</v>
      </c>
      <c r="L99" s="96">
        <v>92.7</v>
      </c>
      <c r="M99" s="96">
        <v>22.7</v>
      </c>
      <c r="N99" s="96">
        <v>9.6</v>
      </c>
      <c r="O99" s="90">
        <f>SUM(C99:N99)</f>
        <v>278.70000000000005</v>
      </c>
      <c r="P99" s="90">
        <v>0</v>
      </c>
      <c r="Q99" s="96">
        <v>31.8</v>
      </c>
      <c r="R99" s="96">
        <v>0</v>
      </c>
      <c r="S99" s="96">
        <v>0</v>
      </c>
      <c r="T99" s="96">
        <v>0</v>
      </c>
      <c r="U99" s="96">
        <v>0</v>
      </c>
      <c r="V99" s="96">
        <v>49.1</v>
      </c>
      <c r="W99" s="96">
        <v>0</v>
      </c>
      <c r="X99" s="96">
        <v>32</v>
      </c>
      <c r="Y99" s="96">
        <v>31.4</v>
      </c>
      <c r="Z99" s="96">
        <v>0</v>
      </c>
      <c r="AA99" s="96">
        <v>124.4</v>
      </c>
      <c r="AB99" s="90">
        <f>SUM(P99:AA99)</f>
        <v>268.70000000000005</v>
      </c>
      <c r="AC99" s="96">
        <f t="shared" si="41"/>
        <v>-10</v>
      </c>
      <c r="AD99" s="90">
        <f t="shared" si="30"/>
        <v>-3.588087549336203</v>
      </c>
      <c r="AE99" s="13"/>
      <c r="AF99" s="13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2:91" ht="15.95" customHeight="1">
      <c r="B100" s="40" t="s">
        <v>102</v>
      </c>
      <c r="C100" s="90">
        <v>0</v>
      </c>
      <c r="D100" s="96">
        <v>0</v>
      </c>
      <c r="E100" s="96">
        <v>0</v>
      </c>
      <c r="F100" s="96">
        <v>0</v>
      </c>
      <c r="G100" s="96">
        <v>0</v>
      </c>
      <c r="H100" s="96">
        <v>0</v>
      </c>
      <c r="I100" s="96">
        <v>0</v>
      </c>
      <c r="J100" s="96">
        <v>0</v>
      </c>
      <c r="K100" s="96">
        <v>0</v>
      </c>
      <c r="L100" s="96">
        <v>0</v>
      </c>
      <c r="M100" s="96">
        <v>0</v>
      </c>
      <c r="N100" s="96">
        <v>0</v>
      </c>
      <c r="O100" s="90">
        <f>SUM(C100:N100)</f>
        <v>0</v>
      </c>
      <c r="P100" s="90">
        <v>0</v>
      </c>
      <c r="Q100" s="96">
        <v>0</v>
      </c>
      <c r="R100" s="96">
        <v>0</v>
      </c>
      <c r="S100" s="96">
        <v>0</v>
      </c>
      <c r="T100" s="96">
        <v>0</v>
      </c>
      <c r="U100" s="96">
        <v>0</v>
      </c>
      <c r="V100" s="96">
        <v>0</v>
      </c>
      <c r="W100" s="96">
        <v>0</v>
      </c>
      <c r="X100" s="96">
        <v>0</v>
      </c>
      <c r="Y100" s="96">
        <v>0</v>
      </c>
      <c r="Z100" s="96">
        <v>0</v>
      </c>
      <c r="AA100" s="96">
        <v>0</v>
      </c>
      <c r="AB100" s="90">
        <f>SUM(P100:AA100)</f>
        <v>0</v>
      </c>
      <c r="AC100" s="110">
        <f t="shared" si="41"/>
        <v>0</v>
      </c>
      <c r="AD100" s="103">
        <v>0</v>
      </c>
      <c r="AE100" s="13"/>
      <c r="AF100" s="13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2:91" ht="15.95" customHeight="1">
      <c r="B101" s="39" t="s">
        <v>103</v>
      </c>
      <c r="C101" s="100">
        <f>+C102+C104</f>
        <v>23722</v>
      </c>
      <c r="D101" s="100">
        <f t="shared" ref="D101:Y101" si="55">+D102+D104</f>
        <v>19825</v>
      </c>
      <c r="E101" s="100">
        <f t="shared" si="55"/>
        <v>154.19999999999999</v>
      </c>
      <c r="F101" s="100">
        <f t="shared" si="55"/>
        <v>9297.6</v>
      </c>
      <c r="G101" s="100">
        <f t="shared" si="55"/>
        <v>12570.3</v>
      </c>
      <c r="H101" s="100">
        <f t="shared" si="55"/>
        <v>127735.7</v>
      </c>
      <c r="I101" s="100">
        <f t="shared" si="55"/>
        <v>1109.8</v>
      </c>
      <c r="J101" s="100">
        <f t="shared" si="55"/>
        <v>592.20000000000005</v>
      </c>
      <c r="K101" s="100">
        <f t="shared" si="55"/>
        <v>5951.1</v>
      </c>
      <c r="L101" s="100">
        <f t="shared" si="55"/>
        <v>441.1</v>
      </c>
      <c r="M101" s="100">
        <f t="shared" si="55"/>
        <v>15075.6</v>
      </c>
      <c r="N101" s="100">
        <f t="shared" si="55"/>
        <v>27565.8</v>
      </c>
      <c r="O101" s="100">
        <f t="shared" si="55"/>
        <v>244040.40000000002</v>
      </c>
      <c r="P101" s="100">
        <f t="shared" si="55"/>
        <v>136944.19999999998</v>
      </c>
      <c r="Q101" s="100">
        <f t="shared" si="55"/>
        <v>4381.8</v>
      </c>
      <c r="R101" s="100">
        <f t="shared" si="55"/>
        <v>17163.099999999999</v>
      </c>
      <c r="S101" s="100">
        <f t="shared" si="55"/>
        <v>660.9</v>
      </c>
      <c r="T101" s="100">
        <f t="shared" si="55"/>
        <v>48062.9</v>
      </c>
      <c r="U101" s="100">
        <f t="shared" si="55"/>
        <v>40429.1</v>
      </c>
      <c r="V101" s="100">
        <f t="shared" si="55"/>
        <v>44985.8</v>
      </c>
      <c r="W101" s="100">
        <f t="shared" si="55"/>
        <v>7110.8</v>
      </c>
      <c r="X101" s="100">
        <f t="shared" si="55"/>
        <v>221913.1</v>
      </c>
      <c r="Y101" s="100">
        <f t="shared" si="55"/>
        <v>359.9</v>
      </c>
      <c r="Z101" s="100">
        <f>+Z102+Z104</f>
        <v>29332.3</v>
      </c>
      <c r="AA101" s="100">
        <f>+AA102+AA104</f>
        <v>48123.3</v>
      </c>
      <c r="AB101" s="100">
        <f>+AB102+AB104</f>
        <v>599467.19999999995</v>
      </c>
      <c r="AC101" s="100">
        <f t="shared" si="41"/>
        <v>355426.79999999993</v>
      </c>
      <c r="AD101" s="99">
        <f>+AC101/O101*100</f>
        <v>145.64260671593715</v>
      </c>
      <c r="AE101" s="13"/>
      <c r="AF101" s="13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2:91" ht="15.95" customHeight="1">
      <c r="B102" s="41" t="s">
        <v>104</v>
      </c>
      <c r="C102" s="90">
        <f t="shared" ref="C102:AC102" si="56">+C103</f>
        <v>0</v>
      </c>
      <c r="D102" s="90">
        <f t="shared" si="56"/>
        <v>0</v>
      </c>
      <c r="E102" s="90">
        <f t="shared" si="56"/>
        <v>0</v>
      </c>
      <c r="F102" s="90">
        <f t="shared" si="56"/>
        <v>0</v>
      </c>
      <c r="G102" s="90">
        <f t="shared" si="56"/>
        <v>0</v>
      </c>
      <c r="H102" s="90">
        <f t="shared" si="56"/>
        <v>0</v>
      </c>
      <c r="I102" s="90">
        <f t="shared" si="56"/>
        <v>0</v>
      </c>
      <c r="J102" s="90">
        <f t="shared" si="56"/>
        <v>0</v>
      </c>
      <c r="K102" s="90">
        <f t="shared" si="56"/>
        <v>0</v>
      </c>
      <c r="L102" s="90">
        <f t="shared" si="56"/>
        <v>0</v>
      </c>
      <c r="M102" s="90">
        <f t="shared" si="56"/>
        <v>0</v>
      </c>
      <c r="N102" s="90">
        <f t="shared" si="56"/>
        <v>0</v>
      </c>
      <c r="O102" s="90">
        <f t="shared" si="56"/>
        <v>0</v>
      </c>
      <c r="P102" s="90">
        <f t="shared" si="56"/>
        <v>0</v>
      </c>
      <c r="Q102" s="90">
        <f t="shared" si="56"/>
        <v>0</v>
      </c>
      <c r="R102" s="90">
        <f t="shared" si="56"/>
        <v>0</v>
      </c>
      <c r="S102" s="90">
        <f t="shared" si="56"/>
        <v>0</v>
      </c>
      <c r="T102" s="90">
        <f t="shared" si="56"/>
        <v>0</v>
      </c>
      <c r="U102" s="90">
        <f t="shared" si="56"/>
        <v>0</v>
      </c>
      <c r="V102" s="90">
        <f t="shared" si="56"/>
        <v>0</v>
      </c>
      <c r="W102" s="90">
        <f t="shared" si="56"/>
        <v>0</v>
      </c>
      <c r="X102" s="90">
        <f t="shared" si="56"/>
        <v>0</v>
      </c>
      <c r="Y102" s="90">
        <f t="shared" si="56"/>
        <v>0</v>
      </c>
      <c r="Z102" s="90">
        <f t="shared" si="56"/>
        <v>0</v>
      </c>
      <c r="AA102" s="90">
        <f t="shared" si="56"/>
        <v>0</v>
      </c>
      <c r="AB102" s="90">
        <f t="shared" si="56"/>
        <v>0</v>
      </c>
      <c r="AC102" s="110">
        <f t="shared" si="56"/>
        <v>0</v>
      </c>
      <c r="AD102" s="103">
        <v>0</v>
      </c>
      <c r="AE102" s="13"/>
      <c r="AF102" s="13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2:91" ht="15.95" customHeight="1">
      <c r="B103" s="17" t="s">
        <v>105</v>
      </c>
      <c r="C103" s="90">
        <v>0</v>
      </c>
      <c r="D103" s="96">
        <v>0</v>
      </c>
      <c r="E103" s="96">
        <v>0</v>
      </c>
      <c r="F103" s="96">
        <v>0</v>
      </c>
      <c r="G103" s="96">
        <v>0</v>
      </c>
      <c r="H103" s="96">
        <v>0</v>
      </c>
      <c r="I103" s="96">
        <v>0</v>
      </c>
      <c r="J103" s="96">
        <v>0</v>
      </c>
      <c r="K103" s="96">
        <v>0</v>
      </c>
      <c r="L103" s="96">
        <v>0</v>
      </c>
      <c r="M103" s="96">
        <v>0</v>
      </c>
      <c r="N103" s="96">
        <v>0</v>
      </c>
      <c r="O103" s="90">
        <f>SUM(C103:N103)</f>
        <v>0</v>
      </c>
      <c r="P103" s="90">
        <v>0</v>
      </c>
      <c r="Q103" s="96">
        <v>0</v>
      </c>
      <c r="R103" s="96">
        <v>0</v>
      </c>
      <c r="S103" s="96">
        <v>0</v>
      </c>
      <c r="T103" s="96">
        <v>0</v>
      </c>
      <c r="U103" s="96">
        <v>0</v>
      </c>
      <c r="V103" s="96">
        <v>0</v>
      </c>
      <c r="W103" s="96">
        <v>0</v>
      </c>
      <c r="X103" s="96">
        <v>0</v>
      </c>
      <c r="Y103" s="96">
        <v>0</v>
      </c>
      <c r="Z103" s="96">
        <v>0</v>
      </c>
      <c r="AA103" s="96">
        <v>0</v>
      </c>
      <c r="AB103" s="90">
        <f>SUM(P103:AA103)</f>
        <v>0</v>
      </c>
      <c r="AC103" s="110">
        <f t="shared" ref="AC103:AC131" si="57">+AB103-O103</f>
        <v>0</v>
      </c>
      <c r="AD103" s="103">
        <v>0</v>
      </c>
      <c r="AE103" s="13"/>
      <c r="AF103" s="13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  <row r="104" spans="2:91" ht="15.95" customHeight="1">
      <c r="B104" s="41" t="s">
        <v>106</v>
      </c>
      <c r="C104" s="102">
        <f>+C106+C109+C105</f>
        <v>23722</v>
      </c>
      <c r="D104" s="102">
        <f>+D106+D109</f>
        <v>19825</v>
      </c>
      <c r="E104" s="102">
        <f t="shared" ref="E104:J104" si="58">+E106+E109</f>
        <v>154.19999999999999</v>
      </c>
      <c r="F104" s="102">
        <f t="shared" si="58"/>
        <v>9297.6</v>
      </c>
      <c r="G104" s="102">
        <f t="shared" si="58"/>
        <v>12570.3</v>
      </c>
      <c r="H104" s="102">
        <f t="shared" si="58"/>
        <v>127735.7</v>
      </c>
      <c r="I104" s="102">
        <f t="shared" si="58"/>
        <v>1109.8</v>
      </c>
      <c r="J104" s="102">
        <f t="shared" si="58"/>
        <v>592.20000000000005</v>
      </c>
      <c r="K104" s="102">
        <f>+K106+K109</f>
        <v>5951.1</v>
      </c>
      <c r="L104" s="102">
        <f>+L106+L109</f>
        <v>441.1</v>
      </c>
      <c r="M104" s="102">
        <f>+M106+M109</f>
        <v>15075.6</v>
      </c>
      <c r="N104" s="102">
        <f>+N106+N109</f>
        <v>27565.8</v>
      </c>
      <c r="O104" s="102">
        <f>+O106+O109+O105</f>
        <v>244040.40000000002</v>
      </c>
      <c r="P104" s="102">
        <f>+P106+P109+P105</f>
        <v>136944.19999999998</v>
      </c>
      <c r="Q104" s="102">
        <f>+Q106+Q109</f>
        <v>4381.8</v>
      </c>
      <c r="R104" s="102">
        <f t="shared" ref="R104:Y104" si="59">+R106+R109</f>
        <v>17163.099999999999</v>
      </c>
      <c r="S104" s="102">
        <f t="shared" si="59"/>
        <v>660.9</v>
      </c>
      <c r="T104" s="102">
        <f t="shared" si="59"/>
        <v>48062.9</v>
      </c>
      <c r="U104" s="102">
        <f t="shared" si="59"/>
        <v>40429.1</v>
      </c>
      <c r="V104" s="102">
        <f t="shared" si="59"/>
        <v>44985.8</v>
      </c>
      <c r="W104" s="102">
        <f t="shared" si="59"/>
        <v>7110.8</v>
      </c>
      <c r="X104" s="102">
        <f t="shared" si="59"/>
        <v>221913.1</v>
      </c>
      <c r="Y104" s="102">
        <f t="shared" si="59"/>
        <v>359.9</v>
      </c>
      <c r="Z104" s="102">
        <f>+Z106+Z109</f>
        <v>29332.3</v>
      </c>
      <c r="AA104" s="102">
        <f>+AA106+AA109</f>
        <v>48123.3</v>
      </c>
      <c r="AB104" s="102">
        <f>+AB106+AB109+AB105</f>
        <v>599467.19999999995</v>
      </c>
      <c r="AC104" s="102">
        <f t="shared" si="57"/>
        <v>355426.79999999993</v>
      </c>
      <c r="AD104" s="101">
        <f>+AC104/O104*100</f>
        <v>145.64260671593715</v>
      </c>
      <c r="AE104" s="13"/>
      <c r="AF104" s="13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</row>
    <row r="105" spans="2:91" ht="15.95" customHeight="1">
      <c r="B105" s="42" t="s">
        <v>107</v>
      </c>
      <c r="C105" s="88">
        <v>0</v>
      </c>
      <c r="D105" s="89">
        <v>0</v>
      </c>
      <c r="E105" s="89">
        <v>0</v>
      </c>
      <c r="F105" s="89">
        <v>0</v>
      </c>
      <c r="G105" s="89">
        <v>0</v>
      </c>
      <c r="H105" s="89">
        <v>0</v>
      </c>
      <c r="I105" s="89">
        <v>0</v>
      </c>
      <c r="J105" s="89">
        <v>0</v>
      </c>
      <c r="K105" s="89">
        <v>0</v>
      </c>
      <c r="L105" s="89">
        <v>0</v>
      </c>
      <c r="M105" s="89">
        <v>0</v>
      </c>
      <c r="N105" s="89">
        <v>0</v>
      </c>
      <c r="O105" s="88">
        <f>SUM(C105:N105)</f>
        <v>0</v>
      </c>
      <c r="P105" s="88">
        <v>0</v>
      </c>
      <c r="Q105" s="89">
        <v>0</v>
      </c>
      <c r="R105" s="89">
        <v>0</v>
      </c>
      <c r="S105" s="89">
        <v>0</v>
      </c>
      <c r="T105" s="89">
        <v>0</v>
      </c>
      <c r="U105" s="89">
        <v>0</v>
      </c>
      <c r="V105" s="89">
        <v>0</v>
      </c>
      <c r="W105" s="89">
        <v>0</v>
      </c>
      <c r="X105" s="89">
        <v>0</v>
      </c>
      <c r="Y105" s="89">
        <v>0</v>
      </c>
      <c r="Z105" s="89">
        <v>0</v>
      </c>
      <c r="AA105" s="89">
        <v>0</v>
      </c>
      <c r="AB105" s="88">
        <f>SUM(P105:AA105)</f>
        <v>0</v>
      </c>
      <c r="AC105" s="111">
        <f t="shared" si="57"/>
        <v>0</v>
      </c>
      <c r="AD105" s="112" t="s">
        <v>108</v>
      </c>
      <c r="AE105" s="13"/>
      <c r="AF105" s="13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</row>
    <row r="106" spans="2:91" ht="15.95" customHeight="1">
      <c r="B106" s="42" t="s">
        <v>109</v>
      </c>
      <c r="C106" s="89">
        <f>+C107+C108</f>
        <v>23507.7</v>
      </c>
      <c r="D106" s="89">
        <f t="shared" ref="D106:Y106" si="60">+D107+D108</f>
        <v>18774.3</v>
      </c>
      <c r="E106" s="89">
        <f t="shared" si="60"/>
        <v>0</v>
      </c>
      <c r="F106" s="89">
        <f t="shared" si="60"/>
        <v>9118</v>
      </c>
      <c r="G106" s="89">
        <f t="shared" si="60"/>
        <v>12000</v>
      </c>
      <c r="H106" s="89">
        <f t="shared" si="60"/>
        <v>126817.3</v>
      </c>
      <c r="I106" s="89">
        <f t="shared" si="60"/>
        <v>1000</v>
      </c>
      <c r="J106" s="89">
        <f t="shared" si="60"/>
        <v>0</v>
      </c>
      <c r="K106" s="89">
        <f t="shared" si="60"/>
        <v>4160.2</v>
      </c>
      <c r="L106" s="89">
        <f t="shared" si="60"/>
        <v>0</v>
      </c>
      <c r="M106" s="89">
        <f t="shared" si="60"/>
        <v>14800</v>
      </c>
      <c r="N106" s="89">
        <f t="shared" si="60"/>
        <v>2515.6999999999998</v>
      </c>
      <c r="O106" s="89">
        <f t="shared" si="60"/>
        <v>212693.2</v>
      </c>
      <c r="P106" s="89">
        <f t="shared" si="60"/>
        <v>136914.79999999999</v>
      </c>
      <c r="Q106" s="89">
        <f t="shared" si="60"/>
        <v>4050</v>
      </c>
      <c r="R106" s="89">
        <f t="shared" si="60"/>
        <v>8813.7999999999993</v>
      </c>
      <c r="S106" s="89">
        <f t="shared" si="60"/>
        <v>0</v>
      </c>
      <c r="T106" s="89">
        <f t="shared" si="60"/>
        <v>40000</v>
      </c>
      <c r="U106" s="89">
        <f t="shared" si="60"/>
        <v>0</v>
      </c>
      <c r="V106" s="89">
        <f t="shared" si="60"/>
        <v>43759.9</v>
      </c>
      <c r="W106" s="89">
        <f t="shared" si="60"/>
        <v>5000</v>
      </c>
      <c r="X106" s="89">
        <f t="shared" si="60"/>
        <v>221890.30000000002</v>
      </c>
      <c r="Y106" s="89">
        <f t="shared" si="60"/>
        <v>182.9</v>
      </c>
      <c r="Z106" s="89">
        <f>+Z107+Z108</f>
        <v>0</v>
      </c>
      <c r="AA106" s="89">
        <f>+AA107+AA108</f>
        <v>9853.7000000000007</v>
      </c>
      <c r="AB106" s="89">
        <f>+AB107+AB108</f>
        <v>470465.4</v>
      </c>
      <c r="AC106" s="89">
        <f t="shared" si="57"/>
        <v>257772.2</v>
      </c>
      <c r="AD106" s="88">
        <f>+AC106/O106*100</f>
        <v>121.19437762937415</v>
      </c>
      <c r="AE106" s="13"/>
      <c r="AF106" s="13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</row>
    <row r="107" spans="2:91" ht="15.95" customHeight="1">
      <c r="B107" s="43" t="s">
        <v>110</v>
      </c>
      <c r="C107" s="90">
        <v>23507.7</v>
      </c>
      <c r="D107" s="96">
        <v>18774.3</v>
      </c>
      <c r="E107" s="96">
        <v>0</v>
      </c>
      <c r="F107" s="96">
        <v>9118</v>
      </c>
      <c r="G107" s="96">
        <v>12000</v>
      </c>
      <c r="H107" s="96">
        <v>1500</v>
      </c>
      <c r="I107" s="96">
        <v>1000</v>
      </c>
      <c r="J107" s="96">
        <v>0</v>
      </c>
      <c r="K107" s="96">
        <v>4160.2</v>
      </c>
      <c r="L107" s="96">
        <v>0</v>
      </c>
      <c r="M107" s="96">
        <v>14800</v>
      </c>
      <c r="N107" s="96">
        <v>2515.6999999999998</v>
      </c>
      <c r="O107" s="90">
        <f>SUM(C107:N107)</f>
        <v>87375.9</v>
      </c>
      <c r="P107" s="90">
        <v>5408</v>
      </c>
      <c r="Q107" s="96">
        <v>4050</v>
      </c>
      <c r="R107" s="96">
        <v>8813.7999999999993</v>
      </c>
      <c r="S107" s="96">
        <v>0</v>
      </c>
      <c r="T107" s="96">
        <v>40000</v>
      </c>
      <c r="U107" s="96">
        <v>0</v>
      </c>
      <c r="V107" s="96">
        <v>43759.9</v>
      </c>
      <c r="W107" s="96">
        <v>5000</v>
      </c>
      <c r="X107" s="96">
        <v>6035.6</v>
      </c>
      <c r="Y107" s="96">
        <v>0</v>
      </c>
      <c r="Z107" s="96">
        <v>0</v>
      </c>
      <c r="AA107" s="96">
        <v>9500</v>
      </c>
      <c r="AB107" s="90">
        <f>SUM(P107:AA107)</f>
        <v>122567.30000000002</v>
      </c>
      <c r="AC107" s="96">
        <f t="shared" si="57"/>
        <v>35191.400000000023</v>
      </c>
      <c r="AD107" s="90">
        <f>+AC107/O107*100</f>
        <v>40.275865541871411</v>
      </c>
      <c r="AE107" s="13"/>
      <c r="AF107" s="13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</row>
    <row r="108" spans="2:91" ht="15.95" customHeight="1">
      <c r="B108" s="43" t="s">
        <v>111</v>
      </c>
      <c r="C108" s="90">
        <v>0</v>
      </c>
      <c r="D108" s="96">
        <v>0</v>
      </c>
      <c r="E108" s="96">
        <v>0</v>
      </c>
      <c r="F108" s="96">
        <v>0</v>
      </c>
      <c r="G108" s="96">
        <v>0</v>
      </c>
      <c r="H108" s="96">
        <v>125317.3</v>
      </c>
      <c r="I108" s="96">
        <v>0</v>
      </c>
      <c r="J108" s="96">
        <v>0</v>
      </c>
      <c r="K108" s="96">
        <v>0</v>
      </c>
      <c r="L108" s="96">
        <v>0</v>
      </c>
      <c r="M108" s="96">
        <v>0</v>
      </c>
      <c r="N108" s="96">
        <v>0</v>
      </c>
      <c r="O108" s="90">
        <f>SUM(C108:N108)</f>
        <v>125317.3</v>
      </c>
      <c r="P108" s="90">
        <v>131506.79999999999</v>
      </c>
      <c r="Q108" s="96">
        <v>0</v>
      </c>
      <c r="R108" s="96">
        <v>0</v>
      </c>
      <c r="S108" s="96">
        <v>0</v>
      </c>
      <c r="T108" s="96">
        <v>0</v>
      </c>
      <c r="U108" s="96">
        <v>0</v>
      </c>
      <c r="V108" s="96">
        <v>0</v>
      </c>
      <c r="W108" s="96">
        <v>0</v>
      </c>
      <c r="X108" s="96">
        <v>215854.7</v>
      </c>
      <c r="Y108" s="96">
        <v>182.9</v>
      </c>
      <c r="Z108" s="96">
        <v>0</v>
      </c>
      <c r="AA108" s="96">
        <v>353.7</v>
      </c>
      <c r="AB108" s="90">
        <f>SUM(P108:AA108)</f>
        <v>347898.10000000003</v>
      </c>
      <c r="AC108" s="96">
        <f t="shared" si="57"/>
        <v>222580.80000000005</v>
      </c>
      <c r="AD108" s="90">
        <v>0</v>
      </c>
      <c r="AE108" s="13"/>
      <c r="AF108" s="13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</row>
    <row r="109" spans="2:91" ht="15.95" customHeight="1">
      <c r="B109" s="42" t="s">
        <v>112</v>
      </c>
      <c r="C109" s="89">
        <f>+C110+C111</f>
        <v>214.3</v>
      </c>
      <c r="D109" s="89">
        <f t="shared" ref="D109:Y109" si="61">+D110+D111</f>
        <v>1050.7</v>
      </c>
      <c r="E109" s="89">
        <f t="shared" si="61"/>
        <v>154.19999999999999</v>
      </c>
      <c r="F109" s="89">
        <f t="shared" si="61"/>
        <v>179.6</v>
      </c>
      <c r="G109" s="89">
        <f t="shared" si="61"/>
        <v>570.29999999999995</v>
      </c>
      <c r="H109" s="89">
        <f t="shared" si="61"/>
        <v>918.4</v>
      </c>
      <c r="I109" s="89">
        <f t="shared" si="61"/>
        <v>109.8</v>
      </c>
      <c r="J109" s="89">
        <f t="shared" si="61"/>
        <v>592.20000000000005</v>
      </c>
      <c r="K109" s="89">
        <f t="shared" si="61"/>
        <v>1790.9</v>
      </c>
      <c r="L109" s="89">
        <f t="shared" si="61"/>
        <v>441.1</v>
      </c>
      <c r="M109" s="89">
        <f t="shared" si="61"/>
        <v>275.60000000000002</v>
      </c>
      <c r="N109" s="89">
        <f t="shared" si="61"/>
        <v>25050.1</v>
      </c>
      <c r="O109" s="89">
        <f t="shared" si="61"/>
        <v>31347.199999999997</v>
      </c>
      <c r="P109" s="89">
        <f t="shared" si="61"/>
        <v>29.4</v>
      </c>
      <c r="Q109" s="89">
        <f t="shared" si="61"/>
        <v>331.8</v>
      </c>
      <c r="R109" s="89">
        <f t="shared" si="61"/>
        <v>8349.2999999999993</v>
      </c>
      <c r="S109" s="89">
        <f t="shared" si="61"/>
        <v>660.9</v>
      </c>
      <c r="T109" s="89">
        <f t="shared" si="61"/>
        <v>8062.9</v>
      </c>
      <c r="U109" s="89">
        <f t="shared" si="61"/>
        <v>40429.1</v>
      </c>
      <c r="V109" s="89">
        <f t="shared" si="61"/>
        <v>1225.9000000000001</v>
      </c>
      <c r="W109" s="89">
        <f t="shared" si="61"/>
        <v>2110.8000000000002</v>
      </c>
      <c r="X109" s="89">
        <f t="shared" si="61"/>
        <v>22.8</v>
      </c>
      <c r="Y109" s="89">
        <f t="shared" si="61"/>
        <v>177</v>
      </c>
      <c r="Z109" s="89">
        <f>+Z110+Z111</f>
        <v>29332.3</v>
      </c>
      <c r="AA109" s="89">
        <f>+AA110+AA111</f>
        <v>38269.599999999999</v>
      </c>
      <c r="AB109" s="89">
        <f>+AB110+AB111</f>
        <v>129001.79999999999</v>
      </c>
      <c r="AC109" s="89">
        <f t="shared" si="57"/>
        <v>97654.599999999991</v>
      </c>
      <c r="AD109" s="88">
        <f>+AC109/O109*100</f>
        <v>311.52575030624746</v>
      </c>
      <c r="AE109" s="13"/>
      <c r="AF109" s="13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</row>
    <row r="110" spans="2:91" ht="13.5" customHeight="1">
      <c r="B110" s="43" t="s">
        <v>113</v>
      </c>
      <c r="C110" s="90">
        <v>0</v>
      </c>
      <c r="D110" s="96">
        <v>0</v>
      </c>
      <c r="E110" s="96">
        <v>0</v>
      </c>
      <c r="F110" s="96">
        <v>0</v>
      </c>
      <c r="G110" s="96">
        <v>0</v>
      </c>
      <c r="H110" s="96">
        <v>0</v>
      </c>
      <c r="I110" s="96">
        <v>0</v>
      </c>
      <c r="J110" s="96">
        <v>0</v>
      </c>
      <c r="K110" s="96">
        <v>0</v>
      </c>
      <c r="L110" s="96">
        <v>0</v>
      </c>
      <c r="M110" s="96">
        <v>0</v>
      </c>
      <c r="N110" s="96">
        <v>0</v>
      </c>
      <c r="O110" s="90">
        <f>SUM(C110:N110)</f>
        <v>0</v>
      </c>
      <c r="P110" s="90">
        <v>0</v>
      </c>
      <c r="Q110" s="96">
        <v>0</v>
      </c>
      <c r="R110" s="96">
        <v>0</v>
      </c>
      <c r="S110" s="96">
        <v>0</v>
      </c>
      <c r="T110" s="96">
        <v>6000</v>
      </c>
      <c r="U110" s="96">
        <v>1500</v>
      </c>
      <c r="V110" s="96">
        <v>0</v>
      </c>
      <c r="W110" s="96">
        <v>0</v>
      </c>
      <c r="X110" s="96">
        <v>0</v>
      </c>
      <c r="Y110" s="96">
        <v>0</v>
      </c>
      <c r="Z110" s="96">
        <v>0</v>
      </c>
      <c r="AA110" s="96">
        <v>0</v>
      </c>
      <c r="AB110" s="90">
        <f>SUM(P110:AA110)</f>
        <v>7500</v>
      </c>
      <c r="AC110" s="96">
        <f t="shared" si="57"/>
        <v>7500</v>
      </c>
      <c r="AD110" s="103">
        <v>0</v>
      </c>
      <c r="AE110" s="13"/>
      <c r="AF110" s="13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</row>
    <row r="111" spans="2:91" ht="15.95" customHeight="1">
      <c r="B111" s="43" t="s">
        <v>114</v>
      </c>
      <c r="C111" s="96">
        <f t="shared" ref="C111:AA111" si="62">+C112+C113</f>
        <v>214.3</v>
      </c>
      <c r="D111" s="96">
        <f t="shared" si="62"/>
        <v>1050.7</v>
      </c>
      <c r="E111" s="96">
        <f t="shared" si="62"/>
        <v>154.19999999999999</v>
      </c>
      <c r="F111" s="96">
        <f t="shared" si="62"/>
        <v>179.6</v>
      </c>
      <c r="G111" s="96">
        <f t="shared" si="62"/>
        <v>570.29999999999995</v>
      </c>
      <c r="H111" s="96">
        <f t="shared" si="62"/>
        <v>918.4</v>
      </c>
      <c r="I111" s="96">
        <f t="shared" si="62"/>
        <v>109.8</v>
      </c>
      <c r="J111" s="96">
        <f t="shared" si="62"/>
        <v>592.20000000000005</v>
      </c>
      <c r="K111" s="96">
        <f t="shared" si="62"/>
        <v>1790.9</v>
      </c>
      <c r="L111" s="96">
        <f t="shared" si="62"/>
        <v>441.1</v>
      </c>
      <c r="M111" s="96">
        <f t="shared" si="62"/>
        <v>275.60000000000002</v>
      </c>
      <c r="N111" s="96">
        <f t="shared" si="62"/>
        <v>25050.1</v>
      </c>
      <c r="O111" s="96">
        <f t="shared" si="62"/>
        <v>31347.199999999997</v>
      </c>
      <c r="P111" s="96">
        <f t="shared" si="62"/>
        <v>29.4</v>
      </c>
      <c r="Q111" s="96">
        <f t="shared" si="62"/>
        <v>331.8</v>
      </c>
      <c r="R111" s="96">
        <f t="shared" si="62"/>
        <v>8349.2999999999993</v>
      </c>
      <c r="S111" s="96">
        <f t="shared" si="62"/>
        <v>660.9</v>
      </c>
      <c r="T111" s="96">
        <f t="shared" si="62"/>
        <v>2062.9</v>
      </c>
      <c r="U111" s="96">
        <f t="shared" si="62"/>
        <v>38929.1</v>
      </c>
      <c r="V111" s="96">
        <f t="shared" si="62"/>
        <v>1225.9000000000001</v>
      </c>
      <c r="W111" s="96">
        <f t="shared" si="62"/>
        <v>2110.8000000000002</v>
      </c>
      <c r="X111" s="96">
        <f t="shared" si="62"/>
        <v>22.8</v>
      </c>
      <c r="Y111" s="96">
        <f>+Y112+Y113</f>
        <v>177</v>
      </c>
      <c r="Z111" s="96">
        <f>+Z112+Z113</f>
        <v>29332.3</v>
      </c>
      <c r="AA111" s="96">
        <f t="shared" si="62"/>
        <v>38269.599999999999</v>
      </c>
      <c r="AB111" s="96">
        <f>+AB112+AB113</f>
        <v>121501.79999999999</v>
      </c>
      <c r="AC111" s="96">
        <f t="shared" si="57"/>
        <v>90154.599999999991</v>
      </c>
      <c r="AD111" s="90">
        <f t="shared" ref="AD111:AD122" si="63">+AC111/O111*100</f>
        <v>287.60016843609634</v>
      </c>
      <c r="AE111" s="13"/>
      <c r="AF111" s="13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</row>
    <row r="112" spans="2:91" ht="15.95" customHeight="1">
      <c r="B112" s="44" t="s">
        <v>115</v>
      </c>
      <c r="C112" s="90">
        <v>0</v>
      </c>
      <c r="D112" s="96">
        <v>0</v>
      </c>
      <c r="E112" s="96">
        <v>0</v>
      </c>
      <c r="F112" s="96">
        <v>0</v>
      </c>
      <c r="G112" s="96">
        <v>0</v>
      </c>
      <c r="H112" s="96">
        <v>0</v>
      </c>
      <c r="I112" s="96">
        <v>0</v>
      </c>
      <c r="J112" s="96">
        <v>0</v>
      </c>
      <c r="K112" s="96">
        <v>0</v>
      </c>
      <c r="L112" s="96">
        <v>0</v>
      </c>
      <c r="M112" s="96">
        <v>0</v>
      </c>
      <c r="N112" s="96">
        <v>0</v>
      </c>
      <c r="O112" s="90">
        <f>SUM(C112:N112)</f>
        <v>0</v>
      </c>
      <c r="P112" s="90">
        <v>0</v>
      </c>
      <c r="Q112" s="96">
        <v>0</v>
      </c>
      <c r="R112" s="96">
        <v>0</v>
      </c>
      <c r="S112" s="96">
        <v>0</v>
      </c>
      <c r="T112" s="96">
        <v>0</v>
      </c>
      <c r="U112" s="96">
        <v>0</v>
      </c>
      <c r="V112" s="96">
        <v>0</v>
      </c>
      <c r="W112" s="96">
        <v>0</v>
      </c>
      <c r="X112" s="96">
        <v>0</v>
      </c>
      <c r="Y112" s="96">
        <v>0</v>
      </c>
      <c r="Z112" s="96">
        <v>0</v>
      </c>
      <c r="AA112" s="96">
        <v>0</v>
      </c>
      <c r="AB112" s="90">
        <f>SUM(P112:AA112)</f>
        <v>0</v>
      </c>
      <c r="AC112" s="110">
        <f t="shared" si="57"/>
        <v>0</v>
      </c>
      <c r="AD112" s="103">
        <v>0</v>
      </c>
      <c r="AE112" s="13"/>
      <c r="AF112" s="13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</row>
    <row r="113" spans="2:91" ht="15.95" customHeight="1">
      <c r="B113" s="44" t="s">
        <v>33</v>
      </c>
      <c r="C113" s="90">
        <v>214.3</v>
      </c>
      <c r="D113" s="96">
        <v>1050.7</v>
      </c>
      <c r="E113" s="96">
        <v>154.19999999999999</v>
      </c>
      <c r="F113" s="96">
        <v>179.6</v>
      </c>
      <c r="G113" s="96">
        <v>570.29999999999995</v>
      </c>
      <c r="H113" s="96">
        <v>918.4</v>
      </c>
      <c r="I113" s="96">
        <v>109.8</v>
      </c>
      <c r="J113" s="96">
        <v>592.20000000000005</v>
      </c>
      <c r="K113" s="96">
        <v>1790.9</v>
      </c>
      <c r="L113" s="96">
        <v>441.1</v>
      </c>
      <c r="M113" s="96">
        <v>275.60000000000002</v>
      </c>
      <c r="N113" s="96">
        <v>25050.1</v>
      </c>
      <c r="O113" s="90">
        <f>SUM(C113:N113)</f>
        <v>31347.199999999997</v>
      </c>
      <c r="P113" s="90">
        <v>29.4</v>
      </c>
      <c r="Q113" s="96">
        <v>331.8</v>
      </c>
      <c r="R113" s="96">
        <v>8349.2999999999993</v>
      </c>
      <c r="S113" s="96">
        <v>660.9</v>
      </c>
      <c r="T113" s="96">
        <v>2062.9</v>
      </c>
      <c r="U113" s="96">
        <v>38929.1</v>
      </c>
      <c r="V113" s="92">
        <v>1225.9000000000001</v>
      </c>
      <c r="W113" s="96">
        <v>2110.8000000000002</v>
      </c>
      <c r="X113" s="96">
        <v>22.8</v>
      </c>
      <c r="Y113" s="96">
        <v>177</v>
      </c>
      <c r="Z113" s="96">
        <v>29332.3</v>
      </c>
      <c r="AA113" s="96">
        <v>38269.599999999999</v>
      </c>
      <c r="AB113" s="90">
        <f>SUM(P113:AA113)</f>
        <v>121501.79999999999</v>
      </c>
      <c r="AC113" s="96">
        <f>+AB113-O113</f>
        <v>90154.599999999991</v>
      </c>
      <c r="AD113" s="90">
        <f t="shared" si="63"/>
        <v>287.60016843609634</v>
      </c>
      <c r="AE113" s="13"/>
      <c r="AF113" s="13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</row>
    <row r="114" spans="2:91" ht="15.95" customHeight="1">
      <c r="B114" s="39" t="s">
        <v>130</v>
      </c>
      <c r="C114" s="113">
        <f t="shared" ref="C114:N114" si="64">+C115+C118</f>
        <v>469</v>
      </c>
      <c r="D114" s="113">
        <f t="shared" si="64"/>
        <v>852.6</v>
      </c>
      <c r="E114" s="113">
        <f t="shared" si="64"/>
        <v>0</v>
      </c>
      <c r="F114" s="113">
        <f t="shared" si="64"/>
        <v>586.5</v>
      </c>
      <c r="G114" s="113">
        <f t="shared" si="64"/>
        <v>1220.7</v>
      </c>
      <c r="H114" s="113">
        <f t="shared" si="64"/>
        <v>179.8</v>
      </c>
      <c r="I114" s="113">
        <f t="shared" si="64"/>
        <v>120.3</v>
      </c>
      <c r="J114" s="113">
        <f t="shared" si="64"/>
        <v>0</v>
      </c>
      <c r="K114" s="113">
        <f t="shared" si="64"/>
        <v>349.20000000000005</v>
      </c>
      <c r="L114" s="113">
        <f t="shared" si="64"/>
        <v>0</v>
      </c>
      <c r="M114" s="113">
        <f t="shared" si="64"/>
        <v>654.20000000000005</v>
      </c>
      <c r="N114" s="113">
        <f t="shared" si="64"/>
        <v>118.19999999999999</v>
      </c>
      <c r="O114" s="88">
        <f>+O115+O118</f>
        <v>4550.5</v>
      </c>
      <c r="P114" s="88">
        <f>+P115+P118</f>
        <v>142.30000000000001</v>
      </c>
      <c r="Q114" s="88">
        <f t="shared" ref="Q114:AA114" si="65">+Q115+Q118</f>
        <v>137</v>
      </c>
      <c r="R114" s="88">
        <f t="shared" si="65"/>
        <v>498</v>
      </c>
      <c r="S114" s="88">
        <f t="shared" si="65"/>
        <v>0</v>
      </c>
      <c r="T114" s="88">
        <f t="shared" si="65"/>
        <v>722.9</v>
      </c>
      <c r="U114" s="88">
        <f t="shared" si="65"/>
        <v>0</v>
      </c>
      <c r="V114" s="88">
        <f t="shared" si="65"/>
        <v>142.69999999999999</v>
      </c>
      <c r="W114" s="88">
        <f t="shared" si="65"/>
        <v>295.40000000000003</v>
      </c>
      <c r="X114" s="88">
        <f t="shared" si="65"/>
        <v>1861.6</v>
      </c>
      <c r="Y114" s="88">
        <f t="shared" si="65"/>
        <v>0</v>
      </c>
      <c r="Z114" s="88">
        <f t="shared" si="65"/>
        <v>0</v>
      </c>
      <c r="AA114" s="88">
        <f t="shared" si="65"/>
        <v>1872.7</v>
      </c>
      <c r="AB114" s="88">
        <f>+AB115+AB118</f>
        <v>5672.6</v>
      </c>
      <c r="AC114" s="96">
        <f>+AB114-O114</f>
        <v>1122.1000000000004</v>
      </c>
      <c r="AD114" s="90">
        <f>+AC114/O114*100</f>
        <v>24.658828700142848</v>
      </c>
      <c r="AE114" s="13"/>
      <c r="AF114" s="13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</row>
    <row r="115" spans="2:91" ht="15.95" customHeight="1">
      <c r="B115" s="45" t="s">
        <v>131</v>
      </c>
      <c r="C115" s="113">
        <f t="shared" ref="C115:N115" si="66">+C116+C117</f>
        <v>469</v>
      </c>
      <c r="D115" s="113">
        <f t="shared" si="66"/>
        <v>694</v>
      </c>
      <c r="E115" s="113">
        <f t="shared" si="66"/>
        <v>0</v>
      </c>
      <c r="F115" s="113">
        <f t="shared" si="66"/>
        <v>436.8</v>
      </c>
      <c r="G115" s="113">
        <f t="shared" si="66"/>
        <v>906.2</v>
      </c>
      <c r="H115" s="113">
        <f t="shared" si="66"/>
        <v>128.1</v>
      </c>
      <c r="I115" s="113">
        <f t="shared" si="66"/>
        <v>77.599999999999994</v>
      </c>
      <c r="J115" s="113">
        <f t="shared" si="66"/>
        <v>0</v>
      </c>
      <c r="K115" s="113">
        <f t="shared" si="66"/>
        <v>316.10000000000002</v>
      </c>
      <c r="L115" s="113">
        <f t="shared" si="66"/>
        <v>0</v>
      </c>
      <c r="M115" s="113">
        <f t="shared" si="66"/>
        <v>593.70000000000005</v>
      </c>
      <c r="N115" s="113">
        <f t="shared" si="66"/>
        <v>92.3</v>
      </c>
      <c r="O115" s="88">
        <f>+O116+O117</f>
        <v>3713.8</v>
      </c>
      <c r="P115" s="88">
        <f>+P116+P117</f>
        <v>125.4</v>
      </c>
      <c r="Q115" s="88">
        <f t="shared" ref="Q115:AA115" si="67">+Q116+Q117</f>
        <v>106</v>
      </c>
      <c r="R115" s="88">
        <f t="shared" si="67"/>
        <v>333.6</v>
      </c>
      <c r="S115" s="88">
        <f t="shared" si="67"/>
        <v>0</v>
      </c>
      <c r="T115" s="88">
        <f t="shared" si="67"/>
        <v>0</v>
      </c>
      <c r="U115" s="88">
        <f t="shared" si="67"/>
        <v>0</v>
      </c>
      <c r="V115" s="88">
        <f t="shared" si="67"/>
        <v>0</v>
      </c>
      <c r="W115" s="88">
        <f t="shared" si="67"/>
        <v>257.10000000000002</v>
      </c>
      <c r="X115" s="88">
        <f t="shared" si="67"/>
        <v>398.5</v>
      </c>
      <c r="Y115" s="88">
        <f t="shared" si="67"/>
        <v>0</v>
      </c>
      <c r="Z115" s="88">
        <f t="shared" si="67"/>
        <v>0</v>
      </c>
      <c r="AA115" s="88">
        <f t="shared" si="67"/>
        <v>1409.5</v>
      </c>
      <c r="AB115" s="88">
        <f>+AB116+AB117</f>
        <v>2630.1</v>
      </c>
      <c r="AC115" s="96">
        <f t="shared" ref="AC115:AC120" si="68">+AB115-O115</f>
        <v>-1083.7000000000003</v>
      </c>
      <c r="AD115" s="90">
        <f t="shared" ref="AD115:AD119" si="69">+AC115/O115*100</f>
        <v>-29.180354354030918</v>
      </c>
      <c r="AE115" s="13"/>
      <c r="AF115" s="13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</row>
    <row r="116" spans="2:91" ht="15.95" customHeight="1">
      <c r="B116" s="43" t="s">
        <v>132</v>
      </c>
      <c r="C116" s="90">
        <v>469</v>
      </c>
      <c r="D116" s="90">
        <v>694</v>
      </c>
      <c r="E116" s="90">
        <v>0</v>
      </c>
      <c r="F116" s="90">
        <v>436.8</v>
      </c>
      <c r="G116" s="90">
        <v>906.2</v>
      </c>
      <c r="H116" s="90">
        <v>128.1</v>
      </c>
      <c r="I116" s="90">
        <v>77.599999999999994</v>
      </c>
      <c r="J116" s="90">
        <v>0</v>
      </c>
      <c r="K116" s="90">
        <v>316.10000000000002</v>
      </c>
      <c r="L116" s="90">
        <v>0</v>
      </c>
      <c r="M116" s="90">
        <v>593.70000000000005</v>
      </c>
      <c r="N116" s="90">
        <v>92.3</v>
      </c>
      <c r="O116" s="90">
        <f>SUM(C116:N116)</f>
        <v>3713.8</v>
      </c>
      <c r="P116" s="90">
        <v>125.4</v>
      </c>
      <c r="Q116" s="90">
        <v>106</v>
      </c>
      <c r="R116" s="90">
        <v>333.6</v>
      </c>
      <c r="S116" s="90">
        <v>0</v>
      </c>
      <c r="T116" s="90">
        <v>0</v>
      </c>
      <c r="U116" s="90">
        <v>0</v>
      </c>
      <c r="V116" s="91">
        <v>0</v>
      </c>
      <c r="W116" s="90">
        <v>257.10000000000002</v>
      </c>
      <c r="X116" s="90">
        <v>398.5</v>
      </c>
      <c r="Y116" s="90">
        <v>0</v>
      </c>
      <c r="Z116" s="90">
        <v>0</v>
      </c>
      <c r="AA116" s="90">
        <v>1409.5</v>
      </c>
      <c r="AB116" s="90">
        <f>SUM(P116:AA116)</f>
        <v>2630.1</v>
      </c>
      <c r="AC116" s="96">
        <f t="shared" si="68"/>
        <v>-1083.7000000000003</v>
      </c>
      <c r="AD116" s="90">
        <f t="shared" si="69"/>
        <v>-29.180354354030918</v>
      </c>
      <c r="AE116" s="13"/>
      <c r="AF116" s="13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</row>
    <row r="117" spans="2:91" ht="15.95" customHeight="1">
      <c r="B117" s="43" t="s">
        <v>133</v>
      </c>
      <c r="C117" s="90">
        <v>0</v>
      </c>
      <c r="D117" s="90">
        <v>0</v>
      </c>
      <c r="E117" s="90">
        <v>0</v>
      </c>
      <c r="F117" s="90">
        <v>0</v>
      </c>
      <c r="G117" s="90">
        <v>0</v>
      </c>
      <c r="H117" s="90">
        <v>0</v>
      </c>
      <c r="I117" s="90">
        <v>0</v>
      </c>
      <c r="J117" s="90">
        <v>0</v>
      </c>
      <c r="K117" s="90">
        <v>0</v>
      </c>
      <c r="L117" s="90">
        <v>0</v>
      </c>
      <c r="M117" s="90">
        <v>0</v>
      </c>
      <c r="N117" s="90">
        <v>0</v>
      </c>
      <c r="O117" s="90">
        <f>SUM(C117:N117)</f>
        <v>0</v>
      </c>
      <c r="P117" s="90">
        <v>0</v>
      </c>
      <c r="Q117" s="90">
        <v>0</v>
      </c>
      <c r="R117" s="90">
        <v>0</v>
      </c>
      <c r="S117" s="90">
        <v>0</v>
      </c>
      <c r="T117" s="90">
        <v>0</v>
      </c>
      <c r="U117" s="90">
        <v>0</v>
      </c>
      <c r="V117" s="91">
        <v>0</v>
      </c>
      <c r="W117" s="90">
        <v>0</v>
      </c>
      <c r="X117" s="90">
        <v>0</v>
      </c>
      <c r="Y117" s="90">
        <v>0</v>
      </c>
      <c r="Z117" s="90">
        <v>0</v>
      </c>
      <c r="AA117" s="90">
        <v>0</v>
      </c>
      <c r="AB117" s="90">
        <f>SUM(P117:AA117)</f>
        <v>0</v>
      </c>
      <c r="AC117" s="103">
        <f t="shared" si="68"/>
        <v>0</v>
      </c>
      <c r="AD117" s="103">
        <v>0</v>
      </c>
      <c r="AE117" s="13"/>
      <c r="AF117" s="13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</row>
    <row r="118" spans="2:91" ht="15.95" customHeight="1">
      <c r="B118" s="45" t="s">
        <v>134</v>
      </c>
      <c r="C118" s="113">
        <f t="shared" ref="C118:N118" si="70">+C119+C120</f>
        <v>0</v>
      </c>
      <c r="D118" s="113">
        <f t="shared" si="70"/>
        <v>158.6</v>
      </c>
      <c r="E118" s="113">
        <f t="shared" si="70"/>
        <v>0</v>
      </c>
      <c r="F118" s="113">
        <f t="shared" si="70"/>
        <v>149.69999999999999</v>
      </c>
      <c r="G118" s="113">
        <f t="shared" si="70"/>
        <v>314.5</v>
      </c>
      <c r="H118" s="113">
        <f t="shared" si="70"/>
        <v>51.7</v>
      </c>
      <c r="I118" s="113">
        <f t="shared" si="70"/>
        <v>42.7</v>
      </c>
      <c r="J118" s="113">
        <f t="shared" si="70"/>
        <v>0</v>
      </c>
      <c r="K118" s="113">
        <f t="shared" si="70"/>
        <v>33.1</v>
      </c>
      <c r="L118" s="113">
        <f t="shared" si="70"/>
        <v>0</v>
      </c>
      <c r="M118" s="113">
        <f t="shared" si="70"/>
        <v>60.5</v>
      </c>
      <c r="N118" s="113">
        <f t="shared" si="70"/>
        <v>25.9</v>
      </c>
      <c r="O118" s="88">
        <f>+O119+O120</f>
        <v>836.7</v>
      </c>
      <c r="P118" s="88">
        <f>+P119+P120</f>
        <v>16.899999999999999</v>
      </c>
      <c r="Q118" s="88">
        <f t="shared" ref="Q118:AA118" si="71">+Q119+Q120</f>
        <v>31</v>
      </c>
      <c r="R118" s="88">
        <f t="shared" si="71"/>
        <v>164.4</v>
      </c>
      <c r="S118" s="88">
        <f t="shared" si="71"/>
        <v>0</v>
      </c>
      <c r="T118" s="88">
        <f t="shared" si="71"/>
        <v>722.9</v>
      </c>
      <c r="U118" s="88">
        <f t="shared" si="71"/>
        <v>0</v>
      </c>
      <c r="V118" s="88">
        <f t="shared" si="71"/>
        <v>142.69999999999999</v>
      </c>
      <c r="W118" s="88">
        <f t="shared" si="71"/>
        <v>38.299999999999997</v>
      </c>
      <c r="X118" s="88">
        <f t="shared" si="71"/>
        <v>1463.1</v>
      </c>
      <c r="Y118" s="88">
        <f t="shared" si="71"/>
        <v>0</v>
      </c>
      <c r="Z118" s="88">
        <f t="shared" si="71"/>
        <v>0</v>
      </c>
      <c r="AA118" s="88">
        <f t="shared" si="71"/>
        <v>463.2</v>
      </c>
      <c r="AB118" s="88">
        <f>+AB119+AB120</f>
        <v>3042.5</v>
      </c>
      <c r="AC118" s="96">
        <f t="shared" si="68"/>
        <v>2205.8000000000002</v>
      </c>
      <c r="AD118" s="90">
        <f t="shared" si="69"/>
        <v>263.63093103860405</v>
      </c>
      <c r="AE118" s="13"/>
      <c r="AF118" s="13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</row>
    <row r="119" spans="2:91" ht="15.95" customHeight="1">
      <c r="B119" s="43" t="s">
        <v>135</v>
      </c>
      <c r="C119" s="90">
        <v>0</v>
      </c>
      <c r="D119" s="90">
        <v>158.6</v>
      </c>
      <c r="E119" s="90">
        <v>0</v>
      </c>
      <c r="F119" s="90">
        <v>149.69999999999999</v>
      </c>
      <c r="G119" s="90">
        <v>314.5</v>
      </c>
      <c r="H119" s="90">
        <v>51.7</v>
      </c>
      <c r="I119" s="90">
        <v>42.7</v>
      </c>
      <c r="J119" s="90">
        <v>0</v>
      </c>
      <c r="K119" s="90">
        <v>33.1</v>
      </c>
      <c r="L119" s="90">
        <v>0</v>
      </c>
      <c r="M119" s="90">
        <v>60.5</v>
      </c>
      <c r="N119" s="90">
        <v>25.9</v>
      </c>
      <c r="O119" s="90">
        <f>SUM(C119:N119)</f>
        <v>836.7</v>
      </c>
      <c r="P119" s="90">
        <v>16.899999999999999</v>
      </c>
      <c r="Q119" s="90">
        <v>31</v>
      </c>
      <c r="R119" s="90">
        <v>164.4</v>
      </c>
      <c r="S119" s="90">
        <v>0</v>
      </c>
      <c r="T119" s="90">
        <v>722.9</v>
      </c>
      <c r="U119" s="90">
        <v>0</v>
      </c>
      <c r="V119" s="91">
        <v>38.299999999999997</v>
      </c>
      <c r="W119" s="90">
        <v>38.299999999999997</v>
      </c>
      <c r="X119" s="90">
        <v>94.1</v>
      </c>
      <c r="Y119" s="90">
        <v>0</v>
      </c>
      <c r="Z119" s="90">
        <v>0</v>
      </c>
      <c r="AA119" s="90">
        <v>463.2</v>
      </c>
      <c r="AB119" s="90">
        <f>SUM(P119:AA119)</f>
        <v>1569.1</v>
      </c>
      <c r="AC119" s="96">
        <f t="shared" si="68"/>
        <v>732.39999999999986</v>
      </c>
      <c r="AD119" s="90">
        <f t="shared" si="69"/>
        <v>87.534361180829421</v>
      </c>
      <c r="AE119" s="13"/>
      <c r="AF119" s="13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</row>
    <row r="120" spans="2:91" ht="15.95" customHeight="1">
      <c r="B120" s="43" t="s">
        <v>136</v>
      </c>
      <c r="C120" s="90">
        <v>0</v>
      </c>
      <c r="D120" s="90">
        <v>0</v>
      </c>
      <c r="E120" s="90">
        <v>0</v>
      </c>
      <c r="F120" s="90">
        <v>0</v>
      </c>
      <c r="G120" s="90">
        <v>0</v>
      </c>
      <c r="H120" s="90">
        <v>0</v>
      </c>
      <c r="I120" s="90">
        <v>0</v>
      </c>
      <c r="J120" s="90">
        <v>0</v>
      </c>
      <c r="K120" s="90">
        <v>0</v>
      </c>
      <c r="L120" s="90">
        <v>0</v>
      </c>
      <c r="M120" s="90">
        <v>0</v>
      </c>
      <c r="N120" s="90">
        <v>0</v>
      </c>
      <c r="O120" s="90">
        <f>SUM(C120:N120)</f>
        <v>0</v>
      </c>
      <c r="P120" s="90">
        <v>0</v>
      </c>
      <c r="Q120" s="90">
        <v>0</v>
      </c>
      <c r="R120" s="90">
        <v>0</v>
      </c>
      <c r="S120" s="90">
        <v>0</v>
      </c>
      <c r="T120" s="90">
        <v>0</v>
      </c>
      <c r="U120" s="90">
        <v>0</v>
      </c>
      <c r="V120" s="91">
        <v>104.4</v>
      </c>
      <c r="W120" s="90">
        <v>0</v>
      </c>
      <c r="X120" s="90">
        <v>1369</v>
      </c>
      <c r="Y120" s="90">
        <v>0</v>
      </c>
      <c r="Z120" s="90">
        <v>0</v>
      </c>
      <c r="AA120" s="90">
        <v>0</v>
      </c>
      <c r="AB120" s="90">
        <f>SUM(P120:AA120)</f>
        <v>1473.4</v>
      </c>
      <c r="AC120" s="96">
        <f t="shared" si="68"/>
        <v>1473.4</v>
      </c>
      <c r="AD120" s="90">
        <v>0</v>
      </c>
      <c r="AE120" s="13"/>
      <c r="AF120" s="13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</row>
    <row r="121" spans="2:91" ht="32.25" customHeight="1">
      <c r="B121" s="84" t="s">
        <v>138</v>
      </c>
      <c r="C121" s="114">
        <v>16</v>
      </c>
      <c r="D121" s="114">
        <v>3.3</v>
      </c>
      <c r="E121" s="114">
        <v>6</v>
      </c>
      <c r="F121" s="114">
        <v>2.2000000000000002</v>
      </c>
      <c r="G121" s="114">
        <v>6.7</v>
      </c>
      <c r="H121" s="114">
        <v>2.4</v>
      </c>
      <c r="I121" s="114">
        <v>4</v>
      </c>
      <c r="J121" s="114">
        <v>4.8</v>
      </c>
      <c r="K121" s="114">
        <v>2.4</v>
      </c>
      <c r="L121" s="114">
        <v>9</v>
      </c>
      <c r="M121" s="114">
        <v>0.7</v>
      </c>
      <c r="N121" s="114">
        <v>0.8</v>
      </c>
      <c r="O121" s="114">
        <f>SUM(C121:N121)</f>
        <v>58.3</v>
      </c>
      <c r="P121" s="114">
        <v>2</v>
      </c>
      <c r="Q121" s="114">
        <v>65.8</v>
      </c>
      <c r="R121" s="114">
        <v>28.3</v>
      </c>
      <c r="S121" s="114">
        <v>18.100000000000001</v>
      </c>
      <c r="T121" s="114">
        <v>10.3</v>
      </c>
      <c r="U121" s="114">
        <v>13.4</v>
      </c>
      <c r="V121" s="114">
        <v>136.30000000000001</v>
      </c>
      <c r="W121" s="114">
        <v>14.6</v>
      </c>
      <c r="X121" s="114">
        <v>12</v>
      </c>
      <c r="Y121" s="114">
        <v>16.7</v>
      </c>
      <c r="Z121" s="114">
        <v>16.100000000000001</v>
      </c>
      <c r="AA121" s="114">
        <v>4.2</v>
      </c>
      <c r="AB121" s="114">
        <f>SUM(P121:AA121)</f>
        <v>337.8</v>
      </c>
      <c r="AC121" s="115">
        <f t="shared" si="57"/>
        <v>279.5</v>
      </c>
      <c r="AD121" s="114">
        <f t="shared" si="63"/>
        <v>479.41680960548882</v>
      </c>
      <c r="AE121" s="13"/>
      <c r="AF121" s="13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</row>
    <row r="122" spans="2:91" ht="18.75" customHeight="1" thickBot="1">
      <c r="B122" s="139" t="s">
        <v>97</v>
      </c>
      <c r="C122" s="137">
        <f t="shared" ref="C122:AB122" si="72">+C121+C97+C96+C95</f>
        <v>82340.400000000009</v>
      </c>
      <c r="D122" s="137">
        <f t="shared" si="72"/>
        <v>66723.899999999994</v>
      </c>
      <c r="E122" s="137">
        <f t="shared" si="72"/>
        <v>51313.000000000007</v>
      </c>
      <c r="F122" s="137">
        <f t="shared" si="72"/>
        <v>76153.8</v>
      </c>
      <c r="G122" s="137">
        <f t="shared" si="72"/>
        <v>68331.100000000006</v>
      </c>
      <c r="H122" s="137">
        <f t="shared" si="72"/>
        <v>181848.09999999998</v>
      </c>
      <c r="I122" s="137">
        <f t="shared" si="72"/>
        <v>57838.499999999993</v>
      </c>
      <c r="J122" s="137">
        <f t="shared" si="72"/>
        <v>52985.700000000004</v>
      </c>
      <c r="K122" s="137">
        <f t="shared" si="72"/>
        <v>57488.399999999994</v>
      </c>
      <c r="L122" s="137">
        <f t="shared" si="72"/>
        <v>59174.000000000007</v>
      </c>
      <c r="M122" s="137">
        <f t="shared" si="72"/>
        <v>66283.899999999994</v>
      </c>
      <c r="N122" s="137">
        <f t="shared" si="72"/>
        <v>85176.999999999985</v>
      </c>
      <c r="O122" s="137">
        <f t="shared" si="72"/>
        <v>905657.8</v>
      </c>
      <c r="P122" s="137">
        <f t="shared" si="72"/>
        <v>200693.59999999998</v>
      </c>
      <c r="Q122" s="137">
        <f t="shared" si="72"/>
        <v>55831.5</v>
      </c>
      <c r="R122" s="137">
        <f t="shared" si="72"/>
        <v>64865.999999999985</v>
      </c>
      <c r="S122" s="137">
        <f t="shared" si="72"/>
        <v>47791.299999999996</v>
      </c>
      <c r="T122" s="137">
        <f t="shared" si="72"/>
        <v>83000.100000000006</v>
      </c>
      <c r="U122" s="137">
        <f t="shared" si="72"/>
        <v>81561.600000000006</v>
      </c>
      <c r="V122" s="137">
        <f t="shared" si="72"/>
        <v>100258.20000000001</v>
      </c>
      <c r="W122" s="137">
        <f t="shared" si="72"/>
        <v>63477.599999999991</v>
      </c>
      <c r="X122" s="137">
        <f t="shared" si="72"/>
        <v>282153.19999999995</v>
      </c>
      <c r="Y122" s="137">
        <f t="shared" si="72"/>
        <v>65868.199999999983</v>
      </c>
      <c r="Z122" s="137">
        <f t="shared" si="72"/>
        <v>81080.800000000003</v>
      </c>
      <c r="AA122" s="137">
        <f t="shared" si="72"/>
        <v>110153.29999999999</v>
      </c>
      <c r="AB122" s="137">
        <f t="shared" si="72"/>
        <v>1236735.3999999999</v>
      </c>
      <c r="AC122" s="138">
        <f t="shared" si="57"/>
        <v>331077.59999999986</v>
      </c>
      <c r="AD122" s="137">
        <f t="shared" si="63"/>
        <v>36.556589033959611</v>
      </c>
      <c r="AE122" s="13"/>
      <c r="AF122" s="13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</row>
    <row r="123" spans="2:91" ht="15.95" customHeight="1" thickTop="1">
      <c r="B123" s="46" t="s">
        <v>116</v>
      </c>
      <c r="C123" s="116">
        <f>SUM(C125:C129)</f>
        <v>364.2</v>
      </c>
      <c r="D123" s="116">
        <f t="shared" ref="D123:N123" si="73">SUM(D125:D129)</f>
        <v>319.8</v>
      </c>
      <c r="E123" s="116">
        <f t="shared" si="73"/>
        <v>318.2</v>
      </c>
      <c r="F123" s="116">
        <f t="shared" si="73"/>
        <v>319.5</v>
      </c>
      <c r="G123" s="116">
        <f t="shared" si="73"/>
        <v>388.40000000000003</v>
      </c>
      <c r="H123" s="116">
        <f t="shared" si="73"/>
        <v>330.7</v>
      </c>
      <c r="I123" s="116">
        <f t="shared" si="73"/>
        <v>336.29999999999995</v>
      </c>
      <c r="J123" s="116">
        <f t="shared" si="73"/>
        <v>278.89999999999998</v>
      </c>
      <c r="K123" s="116">
        <f t="shared" si="73"/>
        <v>220</v>
      </c>
      <c r="L123" s="116">
        <f t="shared" si="73"/>
        <v>270.39999999999998</v>
      </c>
      <c r="M123" s="116">
        <f t="shared" si="73"/>
        <v>345.7</v>
      </c>
      <c r="N123" s="116">
        <f t="shared" si="73"/>
        <v>154.5</v>
      </c>
      <c r="O123" s="116">
        <f>SUM(C123:N123)</f>
        <v>3646.6000000000004</v>
      </c>
      <c r="P123" s="116">
        <f>SUM(P124:P129)</f>
        <v>673.2</v>
      </c>
      <c r="Q123" s="116">
        <f t="shared" ref="Q123:AA123" si="74">SUM(Q124:Q129)</f>
        <v>693.80000000000007</v>
      </c>
      <c r="R123" s="116">
        <f t="shared" si="74"/>
        <v>697.6</v>
      </c>
      <c r="S123" s="116">
        <f t="shared" si="74"/>
        <v>415.29999999999995</v>
      </c>
      <c r="T123" s="116">
        <f t="shared" si="74"/>
        <v>559.20000000000005</v>
      </c>
      <c r="U123" s="116">
        <f t="shared" si="74"/>
        <v>692</v>
      </c>
      <c r="V123" s="116">
        <f t="shared" si="74"/>
        <v>879.6</v>
      </c>
      <c r="W123" s="116">
        <f t="shared" si="74"/>
        <v>3012.7</v>
      </c>
      <c r="X123" s="116">
        <f t="shared" si="74"/>
        <v>744.6</v>
      </c>
      <c r="Y123" s="116">
        <f t="shared" si="74"/>
        <v>755.30000000000007</v>
      </c>
      <c r="Z123" s="116">
        <f t="shared" si="74"/>
        <v>656.30000000000007</v>
      </c>
      <c r="AA123" s="116">
        <f t="shared" si="74"/>
        <v>681.3</v>
      </c>
      <c r="AB123" s="116">
        <f>SUM(P123:AA123)</f>
        <v>10460.899999999998</v>
      </c>
      <c r="AC123" s="115">
        <f t="shared" si="57"/>
        <v>6814.2999999999975</v>
      </c>
      <c r="AD123" s="114">
        <f>+AC123/O123*100</f>
        <v>186.86721877913664</v>
      </c>
      <c r="AE123" s="13"/>
      <c r="AF123" s="13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</row>
    <row r="124" spans="2:91" ht="17.25" customHeight="1">
      <c r="B124" s="47" t="s">
        <v>117</v>
      </c>
      <c r="C124" s="117">
        <v>375</v>
      </c>
      <c r="D124" s="117">
        <v>327.2</v>
      </c>
      <c r="E124" s="117">
        <v>368.6</v>
      </c>
      <c r="F124" s="117">
        <v>352.9</v>
      </c>
      <c r="G124" s="117">
        <v>394.3</v>
      </c>
      <c r="H124" s="117">
        <v>338.8</v>
      </c>
      <c r="I124" s="117">
        <v>355.1</v>
      </c>
      <c r="J124" s="117">
        <v>344.2</v>
      </c>
      <c r="K124" s="117">
        <v>349.4</v>
      </c>
      <c r="L124" s="117">
        <v>343.2</v>
      </c>
      <c r="M124" s="117">
        <v>344.2</v>
      </c>
      <c r="N124" s="117">
        <v>361.6</v>
      </c>
      <c r="O124" s="117">
        <f>SUM(C124:N124)</f>
        <v>4254.5</v>
      </c>
      <c r="P124" s="117">
        <v>389.3</v>
      </c>
      <c r="Q124" s="117">
        <v>385.8</v>
      </c>
      <c r="R124" s="117">
        <v>391.7</v>
      </c>
      <c r="S124" s="117">
        <v>247.3</v>
      </c>
      <c r="T124" s="117">
        <v>256.5</v>
      </c>
      <c r="U124" s="117">
        <v>245.9</v>
      </c>
      <c r="V124" s="117">
        <v>312.5</v>
      </c>
      <c r="W124" s="118">
        <v>378.2</v>
      </c>
      <c r="X124" s="117">
        <v>287.89999999999998</v>
      </c>
      <c r="Y124" s="117">
        <v>296.2</v>
      </c>
      <c r="Z124" s="117">
        <v>317.39999999999998</v>
      </c>
      <c r="AA124" s="117">
        <v>298</v>
      </c>
      <c r="AB124" s="117">
        <f t="shared" ref="AB124:AB129" si="75">SUM(P124:AA124)</f>
        <v>3806.7</v>
      </c>
      <c r="AC124" s="119">
        <f t="shared" si="57"/>
        <v>-447.80000000000018</v>
      </c>
      <c r="AD124" s="117">
        <f>+AC124/O124*100</f>
        <v>-10.52532612527912</v>
      </c>
      <c r="AE124" s="13"/>
      <c r="AF124" s="13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</row>
    <row r="125" spans="2:91" ht="17.25" customHeight="1">
      <c r="B125" s="47" t="s">
        <v>118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</v>
      </c>
      <c r="J125" s="117">
        <v>0</v>
      </c>
      <c r="K125" s="117">
        <v>0</v>
      </c>
      <c r="L125" s="117">
        <v>0</v>
      </c>
      <c r="M125" s="117">
        <v>0</v>
      </c>
      <c r="N125" s="117">
        <v>0</v>
      </c>
      <c r="O125" s="117">
        <f>SUM(C125:N125)</f>
        <v>0</v>
      </c>
      <c r="P125" s="117">
        <v>0</v>
      </c>
      <c r="Q125" s="117">
        <v>0</v>
      </c>
      <c r="R125" s="117">
        <v>0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f t="shared" si="75"/>
        <v>0</v>
      </c>
      <c r="AC125" s="119">
        <f t="shared" si="57"/>
        <v>0</v>
      </c>
      <c r="AD125" s="90">
        <v>0</v>
      </c>
      <c r="AE125" s="13"/>
      <c r="AF125" s="13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2:91" ht="17.25" customHeight="1">
      <c r="B126" s="47" t="s">
        <v>119</v>
      </c>
      <c r="C126" s="48">
        <v>287.5</v>
      </c>
      <c r="D126" s="48">
        <v>241</v>
      </c>
      <c r="E126" s="48">
        <v>235.7</v>
      </c>
      <c r="F126" s="48">
        <v>237.1</v>
      </c>
      <c r="G126" s="48">
        <v>300</v>
      </c>
      <c r="H126" s="48">
        <v>229</v>
      </c>
      <c r="I126" s="48">
        <v>256.89999999999998</v>
      </c>
      <c r="J126" s="48">
        <v>187.4</v>
      </c>
      <c r="K126" s="48">
        <v>148.30000000000001</v>
      </c>
      <c r="L126" s="48">
        <v>175.2</v>
      </c>
      <c r="M126" s="48">
        <v>68.599999999999994</v>
      </c>
      <c r="N126" s="48">
        <v>62.9</v>
      </c>
      <c r="O126" s="48">
        <f>SUM(C126:N126)</f>
        <v>2429.6000000000004</v>
      </c>
      <c r="P126" s="48">
        <v>207.4</v>
      </c>
      <c r="Q126" s="48">
        <v>254.7</v>
      </c>
      <c r="R126" s="48">
        <v>221.1</v>
      </c>
      <c r="S126" s="48">
        <v>113.6</v>
      </c>
      <c r="T126" s="48">
        <v>252.8</v>
      </c>
      <c r="U126" s="48">
        <v>353.9</v>
      </c>
      <c r="V126" s="48">
        <v>485</v>
      </c>
      <c r="W126" s="48">
        <v>425.8</v>
      </c>
      <c r="X126" s="48">
        <v>409.6</v>
      </c>
      <c r="Y126" s="48">
        <v>367.5</v>
      </c>
      <c r="Z126" s="48">
        <v>224.1</v>
      </c>
      <c r="AA126" s="48">
        <v>286</v>
      </c>
      <c r="AB126" s="117">
        <f t="shared" si="75"/>
        <v>3601.5</v>
      </c>
      <c r="AC126" s="119">
        <f t="shared" si="57"/>
        <v>1171.8999999999996</v>
      </c>
      <c r="AD126" s="90">
        <f>+AC126/O126*100</f>
        <v>48.23427724728348</v>
      </c>
      <c r="AE126" s="13"/>
      <c r="AF126" s="13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2:91" ht="16.5" customHeight="1">
      <c r="B127" s="47" t="s">
        <v>120</v>
      </c>
      <c r="C127" s="117">
        <v>0.9</v>
      </c>
      <c r="D127" s="117">
        <v>0</v>
      </c>
      <c r="E127" s="117">
        <v>0</v>
      </c>
      <c r="F127" s="117">
        <v>0</v>
      </c>
      <c r="G127" s="117">
        <v>0.1</v>
      </c>
      <c r="H127" s="117">
        <v>-1.6</v>
      </c>
      <c r="I127" s="117">
        <v>0</v>
      </c>
      <c r="J127" s="117">
        <v>0.1</v>
      </c>
      <c r="K127" s="117">
        <v>0.4</v>
      </c>
      <c r="L127" s="117">
        <v>0.4</v>
      </c>
      <c r="M127" s="117">
        <v>-0.2</v>
      </c>
      <c r="N127" s="117">
        <v>0.2</v>
      </c>
      <c r="O127" s="117">
        <f>SUM(C127:N127)</f>
        <v>0.29999999999999993</v>
      </c>
      <c r="P127" s="117">
        <v>0</v>
      </c>
      <c r="Q127" s="117">
        <v>0.2</v>
      </c>
      <c r="R127" s="117">
        <v>0.1</v>
      </c>
      <c r="S127" s="117">
        <v>-0.8</v>
      </c>
      <c r="T127" s="117">
        <v>0</v>
      </c>
      <c r="U127" s="117">
        <v>0</v>
      </c>
      <c r="V127" s="117">
        <v>0</v>
      </c>
      <c r="W127" s="117">
        <v>0</v>
      </c>
      <c r="X127" s="117">
        <v>0.1</v>
      </c>
      <c r="Y127" s="117">
        <v>0</v>
      </c>
      <c r="Z127" s="117">
        <v>1.2</v>
      </c>
      <c r="AA127" s="117">
        <v>0.9</v>
      </c>
      <c r="AB127" s="117">
        <f t="shared" si="75"/>
        <v>1.7</v>
      </c>
      <c r="AC127" s="119">
        <f t="shared" si="57"/>
        <v>1.4</v>
      </c>
      <c r="AD127" s="90">
        <f>+AC127/O127*100</f>
        <v>466.6666666666668</v>
      </c>
      <c r="AE127" s="13"/>
      <c r="AF127" s="13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2:91" ht="16.5" customHeight="1">
      <c r="B128" s="47" t="s">
        <v>121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117">
        <v>2149.1</v>
      </c>
      <c r="X128" s="48">
        <v>0</v>
      </c>
      <c r="Y128" s="48">
        <v>0</v>
      </c>
      <c r="Z128" s="48">
        <v>0</v>
      </c>
      <c r="AA128" s="48">
        <v>0</v>
      </c>
      <c r="AB128" s="117">
        <f t="shared" si="75"/>
        <v>2149.1</v>
      </c>
      <c r="AC128" s="120">
        <v>0</v>
      </c>
      <c r="AD128" s="103">
        <v>0</v>
      </c>
      <c r="AE128" s="13"/>
      <c r="AF128" s="13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2:91" ht="16.5" customHeight="1" thickBot="1">
      <c r="B129" s="49" t="s">
        <v>122</v>
      </c>
      <c r="C129" s="121">
        <v>75.8</v>
      </c>
      <c r="D129" s="121">
        <v>78.8</v>
      </c>
      <c r="E129" s="121">
        <v>82.5</v>
      </c>
      <c r="F129" s="121">
        <v>82.4</v>
      </c>
      <c r="G129" s="121">
        <v>88.3</v>
      </c>
      <c r="H129" s="121">
        <v>103.3</v>
      </c>
      <c r="I129" s="121">
        <v>79.400000000000006</v>
      </c>
      <c r="J129" s="121">
        <v>91.4</v>
      </c>
      <c r="K129" s="121">
        <v>71.3</v>
      </c>
      <c r="L129" s="121">
        <v>94.8</v>
      </c>
      <c r="M129" s="121">
        <v>277.3</v>
      </c>
      <c r="N129" s="121">
        <v>91.4</v>
      </c>
      <c r="O129" s="121">
        <f>SUM(C129:N129)</f>
        <v>1216.7</v>
      </c>
      <c r="P129" s="121">
        <v>76.5</v>
      </c>
      <c r="Q129" s="121">
        <v>53.1</v>
      </c>
      <c r="R129" s="121">
        <v>84.7</v>
      </c>
      <c r="S129" s="121">
        <v>55.2</v>
      </c>
      <c r="T129" s="121">
        <v>49.9</v>
      </c>
      <c r="U129" s="121">
        <v>92.2</v>
      </c>
      <c r="V129" s="121">
        <v>82.1</v>
      </c>
      <c r="W129" s="121">
        <v>59.6</v>
      </c>
      <c r="X129" s="121">
        <v>47</v>
      </c>
      <c r="Y129" s="121">
        <v>91.6</v>
      </c>
      <c r="Z129" s="121">
        <v>113.6</v>
      </c>
      <c r="AA129" s="121">
        <v>96.4</v>
      </c>
      <c r="AB129" s="117">
        <f t="shared" si="75"/>
        <v>901.9</v>
      </c>
      <c r="AC129" s="122">
        <f t="shared" si="57"/>
        <v>-314.80000000000007</v>
      </c>
      <c r="AD129" s="121">
        <f>+AC129/O129*100</f>
        <v>-25.873263746198738</v>
      </c>
      <c r="AE129" s="13"/>
      <c r="AF129" s="13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</row>
    <row r="130" spans="2:91" ht="19.5" customHeight="1" thickTop="1">
      <c r="B130" s="140" t="s">
        <v>123</v>
      </c>
      <c r="C130" s="141">
        <f>+C129+C127+C126+C125+C124+C122</f>
        <v>83079.600000000006</v>
      </c>
      <c r="D130" s="141">
        <f t="shared" ref="D130:N130" si="76">+D129+D127+D126+D125+D124+D122</f>
        <v>67370.899999999994</v>
      </c>
      <c r="E130" s="141">
        <f t="shared" si="76"/>
        <v>51999.80000000001</v>
      </c>
      <c r="F130" s="141">
        <f t="shared" si="76"/>
        <v>76826.2</v>
      </c>
      <c r="G130" s="141">
        <f t="shared" si="76"/>
        <v>69113.8</v>
      </c>
      <c r="H130" s="141">
        <f t="shared" si="76"/>
        <v>182517.59999999998</v>
      </c>
      <c r="I130" s="141">
        <f t="shared" si="76"/>
        <v>58529.899999999994</v>
      </c>
      <c r="J130" s="141">
        <f t="shared" si="76"/>
        <v>53608.800000000003</v>
      </c>
      <c r="K130" s="141">
        <f>+K129+K127+K126+K125+K124+K122</f>
        <v>58057.799999999996</v>
      </c>
      <c r="L130" s="141">
        <f>+L129+L127+L126+L125+L124+L122</f>
        <v>59787.600000000006</v>
      </c>
      <c r="M130" s="141">
        <f>+M129+M127+M126+M125+M124+M122</f>
        <v>66973.799999999988</v>
      </c>
      <c r="N130" s="141">
        <f t="shared" si="76"/>
        <v>85693.099999999991</v>
      </c>
      <c r="O130" s="141">
        <f>+O129+O127+O126+O125+O124+O122</f>
        <v>913558.9</v>
      </c>
      <c r="P130" s="141">
        <f>+P129+P127+P126+P125+P124+P122</f>
        <v>201366.8</v>
      </c>
      <c r="Q130" s="141">
        <f>+Q129+Q127+Q126+Q125+Q124+Q122</f>
        <v>56525.3</v>
      </c>
      <c r="R130" s="141">
        <f>+R129+R127+R126+R125+R124+R122</f>
        <v>65563.599999999991</v>
      </c>
      <c r="S130" s="141">
        <f t="shared" ref="S130:Y130" si="77">+S129+S127+S126+S125+S124+S122</f>
        <v>48206.6</v>
      </c>
      <c r="T130" s="141">
        <f t="shared" si="77"/>
        <v>83559.3</v>
      </c>
      <c r="U130" s="141">
        <f t="shared" si="77"/>
        <v>82253.600000000006</v>
      </c>
      <c r="V130" s="141">
        <f t="shared" si="77"/>
        <v>101137.80000000002</v>
      </c>
      <c r="W130" s="141">
        <f>+W129+W127+W126+W125+W124+W122+W128</f>
        <v>66490.299999999988</v>
      </c>
      <c r="X130" s="141">
        <f t="shared" si="77"/>
        <v>282897.79999999993</v>
      </c>
      <c r="Y130" s="141">
        <f t="shared" si="77"/>
        <v>66623.499999999985</v>
      </c>
      <c r="Z130" s="141">
        <f>+Z129+Z127+Z126+Z125+Z124+Z122</f>
        <v>81737.100000000006</v>
      </c>
      <c r="AA130" s="141">
        <f>+AA129+AA127+AA126+AA125+AA124+AA122</f>
        <v>110834.59999999999</v>
      </c>
      <c r="AB130" s="141">
        <f>+AB129+AB127+AB126+AB125+AB124+AB122+AB128</f>
        <v>1247196.3</v>
      </c>
      <c r="AC130" s="142">
        <f t="shared" si="57"/>
        <v>333637.40000000002</v>
      </c>
      <c r="AD130" s="141">
        <f>+AC130/O130*100</f>
        <v>36.520622808228346</v>
      </c>
      <c r="AE130" s="13"/>
      <c r="AF130" s="13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2:91" ht="19.5" customHeight="1" thickBot="1">
      <c r="B131" s="50" t="s">
        <v>124</v>
      </c>
      <c r="C131" s="123">
        <v>1732.6</v>
      </c>
      <c r="D131" s="123">
        <v>1142.7</v>
      </c>
      <c r="E131" s="123">
        <v>1647.4</v>
      </c>
      <c r="F131" s="123">
        <v>1559.6</v>
      </c>
      <c r="G131" s="123">
        <v>1639.7000000000003</v>
      </c>
      <c r="H131" s="123">
        <v>1362.8</v>
      </c>
      <c r="I131" s="123">
        <v>1496.8</v>
      </c>
      <c r="J131" s="123">
        <v>1591.5000000000002</v>
      </c>
      <c r="K131" s="123">
        <v>2095.9999999999995</v>
      </c>
      <c r="L131" s="123">
        <v>1600.7</v>
      </c>
      <c r="M131" s="123">
        <v>1153.3999999999999</v>
      </c>
      <c r="N131" s="123">
        <v>1086.5</v>
      </c>
      <c r="O131" s="123">
        <f>SUM(C131:N131)</f>
        <v>18109.7</v>
      </c>
      <c r="P131" s="123">
        <f>+P80+P73+P69+P41</f>
        <v>2156.6999999999998</v>
      </c>
      <c r="Q131" s="123">
        <f>+Q80+Q73+Q69+Q41</f>
        <v>1313.1000000000001</v>
      </c>
      <c r="R131" s="123">
        <f t="shared" ref="R131:AB131" si="78">+R80+R73+R69+R41+R59</f>
        <v>1569.7</v>
      </c>
      <c r="S131" s="123">
        <f t="shared" si="78"/>
        <v>582.30000000000007</v>
      </c>
      <c r="T131" s="123">
        <f t="shared" si="78"/>
        <v>439.49999999999994</v>
      </c>
      <c r="U131" s="123">
        <f t="shared" si="78"/>
        <v>1084.6000000000001</v>
      </c>
      <c r="V131" s="123">
        <f t="shared" si="78"/>
        <v>1596.6999999999998</v>
      </c>
      <c r="W131" s="123">
        <f>+W80+W73+W69+W41+W59</f>
        <v>1536.8999999999999</v>
      </c>
      <c r="X131" s="123">
        <f>+X80+X73+X69+X41+X59</f>
        <v>564.20000000000005</v>
      </c>
      <c r="Y131" s="123">
        <f>+Y80+Y73+Y69+Y41+Y59</f>
        <v>729.9</v>
      </c>
      <c r="Z131" s="123">
        <f>+Z80+Z73+Z69+Z41+Z59</f>
        <v>664.6</v>
      </c>
      <c r="AA131" s="123">
        <f t="shared" si="78"/>
        <v>1102.3</v>
      </c>
      <c r="AB131" s="123">
        <f t="shared" si="78"/>
        <v>13340.500000000002</v>
      </c>
      <c r="AC131" s="123">
        <f t="shared" si="57"/>
        <v>-4769.1999999999989</v>
      </c>
      <c r="AD131" s="123">
        <f>+AC131/O131*100</f>
        <v>-26.335058007587087</v>
      </c>
      <c r="AE131" s="13"/>
      <c r="AF131" s="13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</row>
    <row r="132" spans="2:91" ht="16.5" customHeight="1" thickTop="1">
      <c r="B132" s="51" t="s">
        <v>139</v>
      </c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5"/>
      <c r="AD132" s="125"/>
      <c r="AE132" s="13"/>
      <c r="AF132" s="13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</row>
    <row r="133" spans="2:91" ht="15" customHeight="1">
      <c r="B133" s="53" t="s">
        <v>125</v>
      </c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  <c r="Y133" s="126"/>
      <c r="Z133" s="126"/>
      <c r="AA133" s="126"/>
      <c r="AB133" s="126"/>
      <c r="AC133" s="126"/>
      <c r="AD133" s="126"/>
      <c r="AE133" s="13"/>
      <c r="AF133" s="13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</row>
    <row r="134" spans="2:91" s="6" customFormat="1" ht="19.5" customHeight="1">
      <c r="B134" s="54" t="s">
        <v>126</v>
      </c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13"/>
      <c r="AF134" s="13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</row>
    <row r="135" spans="2:91" s="6" customFormat="1" ht="12" customHeight="1">
      <c r="B135" s="57" t="s">
        <v>127</v>
      </c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13"/>
      <c r="AF135" s="13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2:91" ht="12" customHeight="1">
      <c r="B136" s="57" t="s">
        <v>128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9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1"/>
      <c r="AD136" s="62"/>
      <c r="AE136" s="13"/>
      <c r="AF136" s="13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</row>
    <row r="137" spans="2:91" ht="12" customHeight="1">
      <c r="B137" s="57" t="s">
        <v>129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9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1"/>
      <c r="AD137" s="62"/>
      <c r="AE137" s="13"/>
      <c r="AF137" s="13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2:91">
      <c r="B138" s="63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64"/>
      <c r="P138" s="60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65"/>
      <c r="AD138" s="62"/>
      <c r="AE138" s="13"/>
      <c r="AF138" s="13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2:91">
      <c r="B139" s="63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65"/>
      <c r="AD139" s="62"/>
      <c r="AE139" s="13"/>
      <c r="AF139" s="13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2:91" ht="14.25">
      <c r="B140" s="66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67"/>
      <c r="AD140" s="62"/>
      <c r="AE140" s="13"/>
      <c r="AF140" s="13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2:91">
      <c r="B141" s="9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59"/>
      <c r="AD141" s="62"/>
      <c r="AE141" s="13"/>
      <c r="AF141" s="13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2:91">
      <c r="B142" s="68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2"/>
      <c r="AE142" s="13"/>
      <c r="AF142" s="13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2:91" ht="11.25" customHeight="1">
      <c r="B143" s="68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9"/>
      <c r="AD143" s="62"/>
      <c r="AE143" s="13"/>
      <c r="AF143" s="13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</row>
    <row r="144" spans="2:91" ht="15" customHeight="1">
      <c r="B144" s="68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70"/>
      <c r="AD144" s="56"/>
      <c r="AE144" s="13"/>
      <c r="AF144" s="13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2:91">
      <c r="B145" s="68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2"/>
      <c r="AD145" s="52"/>
      <c r="AE145" s="13"/>
      <c r="AF145" s="13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2:91">
      <c r="B146" s="73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5"/>
      <c r="AD146" s="56"/>
      <c r="AE146" s="9"/>
      <c r="AF146" s="9"/>
    </row>
    <row r="147" spans="2:91">
      <c r="B147" s="73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7"/>
      <c r="AE147" s="9"/>
      <c r="AF147" s="9"/>
    </row>
    <row r="148" spans="2:91">
      <c r="B148" s="68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8"/>
      <c r="AC148" s="79"/>
      <c r="AD148" s="80"/>
      <c r="AE148" s="9"/>
      <c r="AF148" s="9"/>
    </row>
    <row r="149" spans="2:91">
      <c r="B149" s="80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0"/>
      <c r="AD149" s="80"/>
      <c r="AE149" s="9"/>
      <c r="AF149" s="9"/>
    </row>
    <row r="150" spans="2:91">
      <c r="B150" s="80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0"/>
      <c r="AD150" s="80"/>
      <c r="AE150" s="9"/>
      <c r="AF150" s="9"/>
    </row>
    <row r="151" spans="2:91">
      <c r="B151" s="80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0"/>
      <c r="AD151" s="80"/>
      <c r="AE151" s="9"/>
      <c r="AF151" s="9"/>
    </row>
    <row r="152" spans="2:91">
      <c r="B152" s="80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0"/>
      <c r="AD152" s="80"/>
      <c r="AE152" s="9"/>
      <c r="AF152" s="9"/>
    </row>
    <row r="153" spans="2:91" ht="9.75" customHeight="1">
      <c r="B153" s="80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0"/>
      <c r="AD153" s="80"/>
      <c r="AE153" s="9"/>
      <c r="AF153" s="9"/>
    </row>
    <row r="154" spans="2:91">
      <c r="B154" s="80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0"/>
      <c r="AD154" s="80"/>
      <c r="AE154" s="9"/>
      <c r="AF154" s="9"/>
    </row>
    <row r="155" spans="2:91">
      <c r="B155" s="80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0"/>
      <c r="AD155" s="80"/>
      <c r="AE155" s="9"/>
      <c r="AF155" s="9"/>
    </row>
    <row r="156" spans="2:91">
      <c r="B156" s="80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0"/>
      <c r="AD156" s="80"/>
      <c r="AE156" s="9"/>
      <c r="AF156" s="9"/>
    </row>
    <row r="157" spans="2:91">
      <c r="B157" s="80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0"/>
      <c r="AD157" s="80"/>
      <c r="AE157" s="9"/>
      <c r="AF157" s="9"/>
    </row>
    <row r="158" spans="2:91">
      <c r="B158" s="80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0"/>
      <c r="AD158" s="80"/>
      <c r="AE158" s="9"/>
      <c r="AF158" s="9"/>
    </row>
    <row r="159" spans="2:91">
      <c r="B159" s="80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0"/>
      <c r="AD159" s="80"/>
      <c r="AE159" s="9"/>
      <c r="AF159" s="9"/>
    </row>
    <row r="160" spans="2:91">
      <c r="B160" s="80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0"/>
      <c r="AD160" s="80"/>
      <c r="AE160" s="9"/>
      <c r="AF160" s="9"/>
    </row>
    <row r="161" spans="2:32">
      <c r="B161" s="80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0"/>
      <c r="AD161" s="80"/>
      <c r="AE161" s="9"/>
      <c r="AF161" s="9"/>
    </row>
    <row r="162" spans="2:32"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80"/>
      <c r="AD162" s="80"/>
      <c r="AE162" s="9"/>
      <c r="AF162" s="9"/>
    </row>
    <row r="163" spans="2:32"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80"/>
      <c r="AD163" s="80"/>
      <c r="AE163" s="9"/>
      <c r="AF163" s="9"/>
    </row>
    <row r="164" spans="2:32"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80"/>
      <c r="AD164" s="80"/>
      <c r="AE164" s="9"/>
      <c r="AF164" s="9"/>
    </row>
    <row r="165" spans="2:32"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80"/>
      <c r="AD165" s="80"/>
      <c r="AE165" s="9"/>
      <c r="AF165" s="9"/>
    </row>
    <row r="166" spans="2:32"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2"/>
      <c r="AC166" s="80"/>
      <c r="AD166" s="80"/>
      <c r="AE166" s="9"/>
      <c r="AF166" s="9"/>
    </row>
    <row r="167" spans="2:32"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2"/>
      <c r="AC167" s="80"/>
      <c r="AD167" s="80"/>
      <c r="AE167" s="9"/>
      <c r="AF167" s="9"/>
    </row>
    <row r="168" spans="2:32"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2"/>
      <c r="AC168" s="80"/>
      <c r="AD168" s="80"/>
      <c r="AE168" s="9"/>
      <c r="AF168" s="9"/>
    </row>
    <row r="169" spans="2:32"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2"/>
      <c r="AC169" s="80"/>
      <c r="AD169" s="80"/>
      <c r="AE169" s="9"/>
      <c r="AF169" s="9"/>
    </row>
    <row r="170" spans="2:32"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2"/>
      <c r="AC170" s="80"/>
      <c r="AD170" s="80"/>
      <c r="AE170" s="9"/>
      <c r="AF170" s="9"/>
    </row>
    <row r="171" spans="2:32"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2"/>
      <c r="AC171" s="80"/>
      <c r="AD171" s="80"/>
      <c r="AE171" s="9"/>
      <c r="AF171" s="9"/>
    </row>
    <row r="172" spans="2:32"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2"/>
      <c r="AC172" s="80"/>
      <c r="AD172" s="80"/>
      <c r="AE172" s="9"/>
      <c r="AF172" s="9"/>
    </row>
    <row r="173" spans="2:32"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2"/>
      <c r="AC173" s="80"/>
      <c r="AD173" s="80"/>
      <c r="AE173" s="9"/>
      <c r="AF173" s="9"/>
    </row>
    <row r="174" spans="2:32"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2"/>
      <c r="AC174" s="80"/>
      <c r="AD174" s="80"/>
      <c r="AE174" s="9"/>
      <c r="AF174" s="9"/>
    </row>
    <row r="175" spans="2:32"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2"/>
      <c r="AC175" s="80"/>
      <c r="AD175" s="80"/>
      <c r="AE175" s="9"/>
      <c r="AF175" s="9"/>
    </row>
    <row r="176" spans="2:32"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2"/>
      <c r="AC176" s="80"/>
      <c r="AD176" s="80"/>
      <c r="AE176" s="9"/>
      <c r="AF176" s="9"/>
    </row>
    <row r="177" spans="2:32"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2"/>
      <c r="AC177" s="80"/>
      <c r="AD177" s="80"/>
      <c r="AE177" s="9"/>
      <c r="AF177" s="9"/>
    </row>
    <row r="178" spans="2:32"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3"/>
      <c r="AC178" s="80"/>
      <c r="AD178" s="80"/>
      <c r="AE178" s="9"/>
      <c r="AF178" s="9"/>
    </row>
    <row r="179" spans="2:32"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3"/>
      <c r="AC179" s="80"/>
      <c r="AD179" s="80"/>
      <c r="AE179" s="9"/>
      <c r="AF179" s="9"/>
    </row>
    <row r="180" spans="2:32"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3"/>
      <c r="AC180" s="80"/>
      <c r="AD180" s="80"/>
      <c r="AE180" s="9"/>
      <c r="AF180" s="9"/>
    </row>
    <row r="181" spans="2:32"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3"/>
      <c r="AC181" s="80"/>
      <c r="AD181" s="80"/>
      <c r="AE181" s="9"/>
      <c r="AF181" s="9"/>
    </row>
    <row r="182" spans="2:32"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3"/>
      <c r="AC182" s="80"/>
      <c r="AD182" s="80"/>
      <c r="AE182" s="9"/>
      <c r="AF182" s="9"/>
    </row>
    <row r="183" spans="2:32"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3"/>
      <c r="AC183" s="80"/>
      <c r="AD183" s="80"/>
      <c r="AE183" s="9"/>
      <c r="AF183" s="9"/>
    </row>
    <row r="184" spans="2:32"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3"/>
      <c r="AC184" s="80"/>
      <c r="AD184" s="80"/>
      <c r="AE184" s="9"/>
      <c r="AF184" s="9"/>
    </row>
    <row r="185" spans="2:32"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3"/>
      <c r="AC185" s="80"/>
      <c r="AD185" s="80"/>
      <c r="AE185" s="9"/>
      <c r="AF185" s="9"/>
    </row>
    <row r="186" spans="2:32"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3"/>
      <c r="AC186" s="80"/>
      <c r="AD186" s="80"/>
      <c r="AE186" s="9"/>
      <c r="AF186" s="9"/>
    </row>
    <row r="187" spans="2:32"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3"/>
      <c r="AC187" s="80"/>
      <c r="AD187" s="80"/>
      <c r="AE187" s="9"/>
      <c r="AF187" s="9"/>
    </row>
    <row r="188" spans="2:32"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3"/>
      <c r="AC188" s="80"/>
      <c r="AD188" s="80"/>
      <c r="AE188" s="9"/>
      <c r="AF188" s="9"/>
    </row>
    <row r="189" spans="2:32"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3"/>
      <c r="AC189" s="80"/>
      <c r="AD189" s="80"/>
      <c r="AE189" s="9"/>
      <c r="AF189" s="9"/>
    </row>
    <row r="190" spans="2:32"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3"/>
      <c r="AC190" s="80"/>
      <c r="AD190" s="80"/>
      <c r="AE190" s="9"/>
      <c r="AF190" s="9"/>
    </row>
    <row r="191" spans="2:32"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3"/>
      <c r="AC191" s="80"/>
      <c r="AD191" s="80"/>
      <c r="AE191" s="9"/>
      <c r="AF191" s="9"/>
    </row>
    <row r="192" spans="2:32"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3"/>
      <c r="AC192" s="80"/>
      <c r="AD192" s="80"/>
      <c r="AE192" s="9"/>
      <c r="AF192" s="9"/>
    </row>
    <row r="193" spans="2:32"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3"/>
      <c r="AC193" s="80"/>
      <c r="AD193" s="80"/>
      <c r="AE193" s="9"/>
      <c r="AF193" s="9"/>
    </row>
    <row r="194" spans="2:32"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3"/>
      <c r="AC194" s="80"/>
      <c r="AD194" s="80"/>
      <c r="AE194" s="9"/>
      <c r="AF194" s="9"/>
    </row>
    <row r="195" spans="2:32"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3"/>
      <c r="AC195" s="80"/>
      <c r="AD195" s="80"/>
      <c r="AE195" s="9"/>
      <c r="AF195" s="9"/>
    </row>
    <row r="196" spans="2:32"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3"/>
      <c r="AC196" s="80"/>
      <c r="AD196" s="80"/>
      <c r="AE196" s="9"/>
      <c r="AF196" s="9"/>
    </row>
    <row r="197" spans="2:32"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3"/>
      <c r="AC197" s="80"/>
      <c r="AD197" s="80"/>
      <c r="AE197" s="9"/>
      <c r="AF197" s="9"/>
    </row>
    <row r="198" spans="2:32"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9"/>
      <c r="AF198" s="9"/>
    </row>
    <row r="199" spans="2:32"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9"/>
      <c r="AF199" s="9"/>
    </row>
    <row r="200" spans="2:32"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9"/>
      <c r="AF200" s="9"/>
    </row>
    <row r="201" spans="2:32"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9"/>
      <c r="AF201" s="9"/>
    </row>
    <row r="202" spans="2:32"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9"/>
      <c r="AF202" s="9"/>
    </row>
    <row r="203" spans="2:32"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9"/>
      <c r="AF203" s="9"/>
    </row>
    <row r="204" spans="2:32"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9"/>
      <c r="AF204" s="9"/>
    </row>
    <row r="205" spans="2:32"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9"/>
      <c r="AF205" s="9"/>
    </row>
    <row r="206" spans="2:32"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9"/>
      <c r="AF206" s="9"/>
    </row>
    <row r="207" spans="2:32"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9"/>
      <c r="AF207" s="9"/>
    </row>
    <row r="208" spans="2:32"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9"/>
      <c r="AF208" s="9"/>
    </row>
    <row r="209" spans="2:32"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9"/>
      <c r="AF209" s="9"/>
    </row>
    <row r="210" spans="2:32"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9"/>
      <c r="AF210" s="9"/>
    </row>
    <row r="211" spans="2:32"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9"/>
      <c r="AF211" s="9"/>
    </row>
    <row r="212" spans="2:32"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9"/>
      <c r="AF212" s="9"/>
    </row>
    <row r="213" spans="2:32"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9"/>
      <c r="AF213" s="9"/>
    </row>
    <row r="214" spans="2:32"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9"/>
      <c r="AF214" s="9"/>
    </row>
    <row r="215" spans="2:32"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9"/>
      <c r="AF215" s="9"/>
    </row>
    <row r="216" spans="2:32"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9"/>
      <c r="AF216" s="9"/>
    </row>
    <row r="217" spans="2:32"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9"/>
      <c r="AF217" s="9"/>
    </row>
    <row r="218" spans="2:32"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9"/>
      <c r="AF218" s="9"/>
    </row>
    <row r="219" spans="2:32"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9"/>
      <c r="AF219" s="9"/>
    </row>
    <row r="220" spans="2:32"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9"/>
      <c r="AF220" s="9"/>
    </row>
    <row r="221" spans="2:32"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9"/>
      <c r="AF221" s="9"/>
    </row>
    <row r="222" spans="2:32"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9"/>
      <c r="AF222" s="9"/>
    </row>
    <row r="223" spans="2:32"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9"/>
      <c r="AF223" s="9"/>
    </row>
    <row r="224" spans="2:32"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9"/>
      <c r="AF224" s="9"/>
    </row>
    <row r="225" spans="2:32"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9"/>
      <c r="AF225" s="9"/>
    </row>
    <row r="226" spans="2:32"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9"/>
      <c r="AF226" s="9"/>
    </row>
    <row r="227" spans="2:32"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9"/>
      <c r="AF227" s="9"/>
    </row>
    <row r="228" spans="2:32"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9"/>
      <c r="AF228" s="9"/>
    </row>
    <row r="229" spans="2:32"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9"/>
      <c r="AF229" s="9"/>
    </row>
    <row r="230" spans="2:32"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9"/>
      <c r="AF230" s="9"/>
    </row>
    <row r="231" spans="2:32"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9"/>
      <c r="AF231" s="9"/>
    </row>
    <row r="232" spans="2:32"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9"/>
      <c r="AF232" s="9"/>
    </row>
    <row r="233" spans="2:32"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9"/>
      <c r="AF233" s="9"/>
    </row>
    <row r="234" spans="2:32"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9"/>
      <c r="AF234" s="9"/>
    </row>
    <row r="235" spans="2:32"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9"/>
      <c r="AF235" s="9"/>
    </row>
    <row r="236" spans="2:32"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9"/>
      <c r="AF236" s="9"/>
    </row>
    <row r="237" spans="2:32"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9"/>
      <c r="AF237" s="9"/>
    </row>
    <row r="238" spans="2:32"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9"/>
      <c r="AF238" s="9"/>
    </row>
    <row r="239" spans="2:32"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9"/>
      <c r="AF239" s="9"/>
    </row>
    <row r="240" spans="2:32"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9"/>
      <c r="AF240" s="9"/>
    </row>
    <row r="241" spans="2:32"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9"/>
      <c r="AF241" s="9"/>
    </row>
    <row r="242" spans="2:32"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9"/>
      <c r="AF242" s="9"/>
    </row>
    <row r="243" spans="2:32"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9"/>
      <c r="AF243" s="9"/>
    </row>
    <row r="244" spans="2:32"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9"/>
      <c r="AF244" s="9"/>
    </row>
    <row r="245" spans="2:32"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9"/>
      <c r="AF245" s="9"/>
    </row>
    <row r="246" spans="2:32"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9"/>
      <c r="AF246" s="9"/>
    </row>
    <row r="247" spans="2:32"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9"/>
      <c r="AF247" s="9"/>
    </row>
    <row r="248" spans="2:32"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9"/>
      <c r="AF248" s="9"/>
    </row>
    <row r="249" spans="2:32"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9"/>
      <c r="AF249" s="9"/>
    </row>
    <row r="250" spans="2:32"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9"/>
      <c r="AF250" s="9"/>
    </row>
    <row r="251" spans="2:32"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9"/>
      <c r="AF251" s="9"/>
    </row>
    <row r="252" spans="2:32"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9"/>
      <c r="AF252" s="9"/>
    </row>
    <row r="253" spans="2:32"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9"/>
      <c r="AF253" s="9"/>
    </row>
    <row r="254" spans="2:32"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9"/>
      <c r="AF254" s="9"/>
    </row>
    <row r="255" spans="2:32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</row>
    <row r="256" spans="2:32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</row>
    <row r="257" spans="2:30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</row>
    <row r="258" spans="2:30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</row>
    <row r="259" spans="2:30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</row>
    <row r="260" spans="2:30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</row>
  </sheetData>
  <mergeCells count="10">
    <mergeCell ref="B1:AD1"/>
    <mergeCell ref="B3:AD3"/>
    <mergeCell ref="B4:AD4"/>
    <mergeCell ref="B5:AD5"/>
    <mergeCell ref="B6:B7"/>
    <mergeCell ref="C6:N6"/>
    <mergeCell ref="O6:O7"/>
    <mergeCell ref="P6:AA6"/>
    <mergeCell ref="AB6:AB7"/>
    <mergeCell ref="AC6:AD6"/>
  </mergeCells>
  <printOptions horizontalCentered="1"/>
  <pageMargins left="0" right="0" top="0" bottom="0" header="0" footer="0"/>
  <pageSetup scale="60" fitToHeight="2" orientation="landscape" r:id="rId1"/>
  <headerFooter alignWithMargins="0"/>
  <ignoredErrors>
    <ignoredError sqref="C16:N16 C46:N46 C50:N50 C83:M83 C123:N123 AB128 P50:AA50 P46:AA46 AB61:AB70 P83:W83 P16:AA16" formulaRange="1"/>
    <ignoredError sqref="O28:O51 O71:O77 N79:O79 O83 O92 O95 O122 O130 N82:O82 O80:O81 O98:O113 O115 O118 AB104:AB120 AB122 AB57:AB58 AB36:AB45 AB51:AB56 AB47:AB49 X81:AB82 X71:AA80 AB83 AB92 AB95 AB28 AC102" formula="1"/>
    <ignoredError sqref="N83 AB46 AB50 AB60 AB59 AB71:AB80 X83:AA83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PP</vt:lpstr>
      <vt:lpstr>PP!Área_de_impresión</vt:lpstr>
      <vt:lpstr>PP!Títulos_a_imprimir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Fidelia Raulina Pérez Castillo</dc:creator>
  <cp:lastModifiedBy>Sabrina Richel Baez Vizcaino</cp:lastModifiedBy>
  <dcterms:created xsi:type="dcterms:W3CDTF">2021-03-12T15:20:58Z</dcterms:created>
  <dcterms:modified xsi:type="dcterms:W3CDTF">2026-07-08T17:00:07Z</dcterms:modified>
</cp:coreProperties>
</file>